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<sst xmlns="http://schemas.openxmlformats.org/spreadsheetml/2006/main" count="6314" uniqueCount="2917">
  <si>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</si>
  <si>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</si>
  <si>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</si>
  <si>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</si>
  <si>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</si>
  <si>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</si>
  <si>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</si>
  <si>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</si>
  <si>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</si>
  <si>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</si>
  <si>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</si>
  <si>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</si>
  <si>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</si>
  <si>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</si>
  <si>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</si>
  <si>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</si>
  <si>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</si>
  <si>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</si>
  <si>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</si>
  <si>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</si>
  <si>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</si>
  <si>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</si>
  <si>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</si>
  <si>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</si>
  <si>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</si>
  <si>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</si>
  <si>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</si>
  <si>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</si>
  <si>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</si>
  <si>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</si>
  <si>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</si>
  <si>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</si>
  <si>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</si>
  <si>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</si>
  <si>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</si>
  <si>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</si>
  <si>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</si>
  <si>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</si>
  <si>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</si>
  <si>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</si>
  <si>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</si>
  <si>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</si>
  <si>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</si>
  <si>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</si>
  <si>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</si>
  <si>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</si>
  <si>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</si>
  <si>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</si>
  <si>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</si>
  <si>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</si>
  <si>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</si>
  <si>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</si>
  <si>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</si>
  <si>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</si>
  <si>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</si>
  <si>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</si>
  <si>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</si>
  <si>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</si>
  <si>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</si>
  <si>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</si>
  <si>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</si>
  <si>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</si>
  <si>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</si>
  <si>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</si>
  <si>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</si>
  <si>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</si>
  <si>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</si>
  <si>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</si>
  <si>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</si>
  <si>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</si>
  <si>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</si>
  <si>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</si>
  <si>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</si>
  <si>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</si>
  <si>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</si>
  <si>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</si>
  <si>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</si>
  <si>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</si>
  <si>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</si>
  <si>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</si>
  <si>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</si>
  <si>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</si>
  <si>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</si>
  <si>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</si>
  <si>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</si>
  <si>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</si>
  <si>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</si>
  <si>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</si>
  <si>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</si>
  <si>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</si>
  <si>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</si>
  <si>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</si>
  <si>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</si>
  <si>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</si>
  <si>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</si>
  <si>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</si>
  <si>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</si>
  <si>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</si>
  <si>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</si>
  <si>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</si>
  <si>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</si>
  <si>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</si>
  <si>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</si>
  <si>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</si>
  <si>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</si>
  <si>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</si>
  <si>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</si>
  <si>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</si>
  <si>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</si>
  <si>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</si>
  <si>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</si>
  <si>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</si>
  <si>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</si>
  <si>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</si>
  <si>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</si>
  <si>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</si>
  <si>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</si>
  <si>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</si>
  <si>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</si>
  <si>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</si>
  <si>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</si>
  <si>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</si>
  <si>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</si>
  <si>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</si>
  <si>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</si>
  <si>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</si>
  <si>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</si>
  <si>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</si>
  <si>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</si>
  <si>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</si>
  <si>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</si>
  <si>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</si>
  <si>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</si>
  <si>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</si>
  <si>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</si>
  <si>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</si>
  <si>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</si>
  <si>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</si>
  <si>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</si>
  <si>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</si>
  <si>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</si>
  <si>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</si>
  <si>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</si>
  <si>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</si>
  <si>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</si>
  <si>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</si>
  <si>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</si>
  <si>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</si>
  <si>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</si>
  <si>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</si>
  <si>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</si>
  <si>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</si>
  <si>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</si>
  <si>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</si>
  <si>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</si>
  <si>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</si>
  <si>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</si>
  <si>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</si>
  <si>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</si>
  <si>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</si>
  <si>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</si>
  <si>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</si>
  <si>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</si>
  <si>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</si>
  <si>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</si>
  <si>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</si>
  <si>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</si>
  <si>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</si>
  <si>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</si>
  <si>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</si>
  <si>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</si>
  <si>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</si>
  <si>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</si>
  <si>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</si>
  <si>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</si>
  <si>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</si>
  <si>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</si>
  <si>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</si>
  <si>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</si>
  <si>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</si>
  <si>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</si>
  <si>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</si>
  <si>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</si>
  <si>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</si>
  <si>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</si>
  <si>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</si>
  <si>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</si>
  <si>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</si>
  <si>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</si>
  <si>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</si>
  <si>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</si>
  <si>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</si>
  <si>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</si>
  <si>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</si>
  <si>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</si>
  <si>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</si>
  <si>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</si>
  <si>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</si>
  <si>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</si>
  <si>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</si>
  <si>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</si>
  <si>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</si>
  <si>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</si>
  <si>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</si>
  <si>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</si>
  <si>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</si>
  <si>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</si>
  <si>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</si>
  <si>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</si>
  <si>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</si>
  <si>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</si>
  <si>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</si>
  <si>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</si>
  <si>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</si>
  <si>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</si>
  <si>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</si>
  <si>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</si>
  <si>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</si>
  <si>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</si>
  <si>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</si>
  <si>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</si>
  <si>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</si>
  <si>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</si>
  <si>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</si>
  <si>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</si>
  <si>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</si>
  <si>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</si>
  <si>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</si>
  <si>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</si>
  <si>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</si>
  <si>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</si>
  <si>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</si>
  <si>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</si>
  <si>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</si>
  <si>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</si>
  <si>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</si>
  <si>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</si>
  <si>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</si>
  <si>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</si>
  <si>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</si>
  <si>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</si>
  <si>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</si>
  <si>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</si>
  <si>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</si>
  <si>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</si>
  <si>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</si>
  <si>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</si>
  <si>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</si>
  <si>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</si>
  <si>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</si>
  <si>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</si>
  <si>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</si>
  <si>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</si>
  <si>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</si>
  <si>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</si>
  <si>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</si>
  <si>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</si>
  <si>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</si>
  <si>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</si>
  <si>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</si>
  <si>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</si>
  <si>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</si>
  <si>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</si>
  <si>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</si>
  <si>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</si>
  <si>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</si>
  <si>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</si>
  <si>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</si>
  <si>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</si>
  <si>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</si>
  <si>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</si>
  <si>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</si>
  <si>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</si>
  <si>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</si>
  <si>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</si>
  <si>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</si>
  <si>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</si>
  <si>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</si>
  <si>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</si>
  <si>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</si>
  <si>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</si>
  <si>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</si>
  <si>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</si>
  <si>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</si>
  <si>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</si>
  <si>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</si>
  <si>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</si>
  <si>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</si>
  <si>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</si>
  <si>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</si>
  <si>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</si>
  <si>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</si>
  <si>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</si>
  <si>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</si>
  <si>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</si>
  <si>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</si>
  <si>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</si>
  <si>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</si>
  <si>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</si>
  <si>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</si>
  <si>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</si>
  <si>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</si>
  <si>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</si>
  <si>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</si>
  <si>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</si>
  <si>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</si>
  <si>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</si>
  <si>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</si>
  <si>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</si>
  <si>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</si>
  <si>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</si>
  <si>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</si>
  <si>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</si>
  <si>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</si>
  <si>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</si>
  <si>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</si>
  <si>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</si>
  <si>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</si>
  <si>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</si>
  <si>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</si>
  <si>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</si>
  <si>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</si>
  <si>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</si>
  <si>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</si>
  <si>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</si>
  <si>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</si>
  <si>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</si>
  <si>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</si>
  <si>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</si>
  <si>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</si>
  <si>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</si>
  <si>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</si>
  <si>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</si>
  <si>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</si>
  <si>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</si>
  <si>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</si>
  <si>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</si>
  <si>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</si>
  <si>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</si>
  <si>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</si>
  <si>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</si>
  <si>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</si>
  <si>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</si>
  <si>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</si>
  <si>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</si>
  <si>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</si>
  <si>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</si>
  <si>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</si>
  <si>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</si>
  <si>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</si>
  <si>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</si>
  <si>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</si>
  <si>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</si>
  <si>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</si>
  <si>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</si>
  <si>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</si>
  <si>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</si>
  <si>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</si>
  <si>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</si>
  <si>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</si>
  <si>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</si>
  <si>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</si>
  <si>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</si>
  <si>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</si>
  <si>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</si>
  <si>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</si>
  <si>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</si>
  <si>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</si>
  <si>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</si>
  <si>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</si>
  <si>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</si>
  <si>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</si>
  <si>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</si>
  <si>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</si>
  <si>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</si>
  <si>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</si>
  <si>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</si>
  <si>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</si>
  <si>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</si>
  <si>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</si>
  <si>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</si>
  <si>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</si>
  <si>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</si>
  <si>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</si>
  <si>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</si>
  <si>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</si>
  <si>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</si>
  <si>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</si>
  <si>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</si>
  <si>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</si>
  <si>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</si>
  <si>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</si>
  <si>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</si>
  <si>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</si>
  <si>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</si>
  <si>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</si>
  <si>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</si>
  <si>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</si>
  <si>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</si>
  <si>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</si>
  <si>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</si>
  <si>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</si>
  <si>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</si>
  <si>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</si>
  <si>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</si>
  <si>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</si>
  <si>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</si>
  <si>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</si>
  <si>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</si>
  <si>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</si>
  <si>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</si>
  <si>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</si>
  <si>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</si>
  <si>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</si>
  <si>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</si>
  <si>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</si>
  <si>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</si>
  <si>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</si>
  <si>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</si>
  <si>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</si>
  <si>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</si>
  <si>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</si>
  <si>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</si>
  <si>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</si>
  <si>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</si>
  <si>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</si>
  <si>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</si>
  <si>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</si>
  <si>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</si>
  <si>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</si>
  <si>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</si>
  <si>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</si>
  <si>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</si>
  <si>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</si>
  <si>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</si>
  <si>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</si>
  <si>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</si>
  <si>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</si>
  <si>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</si>
  <si>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</si>
  <si>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</si>
  <si>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</si>
  <si>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</si>
  <si>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</si>
  <si>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</si>
  <si>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</si>
  <si>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</si>
  <si>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</si>
  <si>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</si>
  <si>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</si>
  <si>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</si>
  <si>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</si>
  <si>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</si>
  <si>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</si>
  <si>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</si>
  <si>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</si>
  <si>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</si>
  <si>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</si>
  <si>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</si>
  <si>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</si>
  <si>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</si>
  <si>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</si>
  <si>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</si>
  <si>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</si>
  <si>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</si>
  <si>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</si>
  <si>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</si>
  <si>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</si>
  <si>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</si>
  <si>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</si>
  <si>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</si>
  <si>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</si>
  <si>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</si>
  <si>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</si>
  <si>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</si>
  <si>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</si>
  <si>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</si>
  <si>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</si>
  <si>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</si>
  <si>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</si>
  <si>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</si>
  <si>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</si>
  <si>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</si>
  <si>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</si>
  <si>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</si>
  <si>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</si>
  <si>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</si>
  <si>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</si>
  <si>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</si>
  <si>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</si>
  <si>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</si>
  <si>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</si>
  <si>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</si>
  <si>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</si>
  <si>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</si>
  <si>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</si>
  <si>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</si>
  <si>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</si>
  <si>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</si>
  <si>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</si>
  <si>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</si>
  <si>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</si>
  <si>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</si>
  <si>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</si>
  <si>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</si>
  <si>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</si>
  <si>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</si>
  <si>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</si>
  <si>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</si>
  <si>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</si>
  <si>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</si>
  <si>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</si>
  <si>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</si>
  <si>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</si>
  <si>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</si>
  <si>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</si>
  <si>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</si>
  <si>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</si>
  <si>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</si>
  <si>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</si>
  <si>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</si>
  <si>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</si>
  <si>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</si>
  <si>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</si>
  <si>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</si>
  <si>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</si>
  <si>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</si>
  <si>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</si>
  <si>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</si>
  <si>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</si>
  <si>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</si>
  <si>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</si>
  <si>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</si>
  <si>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</si>
  <si>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</si>
  <si>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</si>
  <si>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</si>
  <si>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</si>
  <si>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</si>
  <si>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</si>
  <si>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</si>
  <si>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</si>
  <si>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</si>
  <si>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</si>
  <si>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</si>
  <si>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</si>
  <si>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</si>
  <si>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</si>
  <si>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</si>
  <si>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</si>
  <si>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</si>
  <si>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</si>
  <si>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</si>
  <si>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</si>
  <si>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</si>
  <si>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</si>
  <si>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</si>
  <si>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</si>
  <si>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</si>
  <si>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</si>
  <si>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</si>
  <si>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</si>
  <si>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</si>
  <si>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</si>
  <si>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</si>
  <si>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</si>
  <si>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</si>
  <si>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</si>
  <si>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</si>
  <si>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</si>
  <si>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</si>
  <si>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</si>
  <si>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</si>
  <si>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</si>
  <si>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</si>
  <si>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</si>
  <si>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</si>
  <si>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</si>
  <si>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</si>
  <si>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</si>
  <si>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</si>
  <si>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</si>
  <si>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</si>
  <si>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</si>
  <si>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</si>
  <si>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</si>
  <si>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</si>
  <si>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</si>
  <si>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</si>
  <si>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</si>
  <si>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</si>
  <si>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</si>
  <si>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</si>
  <si>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</si>
  <si>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</si>
  <si>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</si>
  <si>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</si>
  <si>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</si>
  <si>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</si>
  <si>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</si>
  <si>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</si>
  <si>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</si>
  <si>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</si>
  <si>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</si>
  <si>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</si>
  <si>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</si>
  <si>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</si>
  <si>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</si>
  <si>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</si>
  <si>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</si>
  <si>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</si>
  <si>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</si>
  <si>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</si>
  <si>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</si>
  <si>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</si>
  <si>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</si>
  <si>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</si>
  <si>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</si>
  <si>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</si>
  <si>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</si>
  <si>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</si>
  <si>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</si>
  <si>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</si>
  <si>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</si>
  <si>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</si>
  <si>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</si>
  <si>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</si>
  <si>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</si>
  <si>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</si>
  <si>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</si>
  <si>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</si>
  <si>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</si>
  <si>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</si>
  <si>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</si>
  <si>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</si>
  <si>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</si>
  <si>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</si>
  <si>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</si>
  <si>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</si>
  <si>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</si>
  <si>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</si>
  <si>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</si>
  <si>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</si>
  <si>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</si>
  <si>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</si>
  <si>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</si>
  <si>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</si>
  <si>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</si>
  <si>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</si>
  <si>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</si>
  <si>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</si>
  <si>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</si>
  <si>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</si>
  <si>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</si>
  <si>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</si>
  <si>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</si>
  <si>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</si>
  <si>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</si>
  <si>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</si>
  <si>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</si>
  <si>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</si>
  <si>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</si>
  <si>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</si>
  <si>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</si>
  <si>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</si>
  <si>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</si>
  <si>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</si>
  <si>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</si>
  <si>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</si>
  <si>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</si>
  <si>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</si>
  <si>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</si>
  <si>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</si>
  <si>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</si>
  <si>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</si>
  <si>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</si>
  <si>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</si>
  <si>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</si>
  <si>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</si>
  <si>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</si>
  <si>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</si>
  <si>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</si>
  <si>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</si>
  <si>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</si>
  <si>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</si>
  <si>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</si>
  <si>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</si>
  <si>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</si>
  <si>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</si>
  <si>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</si>
  <si>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</si>
  <si>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</si>
  <si>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</si>
  <si>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</si>
  <si>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</si>
  <si>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</si>
  <si>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</si>
  <si>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</si>
  <si>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</si>
  <si>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</si>
  <si>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</si>
  <si>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</si>
  <si>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</si>
  <si>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</si>
  <si>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</si>
  <si>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</si>
  <si>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</si>
  <si>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</si>
  <si>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</si>
  <si>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</si>
  <si>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</si>
  <si>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</si>
  <si>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</si>
  <si>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</si>
  <si>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</si>
  <si>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</si>
  <si>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</si>
  <si>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</si>
  <si>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</si>
  <si>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</si>
  <si>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</si>
  <si>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</si>
  <si>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</si>
  <si>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</si>
  <si>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</si>
  <si>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</si>
  <si>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</si>
  <si>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</si>
  <si>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</si>
  <si>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</si>
  <si>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</si>
  <si>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</si>
  <si>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</si>
  <si>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</si>
  <si>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</si>
  <si>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</si>
  <si>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</si>
  <si>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</si>
  <si>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</si>
  <si>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</si>
  <si>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</si>
  <si>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</si>
  <si>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</si>
  <si>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</si>
  <si>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</si>
  <si>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</si>
  <si>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</si>
  <si>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</si>
  <si>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</si>
  <si>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</si>
  <si>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</si>
  <si>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</si>
  <si>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</si>
  <si>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</si>
  <si>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</si>
  <si>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</si>
  <si>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</si>
  <si>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</si>
  <si>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</si>
  <si>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</si>
  <si>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</si>
  <si>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</si>
  <si>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</si>
  <si>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</si>
  <si>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</si>
  <si>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</si>
  <si>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</si>
  <si>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</si>
  <si>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</si>
  <si>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</si>
  <si>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</si>
  <si>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</si>
  <si>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</si>
  <si>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</si>
  <si>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</si>
  <si>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</si>
  <si>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</si>
  <si>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</si>
  <si>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</si>
  <si>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</si>
  <si>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</si>
  <si>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</si>
  <si>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</si>
  <si>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</si>
  <si>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</si>
  <si>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</si>
  <si>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</si>
  <si>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</si>
  <si>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</si>
  <si>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</si>
  <si>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</si>
  <si>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</si>
  <si>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</si>
  <si>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</si>
  <si>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</si>
  <si>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</si>
  <si>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</si>
  <si>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</si>
  <si>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</si>
  <si>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</si>
  <si>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</si>
  <si>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</si>
  <si>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</si>
  <si>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</si>
  <si>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</si>
  <si>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</si>
  <si>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</si>
  <si>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</si>
  <si>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</si>
  <si>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</si>
  <si>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</si>
  <si>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</si>
  <si>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</si>
  <si>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</si>
  <si>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</si>
  <si>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</si>
  <si>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</si>
  <si>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</si>
  <si>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</si>
  <si>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</si>
  <si>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</si>
  <si>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</si>
  <si>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</si>
  <si>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</si>
  <si>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</si>
  <si>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</si>
  <si>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</si>
  <si>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</si>
  <si>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</si>
  <si>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</si>
  <si>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</si>
  <si>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</si>
  <si>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</si>
  <si>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</si>
  <si>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</si>
  <si>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</si>
  <si>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</si>
  <si>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</si>
  <si>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</si>
  <si>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</si>
  <si>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</si>
  <si>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</si>
  <si>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</si>
  <si>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</si>
  <si>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</si>
  <si>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</si>
  <si>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</si>
  <si>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</si>
  <si>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</si>
  <si>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</si>
  <si>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</si>
  <si>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</si>
  <si>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</si>
  <si>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</si>
  <si>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</si>
  <si>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</si>
  <si>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</si>
  <si>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</si>
  <si>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</si>
  <si>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</si>
  <si>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</si>
  <si>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</si>
  <si>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</si>
  <si>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</si>
  <si>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</si>
  <si>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</si>
  <si>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</si>
  <si>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</si>
  <si>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</si>
  <si>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</si>
  <si>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</si>
  <si>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</si>
  <si>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</si>
  <si>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</si>
  <si>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</si>
  <si>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</si>
  <si>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</si>
  <si>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</si>
  <si>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</si>
  <si>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</si>
  <si>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</si>
  <si>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</si>
  <si>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</si>
  <si>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</si>
  <si>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</si>
  <si>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</si>
  <si>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</si>
  <si>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</si>
  <si>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</si>
  <si>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</si>
  <si>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</si>
  <si>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</si>
  <si>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</si>
  <si>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</si>
  <si>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</si>
  <si>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</si>
  <si>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</si>
  <si>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</si>
  <si>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</si>
  <si>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</si>
  <si>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</si>
  <si>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</si>
  <si>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</si>
  <si>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</si>
  <si>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</si>
  <si>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</si>
  <si>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</si>
  <si>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</si>
  <si>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</si>
  <si>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</si>
  <si>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</si>
  <si>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</si>
  <si>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</si>
  <si>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</si>
  <si>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</si>
  <si>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</si>
  <si>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</si>
  <si>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</si>
  <si>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</si>
  <si>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</si>
  <si>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</si>
  <si>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</si>
  <si>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</si>
  <si>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</si>
  <si>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</si>
  <si>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</si>
  <si>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</si>
  <si>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</si>
  <si>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</si>
  <si>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</si>
  <si>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</si>
  <si>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</si>
  <si>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</si>
  <si>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</si>
  <si>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</si>
  <si>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</si>
  <si>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</si>
  <si>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</si>
  <si>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</si>
  <si>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</si>
  <si>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</si>
  <si>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</si>
  <si>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</si>
  <si>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</si>
  <si>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</si>
  <si>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</si>
  <si>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</si>
  <si>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</si>
  <si>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</si>
  <si>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</si>
  <si>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</si>
  <si>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</si>
  <si>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</si>
  <si>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</si>
  <si>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</si>
  <si>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</si>
  <si>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</si>
  <si>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</si>
  <si>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</si>
  <si>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</si>
  <si>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</si>
  <si>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</si>
  <si>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</si>
  <si>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</si>
  <si>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</si>
  <si>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</si>
  <si>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</si>
  <si>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</si>
  <si>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</si>
  <si>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</si>
  <si>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</si>
  <si>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</si>
  <si>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</si>
  <si>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</si>
  <si>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</si>
  <si>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</si>
  <si>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</si>
  <si>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</si>
  <si>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</si>
  <si>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</si>
  <si>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</si>
  <si>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</si>
  <si>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</si>
  <si>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</si>
  <si>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</si>
  <si>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</si>
  <si>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</si>
  <si>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</si>
  <si>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</si>
  <si>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</si>
  <si>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</si>
  <si>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</si>
  <si>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</si>
  <si>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</si>
  <si>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</si>
  <si>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</si>
  <si>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</si>
  <si>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</si>
  <si>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</si>
  <si>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</si>
  <si>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</si>
  <si>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</si>
  <si>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</si>
  <si>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</si>
  <si>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</si>
  <si>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</si>
  <si>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</si>
  <si>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</si>
  <si>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</si>
  <si>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</si>
  <si>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</si>
  <si>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</si>
  <si>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</si>
  <si>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</si>
  <si>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</si>
  <si>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</si>
  <si>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</si>
  <si>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</si>
  <si>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</si>
  <si>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</si>
  <si>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</si>
  <si>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</si>
  <si>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</si>
  <si>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</si>
  <si>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</si>
  <si>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</si>
  <si>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</si>
  <si>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</si>
  <si>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</si>
  <si>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</si>
  <si>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</si>
  <si>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</si>
  <si>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</si>
  <si>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</si>
  <si>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</si>
  <si>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</si>
  <si>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</si>
  <si>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</si>
  <si>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</si>
  <si>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</si>
  <si>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</si>
  <si>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</si>
  <si>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</si>
  <si>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</si>
  <si>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</si>
  <si>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</si>
  <si>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</si>
  <si>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</si>
  <si>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</si>
  <si>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</si>
  <si>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</si>
  <si>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</si>
  <si>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</si>
  <si>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</si>
  <si>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</si>
  <si>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</si>
  <si>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</si>
  <si>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</si>
  <si>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</si>
  <si>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</si>
  <si>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</si>
  <si>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</si>
  <si>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</si>
  <si>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</si>
  <si>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</si>
  <si>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</si>
  <si>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</si>
  <si>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</si>
  <si>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</si>
  <si>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</si>
  <si>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</si>
  <si>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</si>
  <si>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</si>
  <si>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</si>
  <si>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</si>
  <si>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</si>
  <si>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</si>
  <si>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</si>
  <si>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</si>
  <si>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</si>
  <si>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</si>
  <si>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</si>
  <si>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</si>
  <si>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</si>
  <si>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</si>
  <si>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</si>
  <si>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</si>
  <si>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</si>
  <si>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</si>
  <si>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</si>
  <si>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</si>
  <si>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</si>
  <si>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</si>
  <si>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</si>
  <si>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</si>
  <si>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</si>
  <si>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</si>
  <si>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</si>
  <si>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</si>
  <si>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</si>
  <si>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</si>
  <si>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</si>
  <si>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</si>
  <si>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</si>
  <si>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</si>
  <si>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</si>
  <si>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</si>
  <si>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</si>
  <si>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</si>
  <si>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</si>
  <si>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</si>
  <si>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</si>
  <si>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</si>
  <si>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</si>
  <si>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</si>
  <si>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</si>
  <si>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</si>
  <si>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</si>
  <si>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</si>
  <si>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</si>
  <si>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</si>
  <si>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</si>
  <si>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</si>
  <si>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</si>
  <si>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</si>
  <si>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</si>
  <si>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</si>
  <si>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</si>
  <si>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</si>
  <si>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</si>
  <si>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</si>
  <si>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</si>
  <si>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</si>
  <si>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</si>
  <si>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</si>
  <si>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</si>
  <si>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</si>
  <si>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</si>
  <si>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</si>
  <si>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</si>
  <si>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</si>
  <si>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</si>
  <si>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</si>
  <si>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</si>
  <si>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</si>
  <si>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</si>
  <si>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</si>
  <si>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</si>
  <si>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</si>
  <si>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</si>
  <si>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</si>
  <si>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</si>
  <si>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</si>
  <si>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</si>
  <si>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</si>
  <si>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</si>
  <si>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</si>
  <si>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</si>
  <si>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</si>
  <si>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</si>
  <si>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</si>
  <si>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</si>
  <si>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</si>
  <si>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</si>
  <si>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</si>
  <si>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</si>
  <si>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</si>
  <si>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</si>
  <si>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</si>
  <si>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</si>
  <si>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</si>
  <si>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</si>
  <si>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</si>
  <si>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</si>
  <si>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</si>
  <si>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</si>
  <si>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</si>
  <si>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</si>
  <si>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</si>
  <si>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</si>
  <si>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</si>
  <si>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</si>
  <si>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</si>
  <si>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</si>
  <si>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</si>
  <si>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</si>
  <si>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</si>
  <si>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</si>
  <si>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</si>
  <si>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</si>
  <si>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</si>
  <si>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</si>
  <si>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</si>
  <si>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</si>
  <si>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</si>
  <si>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</si>
  <si>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</si>
  <si>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</si>
  <si>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</si>
  <si>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</si>
  <si>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</si>
  <si>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</si>
  <si>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</si>
  <si>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</si>
  <si>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</si>
  <si>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</si>
  <si>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</si>
  <si>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</si>
  <si>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</si>
  <si>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</si>
  <si>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</si>
  <si>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</si>
  <si>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</si>
  <si>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</si>
  <si>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</si>
  <si>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</si>
  <si>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</si>
  <si>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</si>
  <si>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</si>
  <si>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</si>
  <si>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</si>
  <si>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</si>
  <si>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</si>
  <si>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</si>
  <si>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</si>
  <si>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</si>
  <si>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</si>
  <si>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</si>
  <si>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</si>
  <si>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</si>
  <si>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</si>
  <si>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</si>
  <si>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</si>
  <si>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</si>
  <si>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</si>
  <si>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</si>
  <si>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</si>
  <si>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</si>
  <si>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</si>
  <si>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</si>
  <si>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</si>
  <si>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</si>
  <si>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</si>
  <si>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</si>
  <si>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</si>
  <si>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</si>
  <si>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</si>
  <si>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</si>
  <si>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</si>
  <si>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</si>
  <si>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</si>
  <si>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</si>
  <si>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</si>
  <si>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</si>
  <si>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</si>
  <si>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</si>
  <si>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</si>
  <si>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</si>
  <si>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</si>
  <si>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</si>
  <si>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</si>
  <si>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</si>
  <si>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</si>
  <si>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</si>
  <si>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</si>
  <si>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</si>
  <si>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</si>
  <si>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</si>
  <si>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</si>
  <si>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</si>
  <si>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</si>
  <si>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</si>
  <si>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</si>
  <si>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</si>
  <si>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</si>
  <si>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</si>
  <si>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</si>
  <si>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</si>
  <si>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</si>
  <si>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</si>
  <si>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</si>
  <si>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</si>
  <si>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</si>
  <si>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</si>
  <si>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</si>
  <si>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</si>
  <si>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</si>
  <si>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</si>
  <si>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</si>
  <si>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</si>
  <si>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</si>
  <si>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</si>
  <si>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</si>
  <si>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</si>
  <si>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</si>
  <si>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</si>
  <si>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</si>
  <si>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</si>
  <si>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</si>
  <si>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</si>
  <si>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</si>
  <si>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</si>
  <si>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</si>
  <si>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</si>
  <si>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</si>
  <si>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</si>
  <si>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</si>
  <si>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</si>
  <si>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</si>
  <si>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</si>
  <si>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</si>
  <si>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</si>
  <si>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</si>
  <si>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</si>
  <si>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</si>
  <si>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</si>
  <si>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</si>
  <si>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</si>
  <si>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</si>
  <si>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</si>
  <si>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</si>
  <si>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</si>
  <si>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</si>
  <si>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</si>
  <si>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</si>
  <si>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</si>
  <si>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</si>
  <si>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</si>
  <si>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</si>
  <si>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</si>
  <si>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</si>
  <si>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</si>
  <si>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</si>
  <si>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</si>
  <si>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</si>
  <si>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</si>
  <si>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</si>
  <si>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</si>
  <si>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</si>
  <si>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</si>
  <si>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</si>
  <si>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</si>
  <si>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</si>
  <si>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</si>
  <si>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</si>
  <si>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</si>
  <si>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</si>
  <si>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</si>
  <si>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</si>
  <si>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</si>
  <si>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</si>
  <si>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</si>
  <si>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</si>
  <si>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</si>
  <si>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</si>
  <si>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</si>
  <si>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</si>
  <si>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</si>
  <si>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</si>
  <si>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</si>
  <si>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</si>
  <si>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</si>
  <si>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</si>
  <si>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</si>
  <si>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</si>
  <si>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</si>
  <si>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</si>
  <si>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</si>
  <si>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</si>
  <si>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</si>
  <si>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</si>
  <si>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</si>
  <si>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</si>
  <si>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</si>
  <si>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</si>
  <si>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</si>
  <si>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</si>
  <si>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</si>
  <si>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</si>
  <si>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</si>
  <si>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</si>
  <si>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</si>
  <si>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</si>
  <si>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</si>
  <si>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</si>
  <si>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</si>
  <si>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</si>
  <si>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</si>
  <si>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</si>
  <si>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</si>
  <si>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</si>
  <si>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</si>
  <si>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</si>
  <si>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</si>
  <si>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</si>
  <si>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</si>
  <si>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</si>
  <si>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</si>
  <si>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</si>
  <si>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</si>
  <si>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</si>
  <si>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</si>
  <si>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</si>
  <si>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</si>
  <si>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</si>
  <si>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</si>
  <si>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</si>
  <si>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</si>
  <si>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</si>
  <si>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</si>
  <si>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</si>
  <si>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</si>
  <si>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</si>
  <si>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</si>
  <si>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</si>
  <si>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</si>
  <si>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</si>
  <si>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</si>
  <si>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</si>
  <si>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</si>
  <si>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</si>
  <si>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</si>
  <si>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</si>
  <si>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</si>
  <si>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</si>
  <si>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</si>
  <si>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</si>
  <si>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</si>
  <si>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</si>
  <si>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</si>
  <si>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</si>
  <si>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</si>
  <si>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</si>
  <si>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</si>
  <si>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</si>
  <si>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</si>
  <si>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</si>
  <si>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</si>
  <si>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</si>
  <si>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</si>
  <si>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</si>
  <si>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</si>
  <si>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</si>
  <si>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</si>
  <si>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</si>
  <si>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</si>
  <si>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</si>
  <si>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</si>
  <si>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</si>
  <si>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</si>
  <si>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</si>
  <si>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</si>
  <si>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</si>
  <si>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</si>
  <si>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</si>
  <si>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</si>
  <si>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</si>
  <si>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</si>
  <si>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</si>
  <si>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</si>
  <si>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</si>
  <si>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</si>
  <si>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</si>
  <si>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</si>
  <si>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</si>
  <si>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</si>
  <si>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</si>
  <si>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</si>
  <si>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</si>
  <si>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</si>
  <si>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</si>
  <si>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</si>
  <si>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</si>
  <si>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</si>
  <si>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</si>
  <si>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</si>
  <si>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</si>
  <si>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</si>
  <si>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</si>
  <si>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</si>
  <si>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</si>
  <si>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</si>
  <si>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</si>
  <si>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</si>
  <si>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</si>
  <si>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</si>
  <si>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</si>
  <si>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</si>
  <si>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</si>
  <si>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</si>
  <si>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</si>
  <si>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</si>
  <si>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</si>
  <si>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</si>
  <si>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</si>
  <si>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</si>
  <si>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</si>
  <si>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</si>
  <si>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</si>
  <si>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</si>
  <si>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</si>
  <si>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</si>
  <si>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</si>
  <si>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</si>
  <si>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</si>
  <si>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</si>
  <si>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</si>
  <si>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</si>
  <si>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</si>
  <si>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</si>
  <si>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</si>
  <si>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</si>
  <si>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</si>
  <si>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</si>
  <si>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</si>
  <si>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</si>
  <si>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</si>
  <si>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</si>
  <si>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</si>
  <si>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</si>
  <si>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</si>
  <si>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</si>
  <si>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</si>
  <si>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</si>
  <si>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</si>
  <si>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</si>
  <si>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</si>
  <si>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</si>
  <si>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</si>
  <si>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</si>
  <si>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</si>
  <si>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</si>
  <si>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</si>
  <si>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</si>
  <si>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</si>
  <si>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</si>
  <si>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</si>
  <si>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</si>
  <si>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</si>
  <si>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</si>
  <si>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</si>
  <si>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</si>
  <si>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</si>
  <si>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</si>
  <si>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</si>
  <si>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</si>
  <si>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</si>
  <si>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</si>
  <si>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</si>
  <si>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</si>
  <si>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</si>
  <si>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</si>
  <si>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</si>
  <si>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</si>
  <si>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</si>
  <si>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</si>
  <si>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</si>
  <si>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</si>
  <si>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</si>
  <si>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</si>
  <si>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</si>
  <si>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</si>
  <si>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</si>
  <si>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</si>
  <si>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</si>
  <si>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</si>
  <si>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</si>
  <si>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</si>
  <si>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</si>
  <si>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</si>
  <si>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</si>
  <si>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</si>
  <si>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</si>
  <si>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</si>
  <si>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</si>
  <si>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</si>
  <si>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</si>
  <si>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</si>
  <si>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</si>
  <si>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</si>
  <si>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</si>
  <si>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</si>
  <si>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</si>
  <si>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</si>
  <si>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</si>
  <si>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</si>
  <si>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</si>
  <si>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</si>
  <si>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</si>
  <si>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</si>
  <si>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</si>
  <si>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</si>
  <si>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</si>
  <si>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</si>
  <si>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</si>
  <si>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</si>
  <si>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</si>
  <si>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</si>
  <si>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</si>
  <si>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</si>
  <si>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</si>
  <si>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</si>
  <si>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</si>
  <si>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</si>
  <si>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</si>
  <si>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</si>
  <si>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</si>
  <si>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</si>
  <si>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</si>
  <si>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</si>
  <si>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</si>
  <si>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</si>
  <si>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</si>
  <si>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</si>
  <si>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</si>
  <si>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</si>
  <si>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</si>
  <si>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</si>
  <si>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</si>
  <si>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</si>
  <si>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</si>
  <si>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</si>
  <si>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</si>
  <si>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</si>
  <si>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</si>
  <si>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</si>
  <si>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</si>
  <si>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</si>
  <si>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</si>
  <si>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</si>
  <si>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</si>
  <si>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</si>
  <si>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</si>
  <si>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</si>
  <si>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</si>
  <si>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</si>
  <si>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</si>
  <si>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</si>
  <si>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</si>
  <si>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</si>
  <si>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</si>
  <si>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</si>
  <si>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</si>
  <si>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</si>
  <si>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</si>
  <si>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</si>
  <si>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</si>
  <si>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</si>
  <si>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</si>
  <si>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</si>
  <si>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</si>
  <si>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</si>
  <si>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</si>
  <si>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</si>
  <si>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</si>
  <si>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</si>
  <si>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</si>
  <si>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</si>
  <si>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</si>
  <si>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</si>
  <si>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</si>
  <si>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</si>
  <si>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</si>
  <si>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</si>
  <si>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</si>
  <si>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</si>
  <si>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</si>
  <si>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</si>
  <si>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</si>
  <si>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</si>
  <si>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</si>
  <si>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</si>
  <si>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</si>
  <si>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</si>
  <si>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</si>
  <si>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</si>
  <si>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</si>
  <si>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</si>
  <si>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</si>
  <si>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</si>
  <si>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</si>
  <si>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</si>
  <si>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</si>
  <si>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</si>
  <si>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</si>
  <si>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</si>
  <si>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</si>
  <si>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</si>
  <si>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</si>
  <si>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</si>
  <si>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</si>
  <si>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</si>
  <si>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</si>
  <si>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</si>
  <si>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</si>
  <si>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</si>
  <si>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</si>
  <si>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</si>
  <si>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</si>
  <si>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</si>
  <si>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</si>
  <si>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</si>
  <si>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</si>
  <si>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</si>
  <si>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</si>
  <si>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</si>
  <si>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</si>
  <si>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</si>
  <si>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</si>
  <si>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</si>
  <si>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</si>
  <si>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</si>
  <si>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</si>
  <si>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</si>
  <si>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</si>
  <si>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</si>
  <si>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</si>
  <si>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</si>
  <si>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</si>
  <si>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</si>
  <si>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</si>
  <si>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</si>
  <si>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</si>
  <si>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</si>
  <si>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</si>
  <si>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</si>
  <si>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</si>
  <si>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</si>
  <si>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</si>
  <si>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</si>
  <si>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</si>
  <si>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</si>
  <si>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</si>
  <si>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</si>
  <si>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</si>
  <si>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</si>
  <si>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</si>
  <si>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</si>
  <si>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</si>
  <si>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</si>
  <si>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</si>
  <si>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</si>
  <si>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</si>
  <si>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</si>
  <si>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</si>
  <si>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</si>
  <si>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</si>
  <si>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</si>
  <si>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</si>
  <si>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</si>
  <si>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</si>
  <si>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</si>
  <si>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</si>
  <si>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</si>
  <si>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</si>
  <si>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</si>
  <si>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</si>
  <si>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</si>
  <si>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</si>
  <si>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</si>
  <si>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</si>
  <si>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</si>
  <si>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</si>
  <si>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</si>
  <si>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</si>
  <si>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</si>
  <si>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</si>
  <si>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</si>
  <si>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</si>
  <si>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</si>
  <si>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</si>
  <si>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</si>
  <si>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</si>
  <si>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</si>
  <si>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</si>
  <si>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</si>
  <si>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</si>
  <si>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</si>
  <si>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</si>
  <si>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</si>
  <si>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</si>
  <si>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</si>
  <si>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</si>
  <si>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</si>
  <si>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</si>
  <si>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</si>
  <si>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</si>
  <si>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</si>
  <si>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</si>
  <si>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</si>
  <si>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</si>
  <si>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</si>
  <si>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</si>
  <si>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</si>
  <si>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</si>
  <si>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</si>
  <si>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</si>
  <si>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</si>
  <si>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</si>
  <si>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</si>
  <si>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</si>
  <si>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</si>
  <si>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</si>
  <si>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</si>
  <si>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</si>
  <si>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</si>
  <si>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</si>
  <si>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</si>
  <si>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</si>
  <si>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</si>
  <si>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</si>
  <si>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</si>
  <si>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</si>
  <si>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</si>
  <si>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</si>
  <si>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</si>
  <si>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</si>
  <si>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</si>
  <si>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</si>
  <si>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</si>
  <si>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</si>
  <si>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</si>
  <si>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</si>
  <si>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</si>
  <si>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</si>
  <si>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</si>
  <si>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</si>
  <si>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</si>
  <si>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</si>
  <si>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</si>
  <si>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</si>
  <si>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</si>
  <si>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</si>
  <si>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</si>
  <si>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</si>
  <si>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</si>
  <si>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</si>
  <si>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</si>
  <si>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</si>
  <si>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</si>
  <si>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</si>
  <si>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</si>
  <si>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</si>
  <si>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</si>
  <si>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</si>
  <si>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</si>
  <si>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</si>
  <si>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</si>
  <si>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</si>
  <si>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</si>
  <si>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</si>
  <si>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</si>
  <si>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</si>
  <si>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</si>
  <si>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</si>
  <si>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</si>
  <si>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</si>
  <si>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</si>
  <si>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</si>
  <si>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</si>
  <si>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</si>
  <si>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</si>
  <si>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</si>
  <si>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</si>
  <si>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</si>
  <si>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</si>
  <si>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</si>
  <si>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</si>
  <si>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</si>
  <si>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</si>
  <si>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</si>
  <si>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</si>
  <si>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</si>
  <si>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</si>
  <si>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</si>
  <si>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</si>
  <si>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</si>
  <si>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</si>
  <si>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</si>
  <si>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</si>
  <si>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</si>
  <si>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</si>
  <si>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</si>
  <si>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</si>
  <si>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</si>
  <si>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</si>
  <si>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</si>
  <si>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</si>
  <si>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</si>
  <si>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</si>
  <si>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</si>
  <si>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</si>
  <si>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</si>
  <si>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</si>
  <si>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</si>
  <si>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</si>
  <si>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</si>
  <si>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</si>
  <si>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</si>
  <si>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</si>
  <si>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</si>
  <si>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</si>
  <si>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</si>
  <si>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</si>
  <si>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</si>
  <si>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</si>
  <si>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</si>
  <si>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</si>
  <si>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</si>
  <si>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</si>
  <si>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</si>
  <si>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</si>
  <si>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</si>
  <si>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</si>
  <si>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</si>
  <si>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</si>
  <si>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</si>
  <si>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</si>
  <si>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</si>
  <si>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</si>
  <si>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</si>
  <si>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</si>
  <si>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</si>
  <si>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</si>
  <si>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</si>
  <si>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</si>
  <si>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</si>
  <si>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</si>
  <si>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</si>
  <si>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</si>
  <si>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</si>
  <si>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</si>
  <si>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</si>
  <si>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</si>
  <si>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</si>
  <si>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</si>
  <si>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</si>
  <si>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</si>
  <si>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</si>
  <si>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</si>
  <si>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</si>
  <si>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</si>
  <si>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</si>
  <si>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</si>
  <si>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</si>
  <si>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</si>
  <si>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</si>
  <si>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</si>
  <si>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</si>
  <si>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</si>
  <si>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</si>
  <si>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</si>
  <si>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</si>
  <si>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</si>
  <si>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</si>
  <si>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</si>
  <si>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</si>
  <si>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</si>
  <si>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</si>
  <si>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</si>
  <si>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</si>
  <si>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</si>
  <si>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</si>
  <si>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</si>
  <si>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</si>
  <si>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</si>
  <si>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</si>
  <si>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</si>
  <si>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</si>
  <si>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</si>
  <si>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</si>
  <si>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</si>
  <si>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</si>
  <si>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</si>
  <si>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</si>
  <si>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</si>
  <si>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</si>
  <si>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</si>
  <si>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</si>
  <si>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</si>
  <si>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</si>
  <si>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</si>
  <si>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</si>
  <si>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</si>
  <si>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</si>
  <si>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</si>
  <si>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</si>
  <si>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</si>
  <si>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</si>
  <si>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</si>
  <si>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</si>
  <si>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</si>
  <si>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</si>
  <si>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</si>
  <si>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</si>
  <si>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</si>
  <si>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</si>
  <si>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</si>
  <si>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</si>
  <si>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</si>
  <si>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</si>
  <si>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</si>
  <si>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</si>
  <si>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</si>
  <si>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</si>
  <si>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</si>
  <si>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</si>
  <si>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</si>
  <si>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</si>
  <si>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</si>
  <si>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</si>
  <si>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</si>
  <si>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</si>
  <si>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</si>
  <si>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</si>
  <si>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</si>
  <si>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</si>
  <si>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</si>
  <si>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</si>
  <si>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</si>
  <si>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</si>
  <si>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</si>
  <si>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</si>
  <si>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</si>
  <si>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</si>
  <si>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</si>
  <si>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</si>
  <si>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</si>
  <si>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</si>
  <si>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</si>
  <si>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</si>
  <si>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</si>
  <si>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</si>
  <si>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</si>
  <si>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</si>
  <si>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</si>
  <si>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</si>
  <si>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</si>
  <si>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</si>
  <si>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</si>
  <si>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</si>
  <si>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</si>
  <si>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</si>
  <si>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</si>
  <si>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</si>
  <si>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</si>
  <si>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</si>
  <si>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</si>
  <si>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</si>
  <si>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</si>
  <si>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</si>
  <si>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</si>
  <si>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</si>
  <si>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</si>
  <si>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</si>
  <si>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</si>
  <si>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</si>
  <si>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</si>
  <si>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</si>
  <si>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</si>
  <si>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</si>
  <si>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</si>
  <si>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</si>
  <si>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</si>
  <si>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</si>
  <si>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</si>
  <si>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</si>
  <si>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</si>
  <si>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</si>
  <si>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</si>
  <si>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</si>
  <si>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</si>
  <si>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</si>
  <si>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</si>
  <si>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</si>
  <si>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</si>
  <si>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</si>
  <si>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</si>
  <si>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</si>
  <si>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</si>
  <si>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</si>
  <si>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</si>
  <si>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</si>
  <si>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</si>
  <si>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</si>
  <si>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</si>
  <si>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</si>
  <si>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</si>
  <si>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</si>
  <si>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</si>
  <si>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</si>
  <si>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</si>
  <si>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</si>
  <si>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</si>
  <si>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</si>
  <si>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</si>
  <si>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</si>
  <si>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</si>
  <si>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</si>
  <si>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</si>
  <si>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</si>
  <si>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</si>
  <si>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</si>
  <si>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</si>
  <si>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</si>
  <si>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</si>
  <si>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</si>
  <si>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</si>
  <si>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</si>
  <si>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</si>
  <si>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</si>
  <si>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</si>
  <si>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</si>
  <si>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</si>
  <si>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</si>
  <si>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</si>
  <si>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</si>
  <si>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</si>
  <si>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</si>
  <si>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</si>
  <si>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</si>
  <si>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</si>
  <si>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</si>
  <si>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</si>
  <si>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</si>
  <si>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</si>
  <si>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</si>
  <si>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</si>
  <si>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</si>
  <si>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</si>
  <si>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</si>
  <si>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</si>
  <si>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</si>
  <si>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</si>
  <si>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</si>
  <si>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</si>
  <si>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</si>
  <si>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</si>
  <si>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</si>
  <si>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</si>
  <si>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</si>
  <si>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</si>
  <si>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</si>
  <si>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</si>
  <si>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</si>
  <si>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</si>
  <si>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</si>
  <si>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</si>
  <si>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</si>
  <si>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</si>
  <si>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</si>
  <si>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</si>
  <si>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</si>
  <si>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</si>
  <si>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</si>
  <si>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</si>
  <si>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</si>
  <si>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</si>
  <si>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</si>
  <si>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</si>
  <si>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</si>
  <si>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</si>
  <si>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</si>
  <si>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</si>
  <si>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</si>
  <si>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</si>
  <si>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</si>
  <si>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</si>
  <si>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</si>
  <si>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</si>
  <si>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</si>
  <si>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</si>
  <si>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</si>
  <si>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</si>
  <si>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</si>
  <si>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</si>
  <si>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</si>
  <si>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</si>
  <si>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</si>
  <si>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</si>
  <si>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</si>
  <si>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</si>
  <si>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</si>
  <si>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</si>
  <si>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</si>
  <si>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</si>
  <si>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</si>
  <si>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</si>
  <si>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</si>
  <si>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</si>
  <si>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</si>
  <si>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</si>
  <si>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</si>
  <si>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</si>
  <si>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</si>
  <si>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</si>
  <si>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</si>
  <si>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</si>
  <si>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</si>
  <si>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</si>
  <si>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</si>
  <si>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</si>
  <si>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</si>
  <si>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</si>
  <si>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</si>
  <si>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</si>
  <si>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</si>
  <si>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</si>
  <si>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</si>
  <si>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</si>
  <si>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</si>
  <si>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</si>
  <si>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</si>
  <si>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</si>
  <si>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</si>
  <si>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</si>
  <si>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</si>
  <si>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</si>
  <si>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</si>
  <si>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</si>
  <si>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</si>
  <si>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</si>
  <si>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</si>
  <si>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</si>
  <si>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</si>
  <si>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</si>
  <si>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</si>
  <si>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</si>
  <si>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</si>
  <si>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</si>
  <si>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</si>
  <si>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</si>
  <si>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</si>
  <si>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</si>
  <si>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</si>
  <si>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</si>
  <si>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</si>
  <si>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</si>
  <si>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</si>
  <si>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</si>
  <si>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</si>
  <si>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</si>
  <si>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</si>
  <si>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</si>
  <si>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</si>
  <si>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</si>
  <si>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</si>
  <si>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</si>
  <si>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</si>
  <si>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</si>
  <si>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</si>
  <si>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</si>
  <si>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</si>
  <si>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</si>
  <si>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</si>
  <si>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</si>
  <si>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</si>
  <si>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</si>
  <si>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</si>
  <si>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</si>
  <si>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</si>
  <si>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</si>
  <si>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</si>
  <si>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</si>
  <si>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</si>
  <si>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</si>
  <si>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</si>
  <si>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</si>
  <si>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</si>
  <si>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</si>
  <si>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</si>
  <si>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</si>
  <si>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</si>
  <si>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</si>
  <si>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</si>
  <si>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</si>
  <si>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</si>
  <si>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</si>
  <si>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</si>
  <si>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</si>
  <si>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</si>
  <si>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</si>
  <si>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</si>
  <si>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</si>
  <si>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</si>
  <si>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</si>
  <si>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</si>
  <si>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</si>
  <si>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</si>
  <si>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</si>
  <si>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</si>
  <si>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</si>
  <si>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</si>
  <si>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</si>
  <si>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</si>
  <si>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</si>
  <si>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</si>
  <si>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</si>
  <si>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</si>
  <si>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</si>
  <si>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</si>
  <si>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</si>
  <si>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</si>
  <si>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</si>
  <si>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</si>
  <si>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</si>
  <si>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</si>
  <si>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</si>
  <si>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</si>
  <si>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</si>
  <si>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</si>
  <si>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</si>
  <si>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</si>
  <si>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</si>
  <si>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</si>
  <si>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</si>
  <si>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</si>
  <si>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</si>
  <si>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</si>
  <si>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</si>
  <si>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</si>
  <si>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</si>
  <si>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</si>
  <si>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</si>
  <si>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</si>
  <si>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</si>
  <si>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</si>
  <si>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</si>
  <si>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</si>
  <si>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</si>
  <si>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</si>
  <si>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</si>
  <si>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</si>
  <si>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</si>
  <si>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</si>
  <si>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</si>
  <si>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</si>
  <si>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</si>
  <si>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</si>
  <si>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</si>
  <si>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</si>
  <si>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</si>
  <si>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</si>
  <si>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</si>
  <si>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</si>
  <si>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</si>
  <si>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</si>
  <si>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</si>
  <si>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</si>
  <si>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</si>
  <si>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</si>
  <si>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</si>
  <si>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</si>
  <si>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</si>
  <si>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</si>
  <si>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</si>
  <si>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</si>
  <si>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</si>
  <si>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</si>
  <si>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</si>
  <si>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</si>
  <si>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</si>
  <si>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</si>
  <si>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</si>
  <si>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</si>
  <si>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</si>
  <si>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</si>
  <si>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</si>
  <si>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</si>
  <si>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</si>
  <si>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</si>
  <si>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</si>
  <si>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</si>
  <si>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</si>
  <si>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</si>
  <si>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</si>
  <si>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</si>
  <si>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</si>
  <si>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</si>
  <si>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</si>
  <si>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</si>
  <si>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</si>
  <si>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</si>
  <si>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</si>
  <si>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</si>
  <si>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</si>
  <si>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</si>
  <si>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</si>
  <si>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</si>
  <si>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</si>
  <si>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</si>
  <si>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</si>
  <si>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</si>
  <si>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</si>
  <si>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</si>
  <si>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</si>
  <si>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</si>
  <si>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</si>
  <si>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</si>
  <si>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</si>
  <si>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</si>
  <si>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</si>
  <si>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</si>
  <si>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</si>
  <si>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</si>
  <si>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</si>
  <si>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</si>
  <si>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</si>
  <si>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</si>
  <si>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</si>
  <si>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</si>
  <si>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</si>
  <si>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</si>
  <si>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</si>
  <si>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</si>
  <si>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</si>
  <si>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</si>
  <si>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</si>
  <si>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</si>
  <si>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</si>
  <si>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</si>
  <si>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</si>
  <si>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</si>
  <si>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</si>
  <si>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</si>
  <si>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</si>
  <si>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</si>
  <si>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</si>
  <si>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</si>
  <si>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</si>
  <si>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</si>
  <si>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</si>
  <si>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</si>
  <si>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</si>
  <si>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</si>
  <si>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</si>
  <si>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</si>
  <si>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</si>
  <si>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</si>
  <si>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</si>
  <si>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</si>
  <si>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</si>
  <si>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</si>
  <si>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</si>
  <si>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</si>
  <si>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</si>
  <si>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</si>
  <si>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</si>
  <si>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</si>
  <si>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</si>
  <si>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</si>
  <si>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</si>
  <si>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</si>
  <si>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</si>
  <si>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</si>
  <si>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</si>
  <si>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</si>
  <si>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</si>
  <si>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</si>
  <si>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</si>
  <si>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</si>
  <si>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</si>
  <si>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</si>
  <si>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</si>
  <si>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</si>
  <si>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</si>
  <si>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</si>
  <si>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</si>
  <si>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</si>
  <si>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</si>
  <si>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</si>
  <si>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</si>
  <si>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</si>
  <si>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</si>
  <si>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</si>
  <si>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</si>
  <si>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</si>
  <si>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</si>
  <si>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</si>
  <si>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</si>
  <si>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</si>
  <si>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</si>
  <si>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</si>
  <si>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</si>
  <si>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</si>
  <si>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</si>
  <si>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</si>
  <si>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</si>
  <si>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</si>
  <si>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</si>
  <si>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</si>
  <si>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</si>
  <si>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</si>
  <si>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</si>
  <si>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</si>
  <si>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</si>
  <si>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</si>
  <si>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</si>
  <si>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</si>
  <si>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</si>
  <si>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</si>
  <si>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</si>
  <si>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</si>
  <si>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</si>
  <si>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</si>
  <si>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</si>
  <si>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</si>
  <si>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</si>
  <si>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</si>
  <si>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</si>
  <si>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</si>
  <si>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</si>
  <si>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</si>
  <si>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</si>
  <si>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</si>
  <si>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</si>
  <si>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</si>
  <si>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</si>
  <si>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</si>
  <si>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</si>
  <si>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</si>
  <si>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</si>
  <si>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</si>
  <si>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</si>
  <si>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</si>
  <si>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</si>
  <si>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</si>
  <si>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</si>
  <si>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</si>
  <si>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</si>
  <si>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</si>
  <si>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</si>
  <si>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</si>
  <si>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</si>
  <si>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</si>
  <si>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</si>
  <si>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</si>
  <si>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</si>
  <si>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</si>
  <si>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</si>
  <si>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</si>
  <si>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</si>
  <si>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</si>
  <si>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</si>
  <si>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</si>
  <si>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</si>
  <si>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</si>
  <si>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</si>
  <si>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</si>
  <si>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</si>
  <si>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</si>
  <si>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</si>
  <si>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</si>
  <si>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</si>
  <si>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</si>
  <si>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</si>
  <si>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</si>
  <si>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</si>
  <si>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</si>
  <si>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</si>
  <si>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</si>
  <si>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</si>
  <si>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</si>
  <si>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</si>
  <si>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</si>
  <si>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</si>
  <si>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</si>
  <si>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</si>
  <si>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</si>
  <si>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</si>
  <si>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</si>
  <si>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</si>
  <si>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</si>
  <si>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</si>
  <si>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</si>
  <si>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</si>
  <si>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</si>
  <si>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</si>
  <si>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</si>
  <si>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</si>
  <si>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</si>
  <si>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</si>
  <si>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</si>
  <si>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</si>
  <si>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</si>
  <si>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</si>
  <si>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</si>
  <si>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</si>
  <si>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</si>
  <si>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</si>
  <si>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</si>
  <si>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</si>
  <si>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</si>
  <si>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</si>
  <si>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</si>
  <si>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</si>
  <si>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</si>
  <si>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</si>
  <si>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</si>
  <si>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</si>
  <si>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</si>
  <si>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</si>
  <si>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</si>
  <si>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</si>
  <si>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</si>
  <si>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</si>
  <si>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</si>
  <si>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</si>
  <si>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</si>
  <si>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</si>
  <si>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</si>
  <si>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</si>
  <si>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</si>
  <si>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</si>
  <si>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</si>
  <si>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</si>
  <si>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</si>
  <si>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</si>
  <si>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</si>
  <si>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</si>
  <si>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</si>
  <si>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</si>
  <si>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</si>
  <si>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</si>
  <si>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</si>
  <si>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</si>
  <si>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</si>
  <si>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</si>
  <si>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</si>
  <si>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</si>
  <si>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</si>
  <si>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</si>
  <si>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</si>
  <si>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</si>
  <si>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</si>
  <si>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</si>
  <si>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</si>
  <si>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</si>
  <si>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</si>
  <si>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</si>
  <si>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</si>
  <si>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</si>
  <si>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</si>
  <si>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</si>
  <si>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</si>
  <si>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</si>
  <si>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</si>
  <si>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</si>
  <si>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</si>
  <si>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</si>
  <si>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</si>
  <si>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</si>
  <si>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</si>
  <si>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</si>
  <si>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</si>
  <si>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</si>
  <si>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</si>
  <si>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</si>
  <si>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</si>
  <si>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</si>
  <si>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</si>
  <si>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</si>
  <si>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</si>
  <si>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</si>
  <si>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</si>
  <si>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</si>
  <si>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</si>
  <si>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</si>
  <si>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</si>
  <si>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</si>
  <si>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</si>
  <si>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</si>
  <si>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</si>
  <si>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</si>
  <si>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</si>
  <si>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</si>
  <si>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</si>
  <si>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</si>
  <si>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</si>
  <si>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</si>
  <si>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</si>
  <si>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</si>
  <si>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</si>
  <si>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</si>
  <si>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</si>
  <si>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</si>
  <si>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</si>
  <si>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</si>
  <si>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</si>
  <si>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</si>
  <si>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</si>
  <si>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</si>
  <si>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</si>
  <si>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</si>
  <si>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</si>
  <si>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</si>
  <si>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</si>
  <si>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</si>
  <si>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</si>
  <si>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</si>
  <si>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</si>
  <si>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</si>
  <si>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</si>
  <si>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</si>
  <si>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</si>
  <si>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</si>
  <si>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</si>
  <si>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</si>
  <si>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</si>
  <si>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</si>
  <si>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</si>
  <si>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</si>
  <si>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</si>
  <si>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</si>
  <si>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</si>
  <si>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</si>
  <si>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</si>
  <si>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</si>
  <si>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</si>
  <si>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</si>
  <si>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</si>
  <si>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</si>
  <si>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</si>
  <si>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</si>
  <si>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</si>
  <si>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</si>
  <si>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</si>
  <si>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</si>
  <si>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</si>
  <si>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</si>
  <si>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</si>
  <si>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</si>
  <si>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</si>
  <si>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</si>
  <si>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</si>
  <si>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</si>
  <si>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</si>
  <si>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</si>
  <si>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</si>
  <si>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</si>
  <si>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</si>
  <si>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</si>
  <si>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</si>
  <si>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</si>
  <si>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</si>
  <si>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</si>
  <si>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</si>
  <si>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</si>
  <si>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</si>
  <si>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</si>
  <si>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</si>
  <si>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</si>
  <si>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</si>
  <si>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</si>
  <si>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</si>
  <si>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</si>
  <si>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</si>
  <si>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</si>
  <si>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</si>
  <si>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</si>
  <si>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</si>
  <si>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</si>
  <si>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</si>
  <si>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</si>
  <si>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</si>
  <si>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</si>
  <si>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</si>
  <si>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</si>
  <si>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</si>
  <si>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</si>
  <si>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</si>
  <si>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</si>
  <si>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</si>
  <si>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</si>
  <si>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</si>
  <si>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</si>
  <si>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</si>
  <si>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</si>
  <si>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</si>
  <si>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</si>
  <si>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</si>
  <si>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</si>
  <si>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</si>
  <si>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</si>
  <si>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</si>
  <si>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</si>
  <si>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</si>
  <si>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</si>
  <si>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</si>
  <si>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</si>
  <si>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</si>
  <si>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</si>
  <si>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</si>
  <si>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</si>
  <si>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</si>
  <si>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</si>
  <si>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</si>
  <si>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</si>
  <si>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</si>
  <si>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</si>
  <si>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</si>
  <si>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</si>
  <si>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</si>
  <si>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</si>
  <si>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</si>
  <si>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</si>
  <si>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</si>
  <si>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</si>
  <si>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</si>
  <si>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</si>
  <si>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</si>
  <si>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</si>
  <si>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</si>
  <si>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</si>
  <si>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</si>
  <si>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</si>
  <si>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</si>
  <si>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</si>
  <si>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</si>
  <si>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</si>
  <si>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</si>
  <si>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</si>
  <si>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</si>
  <si>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</si>
  <si>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</si>
  <si>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</si>
  <si>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</si>
  <si>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</si>
  <si>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</si>
  <si>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</si>
  <si>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</si>
  <si>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</si>
  <si>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</si>
  <si>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</si>
  <si>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</si>
  <si>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</si>
  <si>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</si>
  <si>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</si>
  <si>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</si>
  <si>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</si>
  <si>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</si>
  <si>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</si>
  <si>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</si>
  <si>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</si>
  <si>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</si>
  <si>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</si>
  <si>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</si>
  <si>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</si>
  <si>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</si>
  <si>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</si>
  <si>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</si>
  <si>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</si>
  <si>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</si>
  <si>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</si>
  <si>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</si>
  <si>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</si>
  <si>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</si>
  <si>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</si>
  <si>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</si>
  <si>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</si>
  <si>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</si>
  <si>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</si>
  <si>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</si>
  <si>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</si>
  <si>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</si>
  <si>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</si>
  <si>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</si>
  <si>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</si>
  <si>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</si>
  <si>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</si>
  <si>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</si>
  <si>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</si>
  <si>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</si>
  <si>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</si>
  <si>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</si>
  <si>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</si>
  <si>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</si>
  <si>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</si>
  <si>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</si>
  <si>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</si>
  <si>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</si>
  <si>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</si>
  <si>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</si>
  <si>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</si>
  <si>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</si>
  <si>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</si>
  <si>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</si>
  <si>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</si>
  <si>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</si>
  <si>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</si>
  <si>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</si>
  <si>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</si>
  <si>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</si>
  <si>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</si>
  <si>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</si>
  <si>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</si>
  <si>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</si>
  <si>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</si>
  <si>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</si>
  <si>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</si>
  <si>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</si>
  <si>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</si>
  <si>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</si>
  <si>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</si>
  <si>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</si>
  <si>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</si>
  <si>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</si>
  <si>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</si>
  <si>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</si>
  <si>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</si>
  <si>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</si>
  <si>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</si>
  <si>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</si>
  <si>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</si>
  <si>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</si>
  <si>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</si>
  <si>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Звездара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</si>
</sst>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6255</c:v>
                </c:pt>
                <c:pt idx="1">
                  <c:v>6529</c:v>
                </c:pt>
                <c:pt idx="2">
                  <c:v>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4222</c:v>
                </c:pt>
                <c:pt idx="1">
                  <c:v>5559</c:v>
                </c:pt>
                <c:pt idx="2">
                  <c:v>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84063744"/>
        <c:axId val="84065280"/>
      </c:barChart>
      <c:catAx>
        <c:axId val="840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84065280"/>
        <c:crosses val="autoZero"/>
        <c:auto val="1"/>
        <c:lblAlgn val="ctr"/>
        <c:lblOffset val="100"/>
        <c:noMultiLvlLbl val="0"/>
      </c:catAx>
      <c:valAx>
        <c:axId val="840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84063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4909</c:v>
                </c:pt>
                <c:pt idx="1">
                  <c:v>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30304"/>
        <c:axId val="150540672"/>
      </c:barChart>
      <c:catAx>
        <c:axId val="15053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40672"/>
        <c:crosses val="autoZero"/>
        <c:auto val="1"/>
        <c:lblAlgn val="ctr"/>
        <c:lblOffset val="100"/>
        <c:noMultiLvlLbl val="0"/>
      </c:catAx>
      <c:valAx>
        <c:axId val="15054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3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1450</c:v>
                </c:pt>
                <c:pt idx="1">
                  <c:v>1304</c:v>
                </c:pt>
                <c:pt idx="2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63936"/>
        <c:axId val="150665472"/>
      </c:barChart>
      <c:catAx>
        <c:axId val="15066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65472"/>
        <c:crosses val="autoZero"/>
        <c:auto val="1"/>
        <c:lblAlgn val="ctr"/>
        <c:lblOffset val="100"/>
        <c:noMultiLvlLbl val="0"/>
      </c:catAx>
      <c:valAx>
        <c:axId val="15066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63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112</c:v>
                </c:pt>
                <c:pt idx="1">
                  <c:v>86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71072"/>
        <c:axId val="151172608"/>
      </c:barChart>
      <c:catAx>
        <c:axId val="15117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72608"/>
        <c:crosses val="autoZero"/>
        <c:auto val="1"/>
        <c:lblAlgn val="ctr"/>
        <c:lblOffset val="100"/>
        <c:noMultiLvlLbl val="0"/>
      </c:catAx>
      <c:valAx>
        <c:axId val="15117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7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74</c:v>
                </c:pt>
                <c:pt idx="1">
                  <c:v>95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7120"/>
        <c:axId val="152715648"/>
      </c:barChart>
      <c:catAx>
        <c:axId val="1513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15648"/>
        <c:crosses val="autoZero"/>
        <c:auto val="1"/>
        <c:lblAlgn val="ctr"/>
        <c:lblOffset val="100"/>
        <c:noMultiLvlLbl val="0"/>
      </c:catAx>
      <c:valAx>
        <c:axId val="15271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7120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80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65792"/>
        <c:axId val="152871680"/>
      </c:barChart>
      <c:catAx>
        <c:axId val="152865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71680"/>
        <c:crosses val="autoZero"/>
        <c:auto val="1"/>
        <c:lblAlgn val="ctr"/>
        <c:lblOffset val="100"/>
        <c:noMultiLvlLbl val="0"/>
      </c:catAx>
      <c:valAx>
        <c:axId val="152871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6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182.08199999999999</c:v>
                </c:pt>
                <c:pt idx="1">
                  <c:v>182.08199999999999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58848"/>
        <c:axId val="153014272"/>
      </c:barChart>
      <c:catAx>
        <c:axId val="15295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14272"/>
        <c:crosses val="autoZero"/>
        <c:auto val="1"/>
        <c:lblAlgn val="ctr"/>
        <c:lblOffset val="100"/>
        <c:noMultiLvlLbl val="0"/>
      </c:catAx>
      <c:valAx>
        <c:axId val="153014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48800"/>
        <c:axId val="153151360"/>
      </c:barChart>
      <c:catAx>
        <c:axId val="153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1360"/>
        <c:crosses val="autoZero"/>
        <c:auto val="1"/>
        <c:lblAlgn val="ctr"/>
        <c:lblOffset val="100"/>
        <c:noMultiLvlLbl val="0"/>
      </c:catAx>
      <c:valAx>
        <c:axId val="153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4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</c:v>
                </c:pt>
                <c:pt idx="1">
                  <c:v>5.3</c:v>
                </c:pt>
                <c:pt idx="2">
                  <c:v>73.5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2629120"/>
        <c:axId val="464615680"/>
      </c:barChart>
      <c:catAx>
        <c:axId val="4626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15680"/>
        <c:crosses val="autoZero"/>
        <c:auto val="1"/>
        <c:lblAlgn val="ctr"/>
        <c:lblOffset val="100"/>
        <c:noMultiLvlLbl val="0"/>
      </c:catAx>
      <c:valAx>
        <c:axId val="46461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62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3.3</c:v>
                </c:pt>
                <c:pt idx="1">
                  <c:v>5.8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5626240"/>
        <c:axId val="465961344"/>
      </c:barChart>
      <c:catAx>
        <c:axId val="4656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961344"/>
        <c:crosses val="autoZero"/>
        <c:auto val="1"/>
        <c:lblAlgn val="ctr"/>
        <c:lblOffset val="100"/>
        <c:noMultiLvlLbl val="0"/>
      </c:catAx>
      <c:valAx>
        <c:axId val="46596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6262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18.077918468726661</c:v>
                </c:pt>
                <c:pt idx="1">
                  <c:v>64.278973361355725</c:v>
                </c:pt>
                <c:pt idx="2">
                  <c:v>17.643108169917614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593</c:v>
                </c:pt>
                <c:pt idx="1">
                  <c:v>787</c:v>
                </c:pt>
                <c:pt idx="2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287</c:v>
                </c:pt>
                <c:pt idx="1">
                  <c:v>264</c:v>
                </c:pt>
                <c:pt idx="2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67008"/>
        <c:axId val="90475904"/>
      </c:barChart>
      <c:catAx>
        <c:axId val="9026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475904"/>
        <c:crosses val="autoZero"/>
        <c:auto val="1"/>
        <c:lblAlgn val="ctr"/>
        <c:lblOffset val="100"/>
        <c:noMultiLvlLbl val="0"/>
      </c:catAx>
      <c:valAx>
        <c:axId val="9047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6700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79</c:v>
                </c:pt>
                <c:pt idx="1">
                  <c:v>71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20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67621376"/>
        <c:axId val="467654144"/>
      </c:barChart>
      <c:catAx>
        <c:axId val="46762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654144"/>
        <c:crosses val="autoZero"/>
        <c:auto val="1"/>
        <c:lblAlgn val="ctr"/>
        <c:lblOffset val="100"/>
        <c:noMultiLvlLbl val="0"/>
      </c:catAx>
      <c:valAx>
        <c:axId val="46765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67621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9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68105856"/>
        <c:axId val="468724736"/>
      </c:barChart>
      <c:catAx>
        <c:axId val="4681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724736"/>
        <c:crosses val="autoZero"/>
        <c:auto val="1"/>
        <c:lblAlgn val="ctr"/>
        <c:lblOffset val="100"/>
        <c:noMultiLvlLbl val="0"/>
      </c:catAx>
      <c:valAx>
        <c:axId val="46872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68105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87.4</c:v>
                </c:pt>
                <c:pt idx="1">
                  <c:v>88.4</c:v>
                </c:pt>
                <c:pt idx="2">
                  <c:v>86.9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85.6</c:v>
                </c:pt>
                <c:pt idx="1">
                  <c:v>93</c:v>
                </c:pt>
                <c:pt idx="2">
                  <c:v>96.2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992384"/>
        <c:axId val="468995072"/>
      </c:barChart>
      <c:catAx>
        <c:axId val="46899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995072"/>
        <c:crosses val="autoZero"/>
        <c:auto val="1"/>
        <c:lblAlgn val="ctr"/>
        <c:lblOffset val="100"/>
        <c:noMultiLvlLbl val="0"/>
      </c:catAx>
      <c:valAx>
        <c:axId val="46899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992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1272</c:v>
                </c:pt>
                <c:pt idx="1">
                  <c:v>1149</c:v>
                </c:pt>
                <c:pt idx="2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9425536"/>
        <c:axId val="469529728"/>
      </c:barChart>
      <c:catAx>
        <c:axId val="4694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529728"/>
        <c:crosses val="autoZero"/>
        <c:auto val="1"/>
        <c:lblAlgn val="ctr"/>
        <c:lblOffset val="100"/>
        <c:noMultiLvlLbl val="0"/>
      </c:catAx>
      <c:valAx>
        <c:axId val="4695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4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288</c:v>
                </c:pt>
                <c:pt idx="1">
                  <c:v>289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494</c:v>
                </c:pt>
                <c:pt idx="1">
                  <c:v>452</c:v>
                </c:pt>
                <c:pt idx="2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0305408"/>
        <c:axId val="470344064"/>
      </c:barChart>
      <c:catAx>
        <c:axId val="47030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0344064"/>
        <c:crosses val="autoZero"/>
        <c:auto val="1"/>
        <c:lblAlgn val="ctr"/>
        <c:lblOffset val="100"/>
        <c:noMultiLvlLbl val="0"/>
      </c:catAx>
      <c:valAx>
        <c:axId val="47034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0305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510</c:v>
                </c:pt>
                <c:pt idx="1">
                  <c:v>506</c:v>
                </c:pt>
                <c:pt idx="2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833</c:v>
                </c:pt>
                <c:pt idx="1">
                  <c:v>941</c:v>
                </c:pt>
                <c:pt idx="2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0937600"/>
        <c:axId val="470939136"/>
      </c:barChart>
      <c:catAx>
        <c:axId val="47093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0939136"/>
        <c:crosses val="autoZero"/>
        <c:auto val="1"/>
        <c:lblAlgn val="ctr"/>
        <c:lblOffset val="100"/>
        <c:noMultiLvlLbl val="0"/>
      </c:catAx>
      <c:valAx>
        <c:axId val="47093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093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2.6256520707044388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2.5196996277190116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2.3506388990209532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2.3448491480381426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2.8392938819701365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3.683439575263868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4.1014595962227665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4.4957416381521433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4.4986365136435484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3.9914543275493721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3.3800566237646121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3.1102542279656551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2.9927222830146079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3.3082637115777649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3.1687307128920388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1.7936648544746092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1.4132782149039771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1.0334705504316259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1664896"/>
        <c:axId val="471699456"/>
      </c:barChart>
      <c:catAx>
        <c:axId val="471664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71699456"/>
        <c:crosses val="autoZero"/>
        <c:auto val="1"/>
        <c:lblAlgn val="ctr"/>
        <c:lblOffset val="100"/>
        <c:noMultiLvlLbl val="0"/>
      </c:catAx>
      <c:valAx>
        <c:axId val="471699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71664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2.8230825792182679</c:v>
                </c:pt>
                <c:pt idx="1">
                  <c:v>2.7003398583826907</c:v>
                </c:pt>
                <c:pt idx="2">
                  <c:v>2.4276425870923291</c:v>
                </c:pt>
                <c:pt idx="3">
                  <c:v>2.3575866002003254</c:v>
                </c:pt>
                <c:pt idx="4">
                  <c:v>2.7055506342672202</c:v>
                </c:pt>
                <c:pt idx="5">
                  <c:v>3.2874206080396484</c:v>
                </c:pt>
                <c:pt idx="6">
                  <c:v>3.6469641440721636</c:v>
                </c:pt>
                <c:pt idx="7">
                  <c:v>3.9850856014682807</c:v>
                </c:pt>
                <c:pt idx="8">
                  <c:v>4.0018758793184306</c:v>
                </c:pt>
                <c:pt idx="9">
                  <c:v>3.6191733393546741</c:v>
                </c:pt>
                <c:pt idx="10">
                  <c:v>3.000827934390542</c:v>
                </c:pt>
                <c:pt idx="11">
                  <c:v>2.5793340628419572</c:v>
                </c:pt>
                <c:pt idx="12">
                  <c:v>2.2881095884066025</c:v>
                </c:pt>
                <c:pt idx="13">
                  <c:v>2.3130055176326865</c:v>
                </c:pt>
                <c:pt idx="14">
                  <c:v>2.0906790798927739</c:v>
                </c:pt>
                <c:pt idx="15">
                  <c:v>1.1243696408617465</c:v>
                </c:pt>
                <c:pt idx="16">
                  <c:v>0.84472466839201243</c:v>
                </c:pt>
                <c:pt idx="17">
                  <c:v>0.55292121885837686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2112128"/>
        <c:axId val="472254336"/>
      </c:barChart>
      <c:catAx>
        <c:axId val="4721121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72254336"/>
        <c:crosses val="autoZero"/>
        <c:auto val="1"/>
        <c:lblAlgn val="ctr"/>
        <c:lblOffset val="100"/>
        <c:noMultiLvlLbl val="0"/>
      </c:catAx>
      <c:valAx>
        <c:axId val="4722543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112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1.0112796577207313</c:v>
                </c:pt>
                <c:pt idx="1">
                  <c:v>1.2023655070452282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0.32496455502440375</c:v>
                </c:pt>
                <c:pt idx="1">
                  <c:v>0.2247835138641644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8F7-4086-BBFE-F98BCDF2EC1D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8F7-4086-BBFE-F98BCDF2EC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1.0564484761797217</c:v>
                </c:pt>
                <c:pt idx="1">
                  <c:v>0.40732583049210996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8F7-4086-BBFE-F98BCDF2EC1D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8F7-4086-BBFE-F98BCDF2EC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8.5030300749049577</c:v>
                </c:pt>
                <c:pt idx="1">
                  <c:v>7.2141930422713694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8F7-4086-BBFE-F98BCDF2EC1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8F7-4086-BBFE-F98BCDF2EC1D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44.900314927039815</c:v>
                </c:pt>
                <c:pt idx="1">
                  <c:v>52.027577467338503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68F7-4086-BBFE-F98BCDF2EC1D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68F7-4086-BBFE-F98BCDF2EC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9.1767982835848994</c:v>
                </c:pt>
                <c:pt idx="1">
                  <c:v>8.4859548019189575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68F7-4086-BBFE-F98BCDF2EC1D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68F7-4086-BBFE-F98BCDF2EC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35.027164025545474</c:v>
                </c:pt>
                <c:pt idx="1">
                  <c:v>30.437799837069669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3314432"/>
        <c:axId val="473315968"/>
      </c:barChart>
      <c:catAx>
        <c:axId val="47331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315968"/>
        <c:crosses val="autoZero"/>
        <c:auto val="1"/>
        <c:lblAlgn val="ctr"/>
        <c:lblOffset val="100"/>
        <c:noMultiLvlLbl val="0"/>
      </c:catAx>
      <c:valAx>
        <c:axId val="473315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3144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288-4699-940F-B1CB8C58E75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288-4699-940F-B1CB8C58E75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13.47285479479555</c:v>
                </c:pt>
                <c:pt idx="1">
                  <c:v>10.172585462993695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288-4699-940F-B1CB8C58E75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288-4699-940F-B1CB8C58E75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18.145318126497788</c:v>
                </c:pt>
                <c:pt idx="1">
                  <c:v>20.46736867513502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288-4699-940F-B1CB8C58E75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288-4699-940F-B1CB8C58E75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67.251351927830257</c:v>
                </c:pt>
                <c:pt idx="1">
                  <c:v>67.972120809824105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1.1304751508764004</c:v>
                </c:pt>
                <c:pt idx="1">
                  <c:v>1.3879250520471893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3470848"/>
        <c:axId val="473692032"/>
      </c:barChart>
      <c:catAx>
        <c:axId val="47347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692032"/>
        <c:crosses val="autoZero"/>
        <c:auto val="1"/>
        <c:lblAlgn val="ctr"/>
        <c:lblOffset val="100"/>
        <c:noMultiLvlLbl val="0"/>
      </c:catAx>
      <c:valAx>
        <c:axId val="47369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4708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3240</c:v>
                </c:pt>
                <c:pt idx="1">
                  <c:v>3101</c:v>
                </c:pt>
                <c:pt idx="2">
                  <c:v>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2083</c:v>
                </c:pt>
                <c:pt idx="1">
                  <c:v>1845</c:v>
                </c:pt>
                <c:pt idx="2">
                  <c:v>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946176"/>
        <c:axId val="91075328"/>
      </c:barChart>
      <c:catAx>
        <c:axId val="9094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75328"/>
        <c:crosses val="autoZero"/>
        <c:auto val="1"/>
        <c:lblAlgn val="ctr"/>
        <c:lblOffset val="100"/>
        <c:noMultiLvlLbl val="0"/>
      </c:catAx>
      <c:valAx>
        <c:axId val="9107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946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20</c:v>
                </c:pt>
                <c:pt idx="3">
                  <c:v>27</c:v>
                </c:pt>
                <c:pt idx="4">
                  <c:v>15</c:v>
                </c:pt>
                <c:pt idx="5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15</c:v>
                </c:pt>
                <c:pt idx="3">
                  <c:v>28</c:v>
                </c:pt>
                <c:pt idx="4">
                  <c:v>15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73927680"/>
        <c:axId val="473929600"/>
      </c:barChart>
      <c:catAx>
        <c:axId val="473927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929600"/>
        <c:crosses val="autoZero"/>
        <c:auto val="1"/>
        <c:lblAlgn val="ctr"/>
        <c:lblOffset val="100"/>
        <c:noMultiLvlLbl val="0"/>
      </c:catAx>
      <c:valAx>
        <c:axId val="473929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92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0.16</c:v>
                </c:pt>
                <c:pt idx="1">
                  <c:v>0.11</c:v>
                </c:pt>
                <c:pt idx="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74293376"/>
        <c:axId val="474294912"/>
      </c:barChart>
      <c:catAx>
        <c:axId val="474293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294912"/>
        <c:crosses val="autoZero"/>
        <c:auto val="1"/>
        <c:lblAlgn val="ctr"/>
        <c:lblOffset val="100"/>
        <c:noMultiLvlLbl val="0"/>
      </c:catAx>
      <c:valAx>
        <c:axId val="4742949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2933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63.387978142076506</c:v>
                </c:pt>
                <c:pt idx="2">
                  <c:v>14.814814814814813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36.612021857923501</c:v>
                </c:pt>
                <c:pt idx="2">
                  <c:v>85.18518518518519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5051136"/>
        <c:axId val="475205632"/>
      </c:barChart>
      <c:catAx>
        <c:axId val="475051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5205632"/>
        <c:crosses val="autoZero"/>
        <c:auto val="1"/>
        <c:lblAlgn val="ctr"/>
        <c:lblOffset val="100"/>
        <c:noMultiLvlLbl val="0"/>
      </c:catAx>
      <c:valAx>
        <c:axId val="4752056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5051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912</c:v>
                </c:pt>
                <c:pt idx="1">
                  <c:v>983</c:v>
                </c:pt>
                <c:pt idx="2">
                  <c:v>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987</c:v>
                </c:pt>
                <c:pt idx="1">
                  <c:v>1088</c:v>
                </c:pt>
                <c:pt idx="2">
                  <c:v>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234304"/>
        <c:axId val="475235840"/>
      </c:barChart>
      <c:catAx>
        <c:axId val="47523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235840"/>
        <c:crosses val="autoZero"/>
        <c:auto val="1"/>
        <c:lblAlgn val="ctr"/>
        <c:lblOffset val="100"/>
        <c:noMultiLvlLbl val="0"/>
      </c:catAx>
      <c:valAx>
        <c:axId val="475235840"/>
        <c:scaling>
          <c:orientation val="minMax"/>
          <c:max val="1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523430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1110</c:v>
                </c:pt>
                <c:pt idx="1">
                  <c:v>1342</c:v>
                </c:pt>
                <c:pt idx="2">
                  <c:v>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1151</c:v>
                </c:pt>
                <c:pt idx="1">
                  <c:v>1272</c:v>
                </c:pt>
                <c:pt idx="2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465600"/>
        <c:axId val="475467136"/>
      </c:barChart>
      <c:catAx>
        <c:axId val="47546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467136"/>
        <c:crosses val="autoZero"/>
        <c:auto val="1"/>
        <c:lblAlgn val="ctr"/>
        <c:lblOffset val="100"/>
        <c:noMultiLvlLbl val="0"/>
      </c:catAx>
      <c:valAx>
        <c:axId val="47546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5465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37.973658077666862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25.855851147232528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17.277740030314117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13.825589295980766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3.7356922594470285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1.3314691893586996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75509120"/>
        <c:axId val="475510656"/>
      </c:barChart>
      <c:catAx>
        <c:axId val="47550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5510656"/>
        <c:crosses val="autoZero"/>
        <c:auto val="1"/>
        <c:lblAlgn val="ctr"/>
        <c:lblOffset val="100"/>
        <c:noMultiLvlLbl val="0"/>
      </c:catAx>
      <c:valAx>
        <c:axId val="475510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5091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55.41</c:v>
                </c:pt>
                <c:pt idx="1">
                  <c:v>38.22</c:v>
                </c:pt>
                <c:pt idx="2">
                  <c:v>5.63</c:v>
                </c:pt>
                <c:pt idx="3">
                  <c:v>0.6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55.91</c:v>
                </c:pt>
                <c:pt idx="1">
                  <c:v>36.979999999999997</c:v>
                </c:pt>
                <c:pt idx="2">
                  <c:v>6.2</c:v>
                </c:pt>
                <c:pt idx="3">
                  <c:v>0.76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75995136"/>
        <c:axId val="476030848"/>
      </c:barChart>
      <c:catAx>
        <c:axId val="4759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030848"/>
        <c:crosses val="autoZero"/>
        <c:auto val="1"/>
        <c:lblAlgn val="ctr"/>
        <c:lblOffset val="100"/>
        <c:noMultiLvlLbl val="0"/>
      </c:catAx>
      <c:valAx>
        <c:axId val="476030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9951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76423</c:v>
                </c:pt>
                <c:pt idx="1">
                  <c:v>84339</c:v>
                </c:pt>
                <c:pt idx="2">
                  <c:v>98116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6418432"/>
        <c:axId val="476778496"/>
      </c:barChart>
      <c:catAx>
        <c:axId val="4764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778496"/>
        <c:crosses val="autoZero"/>
        <c:auto val="1"/>
        <c:lblAlgn val="ctr"/>
        <c:lblOffset val="100"/>
        <c:noMultiLvlLbl val="0"/>
      </c:catAx>
      <c:valAx>
        <c:axId val="47677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33908</c:v>
                </c:pt>
                <c:pt idx="1">
                  <c:v>35349</c:v>
                </c:pt>
                <c:pt idx="2">
                  <c:v>36445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30708</c:v>
                </c:pt>
                <c:pt idx="1">
                  <c:v>31877</c:v>
                </c:pt>
                <c:pt idx="2">
                  <c:v>32793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6845568"/>
        <c:axId val="476847104"/>
      </c:barChart>
      <c:catAx>
        <c:axId val="4768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847104"/>
        <c:crosses val="autoZero"/>
        <c:auto val="1"/>
        <c:lblAlgn val="ctr"/>
        <c:lblOffset val="100"/>
        <c:noMultiLvlLbl val="0"/>
      </c:catAx>
      <c:valAx>
        <c:axId val="47684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845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36.9</c:v>
                </c:pt>
                <c:pt idx="1">
                  <c:v>35.200000000000003</c:v>
                </c:pt>
                <c:pt idx="2">
                  <c:v>0.6</c:v>
                </c:pt>
                <c:pt idx="3">
                  <c:v>27.300000000000011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14.3</c:v>
                </c:pt>
                <c:pt idx="1">
                  <c:v>53.6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77429120"/>
        <c:axId val="477443584"/>
      </c:barChart>
      <c:catAx>
        <c:axId val="477429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443584"/>
        <c:crosses val="autoZero"/>
        <c:auto val="1"/>
        <c:lblAlgn val="ctr"/>
        <c:lblOffset val="100"/>
        <c:noMultiLvlLbl val="0"/>
      </c:catAx>
      <c:valAx>
        <c:axId val="4774435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42912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3.9</c:v>
                </c:pt>
                <c:pt idx="1">
                  <c:v>4.8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7497216"/>
        <c:axId val="477517312"/>
      </c:barChart>
      <c:catAx>
        <c:axId val="47749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517312"/>
        <c:crosses val="autoZero"/>
        <c:auto val="1"/>
        <c:lblAlgn val="ctr"/>
        <c:lblOffset val="100"/>
        <c:noMultiLvlLbl val="0"/>
      </c:catAx>
      <c:valAx>
        <c:axId val="47751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4972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7.6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7624960"/>
        <c:axId val="477713152"/>
      </c:barChart>
      <c:catAx>
        <c:axId val="4776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7713152"/>
        <c:crosses val="autoZero"/>
        <c:auto val="1"/>
        <c:lblAlgn val="ctr"/>
        <c:lblOffset val="100"/>
        <c:noMultiLvlLbl val="0"/>
      </c:catAx>
      <c:valAx>
        <c:axId val="4777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762496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2.19</c:v>
                </c:pt>
                <c:pt idx="1">
                  <c:v>7.12</c:v>
                </c:pt>
                <c:pt idx="2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4.05</c:v>
                </c:pt>
                <c:pt idx="1">
                  <c:v>1.84</c:v>
                </c:pt>
                <c:pt idx="2">
                  <c:v>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83513728"/>
        <c:axId val="83515264"/>
      </c:barChart>
      <c:catAx>
        <c:axId val="8351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3515264"/>
        <c:crosses val="autoZero"/>
        <c:auto val="1"/>
        <c:lblAlgn val="ctr"/>
        <c:lblOffset val="100"/>
        <c:noMultiLvlLbl val="0"/>
      </c:catAx>
      <c:valAx>
        <c:axId val="8351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835137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1146</c:v>
                </c:pt>
                <c:pt idx="1">
                  <c:v>810</c:v>
                </c:pt>
                <c:pt idx="2">
                  <c:v>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2464</c:v>
                </c:pt>
                <c:pt idx="1">
                  <c:v>1241</c:v>
                </c:pt>
                <c:pt idx="2">
                  <c:v>14636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83972096"/>
        <c:axId val="83973632"/>
      </c:barChart>
      <c:catAx>
        <c:axId val="83972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83973632"/>
        <c:crosses val="autoZero"/>
        <c:auto val="1"/>
        <c:lblAlgn val="ctr"/>
        <c:lblOffset val="100"/>
        <c:noMultiLvlLbl val="0"/>
      </c:catAx>
      <c:valAx>
        <c:axId val="83973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83972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3596</c:v>
                </c:pt>
                <c:pt idx="1">
                  <c:v>2621</c:v>
                </c:pt>
                <c:pt idx="2">
                  <c:v>11399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12032</c:v>
                </c:pt>
                <c:pt idx="1">
                  <c:v>4616</c:v>
                </c:pt>
                <c:pt idx="2">
                  <c:v>62196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83991936"/>
        <c:axId val="83997824"/>
      </c:barChart>
      <c:catAx>
        <c:axId val="8399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83997824"/>
        <c:crosses val="autoZero"/>
        <c:auto val="1"/>
        <c:lblAlgn val="ctr"/>
        <c:lblOffset val="100"/>
        <c:noMultiLvlLbl val="0"/>
      </c:catAx>
      <c:valAx>
        <c:axId val="83997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8399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3.1</c:v>
                </c:pt>
                <c:pt idx="1">
                  <c:v>3.2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3.7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84036608"/>
        <c:axId val="84046592"/>
      </c:barChart>
      <c:catAx>
        <c:axId val="8403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84046592"/>
        <c:crosses val="autoZero"/>
        <c:auto val="1"/>
        <c:lblAlgn val="ctr"/>
        <c:lblOffset val="100"/>
        <c:noMultiLvlLbl val="0"/>
      </c:catAx>
      <c:valAx>
        <c:axId val="84046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84036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37.1</c:v>
                </c:pt>
                <c:pt idx="1">
                  <c:v>38.4</c:v>
                </c:pt>
                <c:pt idx="2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39</c:v>
                </c:pt>
                <c:pt idx="1">
                  <c:v>40.200000000000003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84060416"/>
        <c:axId val="147415040"/>
      </c:barChart>
      <c:catAx>
        <c:axId val="840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415040"/>
        <c:crosses val="autoZero"/>
        <c:auto val="1"/>
        <c:lblAlgn val="ctr"/>
        <c:lblOffset val="100"/>
        <c:noMultiLvlLbl val="0"/>
      </c:catAx>
      <c:valAx>
        <c:axId val="147415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40604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196.15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437440"/>
        <c:axId val="147438976"/>
      </c:barChart>
      <c:catAx>
        <c:axId val="14743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38976"/>
        <c:crosses val="autoZero"/>
        <c:auto val="1"/>
        <c:lblAlgn val="ctr"/>
        <c:lblOffset val="100"/>
        <c:noMultiLvlLbl val="0"/>
      </c:catAx>
      <c:valAx>
        <c:axId val="14743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3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37</c:v>
                </c:pt>
                <c:pt idx="1">
                  <c:v>35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27</c:v>
                </c:pt>
                <c:pt idx="1">
                  <c:v>26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510976"/>
        <c:axId val="446512512"/>
      </c:barChart>
      <c:catAx>
        <c:axId val="44651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6512512"/>
        <c:crosses val="autoZero"/>
        <c:auto val="1"/>
        <c:lblAlgn val="ctr"/>
        <c:lblOffset val="100"/>
        <c:noMultiLvlLbl val="0"/>
      </c:catAx>
      <c:valAx>
        <c:axId val="44651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65109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293-402D-AB02-BEB8D8CCA82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293-402D-AB02-BEB8D8CCA8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13.8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293-402D-AB02-BEB8D8CCA82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293-402D-AB02-BEB8D8CCA8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55.5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293-402D-AB02-BEB8D8CCA8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30.7</c:v>
                </c:pt>
                <c:pt idx="1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366848"/>
        <c:axId val="148368384"/>
      </c:barChart>
      <c:catAx>
        <c:axId val="14836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368384"/>
        <c:crosses val="autoZero"/>
        <c:auto val="1"/>
        <c:lblAlgn val="ctr"/>
        <c:lblOffset val="100"/>
        <c:noMultiLvlLbl val="0"/>
      </c:catAx>
      <c:valAx>
        <c:axId val="148368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668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6255</c:v>
                </c:pt>
                <c:pt idx="1">
                  <c:v>6529</c:v>
                </c:pt>
                <c:pt idx="2">
                  <c:v>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4222</c:v>
                </c:pt>
                <c:pt idx="1">
                  <c:v>5559</c:v>
                </c:pt>
                <c:pt idx="2">
                  <c:v>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114496"/>
        <c:axId val="449116032"/>
      </c:barChart>
      <c:catAx>
        <c:axId val="4491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16032"/>
        <c:crosses val="autoZero"/>
        <c:auto val="1"/>
        <c:lblAlgn val="ctr"/>
        <c:lblOffset val="100"/>
        <c:noMultiLvlLbl val="0"/>
      </c:catAx>
      <c:valAx>
        <c:axId val="44911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14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593</c:v>
                </c:pt>
                <c:pt idx="1">
                  <c:v>787</c:v>
                </c:pt>
                <c:pt idx="2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287</c:v>
                </c:pt>
                <c:pt idx="1">
                  <c:v>264</c:v>
                </c:pt>
                <c:pt idx="2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150976"/>
        <c:axId val="449152512"/>
      </c:barChart>
      <c:catAx>
        <c:axId val="44915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52512"/>
        <c:crosses val="autoZero"/>
        <c:auto val="1"/>
        <c:lblAlgn val="ctr"/>
        <c:lblOffset val="100"/>
        <c:noMultiLvlLbl val="0"/>
      </c:catAx>
      <c:valAx>
        <c:axId val="44915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50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3240</c:v>
                </c:pt>
                <c:pt idx="1">
                  <c:v>3101</c:v>
                </c:pt>
                <c:pt idx="2">
                  <c:v>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2083</c:v>
                </c:pt>
                <c:pt idx="1">
                  <c:v>1845</c:v>
                </c:pt>
                <c:pt idx="2">
                  <c:v>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170816"/>
        <c:axId val="449250432"/>
      </c:barChart>
      <c:catAx>
        <c:axId val="4491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250432"/>
        <c:crosses val="autoZero"/>
        <c:auto val="1"/>
        <c:lblAlgn val="ctr"/>
        <c:lblOffset val="100"/>
        <c:noMultiLvlLbl val="0"/>
      </c:catAx>
      <c:valAx>
        <c:axId val="44925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7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14.3</c:v>
                </c:pt>
                <c:pt idx="1">
                  <c:v>53.6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B0E-4DEF-970E-6CCBB6871D3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B0E-4DEF-970E-6CCBB6871D3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13.8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B0E-4DEF-970E-6CCBB6871D3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B0E-4DEF-970E-6CCBB6871D3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55.5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B0E-4DEF-970E-6CCBB6871D3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4B0E-4DEF-970E-6CCBB6871D3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30.7</c:v>
                </c:pt>
                <c:pt idx="1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449859968"/>
        <c:axId val="449861504"/>
      </c:barChart>
      <c:catAx>
        <c:axId val="44985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9861504"/>
        <c:crosses val="autoZero"/>
        <c:auto val="1"/>
        <c:lblAlgn val="ctr"/>
        <c:lblOffset val="100"/>
        <c:noMultiLvlLbl val="0"/>
      </c:catAx>
      <c:valAx>
        <c:axId val="449861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9859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449880064"/>
        <c:axId val="449881600"/>
      </c:barChart>
      <c:catAx>
        <c:axId val="44988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9881600"/>
        <c:crosses val="autoZero"/>
        <c:auto val="1"/>
        <c:lblAlgn val="ctr"/>
        <c:lblOffset val="100"/>
        <c:noMultiLvlLbl val="0"/>
      </c:catAx>
      <c:valAx>
        <c:axId val="44988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9880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1055</c:v>
                </c:pt>
                <c:pt idx="1">
                  <c:v>3000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860</c:v>
                </c:pt>
                <c:pt idx="1">
                  <c:v>1849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638208"/>
        <c:axId val="450639744"/>
      </c:barChart>
      <c:catAx>
        <c:axId val="45063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50639744"/>
        <c:crosses val="autoZero"/>
        <c:auto val="1"/>
        <c:lblAlgn val="ctr"/>
        <c:lblOffset val="100"/>
        <c:noMultiLvlLbl val="0"/>
      </c:catAx>
      <c:valAx>
        <c:axId val="45063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638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293</c:v>
                </c:pt>
                <c:pt idx="1">
                  <c:v>703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191</c:v>
                </c:pt>
                <c:pt idx="1">
                  <c:v>454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666496"/>
        <c:axId val="450668032"/>
      </c:barChart>
      <c:catAx>
        <c:axId val="45066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50668032"/>
        <c:crosses val="autoZero"/>
        <c:auto val="1"/>
        <c:lblAlgn val="ctr"/>
        <c:lblOffset val="100"/>
        <c:noMultiLvlLbl val="0"/>
      </c:catAx>
      <c:valAx>
        <c:axId val="45066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66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4909</c:v>
                </c:pt>
                <c:pt idx="1">
                  <c:v>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895232"/>
        <c:axId val="450909312"/>
      </c:barChart>
      <c:catAx>
        <c:axId val="4508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50909312"/>
        <c:crosses val="autoZero"/>
        <c:auto val="1"/>
        <c:lblAlgn val="ctr"/>
        <c:lblOffset val="100"/>
        <c:noMultiLvlLbl val="0"/>
      </c:catAx>
      <c:valAx>
        <c:axId val="4509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89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1450</c:v>
                </c:pt>
                <c:pt idx="1">
                  <c:v>1304</c:v>
                </c:pt>
                <c:pt idx="2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921600"/>
        <c:axId val="450923136"/>
      </c:barChart>
      <c:catAx>
        <c:axId val="45092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923136"/>
        <c:crosses val="autoZero"/>
        <c:auto val="1"/>
        <c:lblAlgn val="ctr"/>
        <c:lblOffset val="100"/>
        <c:noMultiLvlLbl val="0"/>
      </c:catAx>
      <c:valAx>
        <c:axId val="45092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92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8.4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5.6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86.1</c:v>
                </c:pt>
                <c:pt idx="1">
                  <c:v>86</c:v>
                </c:pt>
                <c:pt idx="2">
                  <c:v>82.9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777216"/>
        <c:axId val="148807680"/>
      </c:barChart>
      <c:catAx>
        <c:axId val="14877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807680"/>
        <c:crosses val="autoZero"/>
        <c:auto val="1"/>
        <c:lblAlgn val="ctr"/>
        <c:lblOffset val="100"/>
        <c:noMultiLvlLbl val="0"/>
      </c:catAx>
      <c:valAx>
        <c:axId val="148807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7772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112</c:v>
                </c:pt>
                <c:pt idx="1">
                  <c:v>86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114112"/>
        <c:axId val="451115648"/>
      </c:barChart>
      <c:catAx>
        <c:axId val="451114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115648"/>
        <c:crosses val="autoZero"/>
        <c:auto val="1"/>
        <c:lblAlgn val="ctr"/>
        <c:lblOffset val="100"/>
        <c:noMultiLvlLbl val="0"/>
      </c:catAx>
      <c:valAx>
        <c:axId val="451115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114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80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014464"/>
        <c:axId val="452016000"/>
      </c:barChart>
      <c:catAx>
        <c:axId val="452014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16000"/>
        <c:crosses val="autoZero"/>
        <c:auto val="1"/>
        <c:lblAlgn val="ctr"/>
        <c:lblOffset val="100"/>
        <c:noMultiLvlLbl val="0"/>
      </c:catAx>
      <c:valAx>
        <c:axId val="452016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14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040576"/>
        <c:axId val="452042112"/>
      </c:barChart>
      <c:catAx>
        <c:axId val="452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42112"/>
        <c:crosses val="autoZero"/>
        <c:auto val="1"/>
        <c:lblAlgn val="ctr"/>
        <c:lblOffset val="100"/>
        <c:noMultiLvlLbl val="0"/>
      </c:catAx>
      <c:valAx>
        <c:axId val="45204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4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18.077918468726661</c:v>
                </c:pt>
                <c:pt idx="1">
                  <c:v>64.278973361355725</c:v>
                </c:pt>
                <c:pt idx="2">
                  <c:v>17.643108169917614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79</c:v>
                </c:pt>
                <c:pt idx="1">
                  <c:v>71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20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2151552"/>
        <c:axId val="452157440"/>
      </c:barChart>
      <c:catAx>
        <c:axId val="4521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157440"/>
        <c:crosses val="autoZero"/>
        <c:auto val="1"/>
        <c:lblAlgn val="ctr"/>
        <c:lblOffset val="100"/>
        <c:noMultiLvlLbl val="0"/>
      </c:catAx>
      <c:valAx>
        <c:axId val="45215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215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9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2253568"/>
        <c:axId val="452255104"/>
      </c:barChart>
      <c:catAx>
        <c:axId val="4522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255104"/>
        <c:crosses val="autoZero"/>
        <c:auto val="1"/>
        <c:lblAlgn val="ctr"/>
        <c:lblOffset val="100"/>
        <c:noMultiLvlLbl val="0"/>
      </c:catAx>
      <c:valAx>
        <c:axId val="45225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2253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87.4</c:v>
                </c:pt>
                <c:pt idx="1">
                  <c:v>88.4</c:v>
                </c:pt>
                <c:pt idx="2">
                  <c:v>86.9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85.6</c:v>
                </c:pt>
                <c:pt idx="1">
                  <c:v>93</c:v>
                </c:pt>
                <c:pt idx="2">
                  <c:v>96.2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437504"/>
        <c:axId val="452439040"/>
      </c:barChart>
      <c:catAx>
        <c:axId val="452437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39040"/>
        <c:crosses val="autoZero"/>
        <c:auto val="1"/>
        <c:lblAlgn val="ctr"/>
        <c:lblOffset val="100"/>
        <c:noMultiLvlLbl val="0"/>
      </c:catAx>
      <c:valAx>
        <c:axId val="452439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375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1272</c:v>
                </c:pt>
                <c:pt idx="1">
                  <c:v>1149</c:v>
                </c:pt>
                <c:pt idx="2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459904"/>
        <c:axId val="452867200"/>
      </c:barChart>
      <c:catAx>
        <c:axId val="45245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867200"/>
        <c:crosses val="autoZero"/>
        <c:auto val="1"/>
        <c:lblAlgn val="ctr"/>
        <c:lblOffset val="100"/>
        <c:noMultiLvlLbl val="0"/>
      </c:catAx>
      <c:valAx>
        <c:axId val="4528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59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288</c:v>
                </c:pt>
                <c:pt idx="1">
                  <c:v>289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494</c:v>
                </c:pt>
                <c:pt idx="1">
                  <c:v>452</c:v>
                </c:pt>
                <c:pt idx="2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897408"/>
        <c:axId val="452903296"/>
      </c:barChart>
      <c:catAx>
        <c:axId val="4528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903296"/>
        <c:crosses val="autoZero"/>
        <c:auto val="1"/>
        <c:lblAlgn val="ctr"/>
        <c:lblOffset val="100"/>
        <c:noMultiLvlLbl val="0"/>
      </c:catAx>
      <c:valAx>
        <c:axId val="452903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897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510</c:v>
                </c:pt>
                <c:pt idx="1">
                  <c:v>506</c:v>
                </c:pt>
                <c:pt idx="2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833</c:v>
                </c:pt>
                <c:pt idx="1">
                  <c:v>941</c:v>
                </c:pt>
                <c:pt idx="2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917504"/>
        <c:axId val="453001216"/>
      </c:barChart>
      <c:catAx>
        <c:axId val="45291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001216"/>
        <c:crosses val="autoZero"/>
        <c:auto val="1"/>
        <c:lblAlgn val="ctr"/>
        <c:lblOffset val="100"/>
        <c:noMultiLvlLbl val="0"/>
      </c:catAx>
      <c:valAx>
        <c:axId val="45300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917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176704"/>
        <c:axId val="149197568"/>
      </c:barChart>
      <c:catAx>
        <c:axId val="149176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197568"/>
        <c:crosses val="autoZero"/>
        <c:auto val="1"/>
        <c:lblAlgn val="ctr"/>
        <c:lblOffset val="100"/>
        <c:noMultiLvlLbl val="0"/>
      </c:catAx>
      <c:valAx>
        <c:axId val="14919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176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2.6256520707044388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2.5196996277190116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2.3506388990209532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2.3448491480381426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2.8392938819701365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3.683439575263868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4.1014595962227665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4.4957416381521433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4.4986365136435484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3.9914543275493721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3.3800566237646121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3.1102542279656551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2.9927222830146079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3.3082637115777649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3.1687307128920388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1.7936648544746092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1.4132782149039771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1.0334705504316259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3738880"/>
        <c:axId val="453740416"/>
      </c:barChart>
      <c:catAx>
        <c:axId val="4537388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3740416"/>
        <c:crosses val="autoZero"/>
        <c:auto val="1"/>
        <c:lblAlgn val="ctr"/>
        <c:lblOffset val="100"/>
        <c:noMultiLvlLbl val="0"/>
      </c:catAx>
      <c:valAx>
        <c:axId val="4537404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37388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2.8230825792182679</c:v>
                </c:pt>
                <c:pt idx="1">
                  <c:v>2.7003398583826907</c:v>
                </c:pt>
                <c:pt idx="2">
                  <c:v>2.4276425870923291</c:v>
                </c:pt>
                <c:pt idx="3">
                  <c:v>2.3575866002003254</c:v>
                </c:pt>
                <c:pt idx="4">
                  <c:v>2.7055506342672202</c:v>
                </c:pt>
                <c:pt idx="5">
                  <c:v>3.2874206080396484</c:v>
                </c:pt>
                <c:pt idx="6">
                  <c:v>3.6469641440721636</c:v>
                </c:pt>
                <c:pt idx="7">
                  <c:v>3.9850856014682807</c:v>
                </c:pt>
                <c:pt idx="8">
                  <c:v>4.0018758793184306</c:v>
                </c:pt>
                <c:pt idx="9">
                  <c:v>3.6191733393546741</c:v>
                </c:pt>
                <c:pt idx="10">
                  <c:v>3.000827934390542</c:v>
                </c:pt>
                <c:pt idx="11">
                  <c:v>2.5793340628419572</c:v>
                </c:pt>
                <c:pt idx="12">
                  <c:v>2.2881095884066025</c:v>
                </c:pt>
                <c:pt idx="13">
                  <c:v>2.3130055176326865</c:v>
                </c:pt>
                <c:pt idx="14">
                  <c:v>2.0906790798927739</c:v>
                </c:pt>
                <c:pt idx="15">
                  <c:v>1.1243696408617465</c:v>
                </c:pt>
                <c:pt idx="16">
                  <c:v>0.84472466839201243</c:v>
                </c:pt>
                <c:pt idx="17">
                  <c:v>0.55292121885837686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3764224"/>
        <c:axId val="453765760"/>
      </c:barChart>
      <c:catAx>
        <c:axId val="4537642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3765760"/>
        <c:crosses val="autoZero"/>
        <c:auto val="1"/>
        <c:lblAlgn val="ctr"/>
        <c:lblOffset val="100"/>
        <c:noMultiLvlLbl val="0"/>
      </c:catAx>
      <c:valAx>
        <c:axId val="45376576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764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1.0112796577207313</c:v>
                </c:pt>
                <c:pt idx="1">
                  <c:v>1.2023655070452282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0.32496455502440375</c:v>
                </c:pt>
                <c:pt idx="1">
                  <c:v>0.2247835138641644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321-41F1-8250-0AB177A3246E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321-41F1-8250-0AB177A3246E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321-41F1-8250-0AB177A3246E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321-41F1-8250-0AB177A3246E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1.0564484761797217</c:v>
                </c:pt>
                <c:pt idx="1">
                  <c:v>0.40732583049210996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321-41F1-8250-0AB177A3246E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321-41F1-8250-0AB177A3246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8.5030300749049577</c:v>
                </c:pt>
                <c:pt idx="1">
                  <c:v>7.2141930422713694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321-41F1-8250-0AB177A3246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321-41F1-8250-0AB177A3246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44.900314927039815</c:v>
                </c:pt>
                <c:pt idx="1">
                  <c:v>52.027577467338503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7321-41F1-8250-0AB177A3246E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7321-41F1-8250-0AB177A3246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9.1767982835848994</c:v>
                </c:pt>
                <c:pt idx="1">
                  <c:v>8.4859548019189575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7321-41F1-8250-0AB177A3246E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7321-41F1-8250-0AB177A3246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35.027164025545474</c:v>
                </c:pt>
                <c:pt idx="1">
                  <c:v>30.437799837069669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3874816"/>
        <c:axId val="453876352"/>
      </c:barChart>
      <c:catAx>
        <c:axId val="45387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876352"/>
        <c:crosses val="autoZero"/>
        <c:auto val="1"/>
        <c:lblAlgn val="ctr"/>
        <c:lblOffset val="100"/>
        <c:noMultiLvlLbl val="0"/>
      </c:catAx>
      <c:valAx>
        <c:axId val="453876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874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71A-4572-93B2-DC8380BA19C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71A-4572-93B2-DC8380BA19C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13.47285479479555</c:v>
                </c:pt>
                <c:pt idx="1">
                  <c:v>10.172585462993695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71A-4572-93B2-DC8380BA19C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71A-4572-93B2-DC8380BA19C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18.145318126497788</c:v>
                </c:pt>
                <c:pt idx="1">
                  <c:v>20.46736867513502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71A-4572-93B2-DC8380BA19C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71A-4572-93B2-DC8380BA19C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67.251351927830257</c:v>
                </c:pt>
                <c:pt idx="1">
                  <c:v>67.972120809824105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1.1304751508764004</c:v>
                </c:pt>
                <c:pt idx="1">
                  <c:v>1.3879250520471893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4072192"/>
        <c:axId val="454073728"/>
      </c:barChart>
      <c:catAx>
        <c:axId val="45407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073728"/>
        <c:crosses val="autoZero"/>
        <c:auto val="1"/>
        <c:lblAlgn val="ctr"/>
        <c:lblOffset val="100"/>
        <c:noMultiLvlLbl val="0"/>
      </c:catAx>
      <c:valAx>
        <c:axId val="454073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072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20</c:v>
                </c:pt>
                <c:pt idx="3">
                  <c:v>27</c:v>
                </c:pt>
                <c:pt idx="4">
                  <c:v>15</c:v>
                </c:pt>
                <c:pt idx="5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15</c:v>
                </c:pt>
                <c:pt idx="3">
                  <c:v>28</c:v>
                </c:pt>
                <c:pt idx="4">
                  <c:v>15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4133248"/>
        <c:axId val="454134784"/>
      </c:barChart>
      <c:catAx>
        <c:axId val="454133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134784"/>
        <c:crosses val="autoZero"/>
        <c:auto val="1"/>
        <c:lblAlgn val="ctr"/>
        <c:lblOffset val="100"/>
        <c:noMultiLvlLbl val="0"/>
      </c:catAx>
      <c:valAx>
        <c:axId val="454134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133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0.16</c:v>
                </c:pt>
                <c:pt idx="1">
                  <c:v>0.11</c:v>
                </c:pt>
                <c:pt idx="3">
                  <c:v>0.13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4695552"/>
        <c:axId val="455332224"/>
      </c:barChart>
      <c:catAx>
        <c:axId val="45469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5332224"/>
        <c:crosses val="autoZero"/>
        <c:auto val="1"/>
        <c:lblAlgn val="ctr"/>
        <c:lblOffset val="100"/>
        <c:noMultiLvlLbl val="0"/>
      </c:catAx>
      <c:valAx>
        <c:axId val="45533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69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63.387978142076506</c:v>
                </c:pt>
                <c:pt idx="2">
                  <c:v>14.814814814814813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36.612021857923501</c:v>
                </c:pt>
                <c:pt idx="2">
                  <c:v>85.18518518518519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5636864"/>
        <c:axId val="455638400"/>
      </c:barChart>
      <c:catAx>
        <c:axId val="45563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5638400"/>
        <c:crosses val="autoZero"/>
        <c:auto val="1"/>
        <c:lblAlgn val="ctr"/>
        <c:lblOffset val="100"/>
        <c:noMultiLvlLbl val="0"/>
      </c:catAx>
      <c:valAx>
        <c:axId val="455638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5636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3.3</c:v>
                </c:pt>
                <c:pt idx="1">
                  <c:v>5.8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6040448"/>
        <c:axId val="456041984"/>
      </c:barChart>
      <c:catAx>
        <c:axId val="45604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041984"/>
        <c:crosses val="autoZero"/>
        <c:auto val="1"/>
        <c:lblAlgn val="ctr"/>
        <c:lblOffset val="100"/>
        <c:noMultiLvlLbl val="0"/>
      </c:catAx>
      <c:valAx>
        <c:axId val="45604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604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912</c:v>
                </c:pt>
                <c:pt idx="1">
                  <c:v>983</c:v>
                </c:pt>
                <c:pt idx="2">
                  <c:v>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987</c:v>
                </c:pt>
                <c:pt idx="1">
                  <c:v>1088</c:v>
                </c:pt>
                <c:pt idx="2">
                  <c:v>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899584"/>
        <c:axId val="456905472"/>
      </c:barChart>
      <c:catAx>
        <c:axId val="45689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905472"/>
        <c:crosses val="autoZero"/>
        <c:auto val="1"/>
        <c:lblAlgn val="ctr"/>
        <c:lblOffset val="100"/>
        <c:noMultiLvlLbl val="0"/>
      </c:catAx>
      <c:valAx>
        <c:axId val="45690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6899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1110</c:v>
                </c:pt>
                <c:pt idx="1">
                  <c:v>1342</c:v>
                </c:pt>
                <c:pt idx="2">
                  <c:v>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1151</c:v>
                </c:pt>
                <c:pt idx="1">
                  <c:v>1272</c:v>
                </c:pt>
                <c:pt idx="2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919680"/>
        <c:axId val="456978816"/>
      </c:barChart>
      <c:catAx>
        <c:axId val="4569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978816"/>
        <c:crosses val="autoZero"/>
        <c:auto val="1"/>
        <c:lblAlgn val="ctr"/>
        <c:lblOffset val="100"/>
        <c:noMultiLvlLbl val="0"/>
      </c:catAx>
      <c:valAx>
        <c:axId val="45697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691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1055</c:v>
                </c:pt>
                <c:pt idx="1">
                  <c:v>3000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860</c:v>
                </c:pt>
                <c:pt idx="1">
                  <c:v>1849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559552"/>
        <c:axId val="149598208"/>
      </c:barChart>
      <c:catAx>
        <c:axId val="14955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598208"/>
        <c:crosses val="autoZero"/>
        <c:auto val="1"/>
        <c:lblAlgn val="ctr"/>
        <c:lblOffset val="100"/>
        <c:noMultiLvlLbl val="0"/>
      </c:catAx>
      <c:valAx>
        <c:axId val="14959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59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37.973658077666862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25.855851147232528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17.277740030314117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13.825589295980766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3.7356922594470285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1.3314691893586996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7536256"/>
        <c:axId val="457537792"/>
      </c:barChart>
      <c:catAx>
        <c:axId val="457536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7537792"/>
        <c:crosses val="autoZero"/>
        <c:auto val="1"/>
        <c:lblAlgn val="ctr"/>
        <c:lblOffset val="100"/>
        <c:noMultiLvlLbl val="0"/>
      </c:catAx>
      <c:valAx>
        <c:axId val="457537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536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55.41</c:v>
                </c:pt>
                <c:pt idx="1">
                  <c:v>38.22</c:v>
                </c:pt>
                <c:pt idx="2">
                  <c:v>5.63</c:v>
                </c:pt>
                <c:pt idx="3">
                  <c:v>0.6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55.91</c:v>
                </c:pt>
                <c:pt idx="1">
                  <c:v>36.979999999999997</c:v>
                </c:pt>
                <c:pt idx="2">
                  <c:v>6.2</c:v>
                </c:pt>
                <c:pt idx="3">
                  <c:v>0.76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7656576"/>
        <c:axId val="457674752"/>
      </c:barChart>
      <c:catAx>
        <c:axId val="457656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674752"/>
        <c:crosses val="autoZero"/>
        <c:auto val="1"/>
        <c:lblAlgn val="ctr"/>
        <c:lblOffset val="100"/>
        <c:noMultiLvlLbl val="0"/>
      </c:catAx>
      <c:valAx>
        <c:axId val="457674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6565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76423</c:v>
                </c:pt>
                <c:pt idx="1">
                  <c:v>84339</c:v>
                </c:pt>
                <c:pt idx="2">
                  <c:v>98116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8051968"/>
        <c:axId val="458053504"/>
      </c:barChart>
      <c:catAx>
        <c:axId val="45805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053504"/>
        <c:crosses val="autoZero"/>
        <c:auto val="1"/>
        <c:lblAlgn val="ctr"/>
        <c:lblOffset val="100"/>
        <c:noMultiLvlLbl val="0"/>
      </c:catAx>
      <c:valAx>
        <c:axId val="45805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051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33908</c:v>
                </c:pt>
                <c:pt idx="1">
                  <c:v>35349</c:v>
                </c:pt>
                <c:pt idx="2">
                  <c:v>36445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30708</c:v>
                </c:pt>
                <c:pt idx="1">
                  <c:v>31877</c:v>
                </c:pt>
                <c:pt idx="2">
                  <c:v>32793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8390912"/>
        <c:axId val="458544256"/>
      </c:barChart>
      <c:catAx>
        <c:axId val="45839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544256"/>
        <c:crosses val="autoZero"/>
        <c:auto val="1"/>
        <c:lblAlgn val="ctr"/>
        <c:lblOffset val="100"/>
        <c:noMultiLvlLbl val="0"/>
      </c:catAx>
      <c:valAx>
        <c:axId val="45854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390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36.9</c:v>
                </c:pt>
                <c:pt idx="1">
                  <c:v>35.200000000000003</c:v>
                </c:pt>
                <c:pt idx="2">
                  <c:v>0.6</c:v>
                </c:pt>
                <c:pt idx="3">
                  <c:v>27.300000000000011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9700480"/>
        <c:axId val="459812864"/>
      </c:barChart>
      <c:catAx>
        <c:axId val="459700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812864"/>
        <c:crosses val="autoZero"/>
        <c:auto val="1"/>
        <c:lblAlgn val="ctr"/>
        <c:lblOffset val="100"/>
        <c:noMultiLvlLbl val="0"/>
      </c:catAx>
      <c:valAx>
        <c:axId val="4598128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70048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74</c:v>
                </c:pt>
                <c:pt idx="1">
                  <c:v>95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825536"/>
        <c:axId val="459827072"/>
      </c:barChart>
      <c:catAx>
        <c:axId val="4598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827072"/>
        <c:crosses val="autoZero"/>
        <c:auto val="1"/>
        <c:lblAlgn val="ctr"/>
        <c:lblOffset val="100"/>
        <c:noMultiLvlLbl val="0"/>
      </c:catAx>
      <c:valAx>
        <c:axId val="45982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8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3.9</c:v>
                </c:pt>
                <c:pt idx="1">
                  <c:v>4.8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839360"/>
        <c:axId val="459840896"/>
      </c:barChart>
      <c:catAx>
        <c:axId val="4598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840896"/>
        <c:crosses val="autoZero"/>
        <c:auto val="1"/>
        <c:lblAlgn val="ctr"/>
        <c:lblOffset val="100"/>
        <c:noMultiLvlLbl val="0"/>
      </c:catAx>
      <c:valAx>
        <c:axId val="45984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839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7.6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0111232"/>
        <c:axId val="460260480"/>
      </c:barChart>
      <c:catAx>
        <c:axId val="46011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260480"/>
        <c:crosses val="autoZero"/>
        <c:auto val="1"/>
        <c:lblAlgn val="ctr"/>
        <c:lblOffset val="100"/>
        <c:noMultiLvlLbl val="0"/>
      </c:catAx>
      <c:valAx>
        <c:axId val="46026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11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2.19</c:v>
                </c:pt>
                <c:pt idx="1">
                  <c:v>7.12</c:v>
                </c:pt>
                <c:pt idx="2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4.05</c:v>
                </c:pt>
                <c:pt idx="1">
                  <c:v>1.84</c:v>
                </c:pt>
                <c:pt idx="2">
                  <c:v>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60290688"/>
        <c:axId val="460296576"/>
      </c:barChart>
      <c:catAx>
        <c:axId val="4602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296576"/>
        <c:crosses val="autoZero"/>
        <c:auto val="1"/>
        <c:lblAlgn val="ctr"/>
        <c:lblOffset val="100"/>
        <c:noMultiLvlLbl val="0"/>
      </c:catAx>
      <c:valAx>
        <c:axId val="46029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0290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293</c:v>
                </c:pt>
                <c:pt idx="1">
                  <c:v>703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191</c:v>
                </c:pt>
                <c:pt idx="1">
                  <c:v>454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23872"/>
        <c:axId val="150266624"/>
      </c:barChart>
      <c:catAx>
        <c:axId val="15022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66624"/>
        <c:crosses val="autoZero"/>
        <c:auto val="1"/>
        <c:lblAlgn val="ctr"/>
        <c:lblOffset val="100"/>
        <c:noMultiLvlLbl val="0"/>
      </c:catAx>
      <c:valAx>
        <c:axId val="15026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2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</c:v>
                </c:pt>
                <c:pt idx="1">
                  <c:v>5.3</c:v>
                </c:pt>
                <c:pt idx="2">
                  <c:v>73.5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0313344"/>
        <c:axId val="460314880"/>
      </c:barChart>
      <c:catAx>
        <c:axId val="46031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314880"/>
        <c:crosses val="autoZero"/>
        <c:auto val="1"/>
        <c:lblAlgn val="ctr"/>
        <c:lblOffset val="100"/>
        <c:noMultiLvlLbl val="0"/>
      </c:catAx>
      <c:valAx>
        <c:axId val="4603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3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8.4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5.6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86.1</c:v>
                </c:pt>
                <c:pt idx="1">
                  <c:v>86</c:v>
                </c:pt>
                <c:pt idx="2">
                  <c:v>82.9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60448128"/>
        <c:axId val="460449664"/>
      </c:barChart>
      <c:catAx>
        <c:axId val="4604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449664"/>
        <c:crosses val="autoZero"/>
        <c:auto val="1"/>
        <c:lblAlgn val="ctr"/>
        <c:lblOffset val="100"/>
        <c:noMultiLvlLbl val="0"/>
      </c:catAx>
      <c:valAx>
        <c:axId val="460449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60448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1146</c:v>
                </c:pt>
                <c:pt idx="1">
                  <c:v>810</c:v>
                </c:pt>
                <c:pt idx="2">
                  <c:v>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2464</c:v>
                </c:pt>
                <c:pt idx="1">
                  <c:v>1241</c:v>
                </c:pt>
                <c:pt idx="2">
                  <c:v>14636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0484608"/>
        <c:axId val="460486144"/>
      </c:barChart>
      <c:catAx>
        <c:axId val="46048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486144"/>
        <c:crosses val="autoZero"/>
        <c:auto val="1"/>
        <c:lblAlgn val="ctr"/>
        <c:lblOffset val="100"/>
        <c:noMultiLvlLbl val="0"/>
      </c:catAx>
      <c:valAx>
        <c:axId val="460486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048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3596</c:v>
                </c:pt>
                <c:pt idx="1">
                  <c:v>2621</c:v>
                </c:pt>
                <c:pt idx="2">
                  <c:v>11399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12032</c:v>
                </c:pt>
                <c:pt idx="1">
                  <c:v>4616</c:v>
                </c:pt>
                <c:pt idx="2">
                  <c:v>62196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1122944"/>
        <c:axId val="461128832"/>
      </c:barChart>
      <c:catAx>
        <c:axId val="46112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128832"/>
        <c:crosses val="autoZero"/>
        <c:auto val="1"/>
        <c:lblAlgn val="ctr"/>
        <c:lblOffset val="100"/>
        <c:noMultiLvlLbl val="0"/>
      </c:catAx>
      <c:valAx>
        <c:axId val="461128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112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3.1</c:v>
                </c:pt>
                <c:pt idx="1">
                  <c:v>3.2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3.7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1151232"/>
        <c:axId val="461165312"/>
      </c:barChart>
      <c:catAx>
        <c:axId val="46115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165312"/>
        <c:crosses val="autoZero"/>
        <c:auto val="1"/>
        <c:lblAlgn val="ctr"/>
        <c:lblOffset val="100"/>
        <c:noMultiLvlLbl val="0"/>
      </c:catAx>
      <c:valAx>
        <c:axId val="461165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1151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37.1</c:v>
                </c:pt>
                <c:pt idx="1">
                  <c:v>38.4</c:v>
                </c:pt>
                <c:pt idx="2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39</c:v>
                </c:pt>
                <c:pt idx="1">
                  <c:v>40.200000000000003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1335168"/>
        <c:axId val="461386112"/>
      </c:barChart>
      <c:catAx>
        <c:axId val="4613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386112"/>
        <c:crosses val="autoZero"/>
        <c:auto val="1"/>
        <c:lblAlgn val="ctr"/>
        <c:lblOffset val="100"/>
        <c:noMultiLvlLbl val="0"/>
      </c:catAx>
      <c:valAx>
        <c:axId val="461386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335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182.08199999999999</c:v>
                </c:pt>
                <c:pt idx="1">
                  <c:v>182.08199999999999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469952"/>
        <c:axId val="461475840"/>
      </c:barChart>
      <c:catAx>
        <c:axId val="461469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475840"/>
        <c:crosses val="autoZero"/>
        <c:auto val="1"/>
        <c:lblAlgn val="ctr"/>
        <c:lblOffset val="100"/>
        <c:noMultiLvlLbl val="0"/>
      </c:catAx>
      <c:valAx>
        <c:axId val="461475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46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196.15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706752"/>
        <c:axId val="461708288"/>
      </c:barChart>
      <c:catAx>
        <c:axId val="46170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708288"/>
        <c:crosses val="autoZero"/>
        <c:auto val="1"/>
        <c:lblAlgn val="ctr"/>
        <c:lblOffset val="100"/>
        <c:noMultiLvlLbl val="0"/>
      </c:catAx>
      <c:valAx>
        <c:axId val="46170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70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37</c:v>
                </c:pt>
                <c:pt idx="1">
                  <c:v>35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27</c:v>
                </c:pt>
                <c:pt idx="1">
                  <c:v>26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1763328"/>
        <c:axId val="461764864"/>
      </c:barChart>
      <c:catAx>
        <c:axId val="46176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764864"/>
        <c:crosses val="autoZero"/>
        <c:auto val="1"/>
        <c:lblAlgn val="ctr"/>
        <c:lblOffset val="100"/>
        <c:noMultiLvlLbl val="0"/>
      </c:catAx>
      <c:valAx>
        <c:axId val="46176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7633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92666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80053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139193</v>
      </c>
      <c r="C4" s="35">
        <v>65975</v>
      </c>
      <c r="D4" s="63">
        <v>73218</v>
      </c>
      <c r="E4" s="213"/>
    </row>
    <row r="5" spans="1:5" ht="30" x14ac:dyDescent="0.25">
      <c r="A5" s="203" t="s">
        <v>724</v>
      </c>
      <c r="B5" s="72">
        <v>208693</v>
      </c>
      <c r="C5" s="61">
        <v>96711</v>
      </c>
      <c r="D5" s="111">
        <v>111982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28198</v>
      </c>
      <c r="C4" s="71">
        <v>28401</v>
      </c>
    </row>
    <row r="5" spans="1:6" x14ac:dyDescent="0.25">
      <c r="A5" s="288" t="s">
        <v>727</v>
      </c>
      <c r="B5" s="216">
        <v>5950</v>
      </c>
      <c r="C5" s="216">
        <v>6512</v>
      </c>
    </row>
    <row r="6" spans="1:6" x14ac:dyDescent="0.25">
      <c r="A6" s="288" t="s">
        <v>728</v>
      </c>
      <c r="B6" s="216">
        <v>10548</v>
      </c>
      <c r="C6" s="216">
        <v>11035</v>
      </c>
    </row>
    <row r="7" spans="1:6" x14ac:dyDescent="0.25">
      <c r="A7" s="288" t="s">
        <v>729</v>
      </c>
      <c r="B7" s="216">
        <v>21296</v>
      </c>
      <c r="C7" s="216">
        <v>13451</v>
      </c>
    </row>
    <row r="8" spans="1:6" x14ac:dyDescent="0.25">
      <c r="A8" s="288" t="s">
        <v>730</v>
      </c>
      <c r="B8" s="216">
        <v>92</v>
      </c>
      <c r="C8" s="216">
        <v>177</v>
      </c>
    </row>
    <row r="9" spans="1:6" x14ac:dyDescent="0.25">
      <c r="A9" s="288" t="s">
        <v>731</v>
      </c>
      <c r="B9" s="216">
        <v>7261</v>
      </c>
      <c r="C9" s="216">
        <v>6628</v>
      </c>
    </row>
    <row r="10" spans="1:6" ht="30" x14ac:dyDescent="0.25">
      <c r="A10" s="295" t="s">
        <v>732</v>
      </c>
      <c r="B10" s="216">
        <v>4866</v>
      </c>
      <c r="C10" s="216">
        <v>377</v>
      </c>
    </row>
    <row r="11" spans="1:6" x14ac:dyDescent="0.25">
      <c r="A11" s="288" t="s">
        <v>895</v>
      </c>
      <c r="B11" s="216">
        <v>2983</v>
      </c>
      <c r="C11" s="216">
        <v>4033</v>
      </c>
    </row>
    <row r="12" spans="1:6" x14ac:dyDescent="0.25">
      <c r="A12" s="296" t="s">
        <v>16</v>
      </c>
      <c r="B12" s="1">
        <f>SUM(B4:B11)</f>
        <v>81194</v>
      </c>
      <c r="C12" s="1">
        <f>SUM(C4:C11)</f>
        <v>70614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40128</v>
      </c>
      <c r="C19" s="71">
        <v>37426</v>
      </c>
    </row>
    <row r="20" spans="1:3" x14ac:dyDescent="0.25">
      <c r="A20" s="288" t="s">
        <v>727</v>
      </c>
      <c r="B20" s="216">
        <v>4031</v>
      </c>
      <c r="C20" s="216">
        <v>4036</v>
      </c>
    </row>
    <row r="21" spans="1:3" x14ac:dyDescent="0.25">
      <c r="A21" s="288" t="s">
        <v>728</v>
      </c>
      <c r="B21" s="216">
        <v>12933</v>
      </c>
      <c r="C21" s="216">
        <v>13705</v>
      </c>
    </row>
    <row r="22" spans="1:3" x14ac:dyDescent="0.25">
      <c r="A22" s="288" t="s">
        <v>729</v>
      </c>
      <c r="B22" s="216">
        <v>20422</v>
      </c>
      <c r="C22" s="216">
        <v>12821</v>
      </c>
    </row>
    <row r="23" spans="1:3" x14ac:dyDescent="0.25">
      <c r="A23" s="288" t="s">
        <v>730</v>
      </c>
      <c r="B23" s="216">
        <v>188</v>
      </c>
      <c r="C23" s="216">
        <v>236</v>
      </c>
    </row>
    <row r="24" spans="1:3" x14ac:dyDescent="0.25">
      <c r="A24" s="288" t="s">
        <v>731</v>
      </c>
      <c r="B24" s="216">
        <v>7276</v>
      </c>
      <c r="C24" s="216">
        <v>6439</v>
      </c>
    </row>
    <row r="25" spans="1:3" ht="30" x14ac:dyDescent="0.25">
      <c r="A25" s="295" t="s">
        <v>732</v>
      </c>
      <c r="B25" s="216">
        <v>3699</v>
      </c>
      <c r="C25" s="216">
        <v>606</v>
      </c>
    </row>
    <row r="26" spans="1:3" x14ac:dyDescent="0.25">
      <c r="A26" s="288" t="s">
        <v>895</v>
      </c>
      <c r="B26" s="216">
        <v>3957</v>
      </c>
      <c r="C26" s="216">
        <v>4722</v>
      </c>
    </row>
    <row r="27" spans="1:3" x14ac:dyDescent="0.25">
      <c r="A27" s="296" t="s">
        <v>16</v>
      </c>
      <c r="B27" s="1">
        <f>SUM(B19:B26)</f>
        <v>92634</v>
      </c>
      <c r="C27" s="1">
        <f>SUM(C19:C26)</f>
        <v>79991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76.77</v>
      </c>
      <c r="C4" s="1027">
        <v>73.94</v>
      </c>
      <c r="D4" s="1027">
        <v>79.260000000000005</v>
      </c>
      <c r="E4" s="1028">
        <v>5491</v>
      </c>
      <c r="F4" s="1028">
        <v>120.9</v>
      </c>
      <c r="G4" s="1029">
        <v>41.5</v>
      </c>
      <c r="H4" s="1030">
        <v>39.700000000000003</v>
      </c>
      <c r="I4" s="1031">
        <v>43.1</v>
      </c>
      <c r="J4" s="1028">
        <v>8.1999999999999993</v>
      </c>
    </row>
    <row r="5" spans="1:12" x14ac:dyDescent="0.25">
      <c r="A5" s="500">
        <v>2021</v>
      </c>
      <c r="B5" s="759">
        <v>75.89</v>
      </c>
      <c r="C5" s="760">
        <v>73.150000000000006</v>
      </c>
      <c r="D5" s="760">
        <v>78.290000000000006</v>
      </c>
      <c r="E5" s="1032">
        <v>5525</v>
      </c>
      <c r="F5" s="1032">
        <v>118.7</v>
      </c>
      <c r="G5" s="1033">
        <v>41.5</v>
      </c>
      <c r="H5" s="1034">
        <v>39.6</v>
      </c>
      <c r="I5" s="1035">
        <v>43.1</v>
      </c>
      <c r="J5" s="1032">
        <v>7.6</v>
      </c>
    </row>
    <row r="6" spans="1:12" x14ac:dyDescent="0.25">
      <c r="A6" s="501">
        <v>2022</v>
      </c>
      <c r="B6" s="1020">
        <v>75.87</v>
      </c>
      <c r="C6" s="1021">
        <v>73.2</v>
      </c>
      <c r="D6" s="1021">
        <v>78.209999999999994</v>
      </c>
      <c r="E6" s="1022">
        <v>5572</v>
      </c>
      <c r="F6" s="1022">
        <v>113.8</v>
      </c>
      <c r="G6" s="1023">
        <v>41.1</v>
      </c>
      <c r="H6" s="1024">
        <v>39.299999999999997</v>
      </c>
      <c r="I6" s="1025">
        <v>42.6</v>
      </c>
      <c r="J6" s="1022">
        <v>10.4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8.1999999999999993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7.6</v>
      </c>
    </row>
    <row r="13" spans="1:12" x14ac:dyDescent="0.25">
      <c r="A13" s="635">
        <f t="shared" si="0"/>
        <v>2022</v>
      </c>
      <c r="B13" s="629">
        <f t="shared" si="1"/>
        <v>10.4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50870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69238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40.1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98116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4370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29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45820</v>
      </c>
      <c r="C5" s="70">
        <v>64616</v>
      </c>
      <c r="D5" s="55">
        <v>30708</v>
      </c>
      <c r="E5" s="110">
        <v>33908</v>
      </c>
      <c r="F5" s="55">
        <v>38</v>
      </c>
      <c r="G5" s="55">
        <v>39</v>
      </c>
      <c r="H5" s="110">
        <v>37.1</v>
      </c>
      <c r="I5" s="55">
        <v>76423</v>
      </c>
      <c r="J5" s="70"/>
      <c r="K5" s="55"/>
      <c r="L5" s="55"/>
      <c r="M5" s="71">
        <v>33</v>
      </c>
      <c r="N5" s="71">
        <v>27</v>
      </c>
      <c r="O5" s="71">
        <v>37</v>
      </c>
    </row>
    <row r="6" spans="1:16" x14ac:dyDescent="0.25">
      <c r="A6" s="217">
        <v>2021</v>
      </c>
      <c r="B6" s="214">
        <v>48133</v>
      </c>
      <c r="C6" s="214">
        <v>67226</v>
      </c>
      <c r="D6" s="58">
        <v>31877</v>
      </c>
      <c r="E6" s="162">
        <v>35349</v>
      </c>
      <c r="F6" s="58">
        <v>39.200000000000003</v>
      </c>
      <c r="G6" s="58">
        <v>40.200000000000003</v>
      </c>
      <c r="H6" s="162">
        <v>38.4</v>
      </c>
      <c r="I6" s="58">
        <v>84339</v>
      </c>
      <c r="J6" s="214">
        <v>5323</v>
      </c>
      <c r="K6" s="58">
        <v>2083</v>
      </c>
      <c r="L6" s="58">
        <v>3240</v>
      </c>
      <c r="M6" s="216">
        <v>31</v>
      </c>
      <c r="N6" s="216">
        <v>26</v>
      </c>
      <c r="O6" s="216">
        <v>35</v>
      </c>
    </row>
    <row r="7" spans="1:16" x14ac:dyDescent="0.25">
      <c r="A7" s="231">
        <v>2022</v>
      </c>
      <c r="B7" s="169">
        <v>50870</v>
      </c>
      <c r="C7" s="169">
        <v>69238</v>
      </c>
      <c r="D7" s="94">
        <v>32793</v>
      </c>
      <c r="E7" s="171">
        <v>36445</v>
      </c>
      <c r="F7" s="94">
        <v>40.1</v>
      </c>
      <c r="G7" s="58">
        <v>41</v>
      </c>
      <c r="H7" s="162">
        <v>39.299999999999997</v>
      </c>
      <c r="I7" s="94">
        <v>98116</v>
      </c>
      <c r="J7" s="169">
        <v>4946</v>
      </c>
      <c r="K7" s="94">
        <v>1845</v>
      </c>
      <c r="L7" s="94">
        <v>3101</v>
      </c>
      <c r="M7" s="216">
        <v>29</v>
      </c>
      <c r="N7" s="216">
        <v>23</v>
      </c>
      <c r="O7" s="216">
        <v>33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4370</v>
      </c>
      <c r="K8" s="1082">
        <v>1594</v>
      </c>
      <c r="L8" s="1082">
        <v>2776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76423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84339</v>
      </c>
      <c r="F14" s="516">
        <f>A5</f>
        <v>2020</v>
      </c>
      <c r="G14" s="312">
        <f>IF(ISBLANK(E5),"",E5)</f>
        <v>33908</v>
      </c>
      <c r="H14" s="312">
        <f>IF(ISBLANK(D5),"",D5)</f>
        <v>30708</v>
      </c>
      <c r="K14" s="516">
        <f>A6</f>
        <v>2021</v>
      </c>
      <c r="L14" s="312">
        <f>IF(ISBLANK(L6),"",L6)</f>
        <v>3240</v>
      </c>
      <c r="M14" s="312">
        <f>IF(ISBLANK(K6),"",K6)</f>
        <v>2083</v>
      </c>
    </row>
    <row r="15" spans="1:16" x14ac:dyDescent="0.25">
      <c r="A15" s="483">
        <f>A7</f>
        <v>2022</v>
      </c>
      <c r="B15" s="313">
        <f t="shared" si="0"/>
        <v>98116</v>
      </c>
      <c r="F15" s="488">
        <f t="shared" ref="F15:F16" si="1">A6</f>
        <v>2021</v>
      </c>
      <c r="G15" s="481">
        <f t="shared" ref="G15:G16" si="2">IF(ISBLANK(E6),"",E6)</f>
        <v>35349</v>
      </c>
      <c r="H15" s="481">
        <f t="shared" ref="H15:H16" si="3">IF(ISBLANK(D6),"",D6)</f>
        <v>31877</v>
      </c>
      <c r="K15" s="488">
        <f>A7</f>
        <v>2022</v>
      </c>
      <c r="L15" s="481">
        <f t="shared" ref="L15:L16" si="4">IF(ISBLANK(L7),"",L7)</f>
        <v>3101</v>
      </c>
      <c r="M15" s="481">
        <f t="shared" ref="M15:M16" si="5">IF(ISBLANK(K7),"",K7)</f>
        <v>1845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36445</v>
      </c>
      <c r="H16" s="313">
        <f t="shared" si="3"/>
        <v>32793</v>
      </c>
      <c r="K16" s="483">
        <f>A8</f>
        <v>2023</v>
      </c>
      <c r="L16" s="313">
        <f t="shared" si="4"/>
        <v>2776</v>
      </c>
      <c r="M16" s="313">
        <f t="shared" si="5"/>
        <v>1594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45820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48133</v>
      </c>
      <c r="C21" s="375"/>
      <c r="D21" s="199"/>
      <c r="F21" s="516">
        <f>A5</f>
        <v>2020</v>
      </c>
      <c r="G21" s="312">
        <f>IF(ISBLANK(E5),"",E5)</f>
        <v>33908</v>
      </c>
      <c r="H21" s="312">
        <f>IF(ISBLANK(D5),"",D5)</f>
        <v>30708</v>
      </c>
      <c r="K21" s="516">
        <f>A6</f>
        <v>2021</v>
      </c>
      <c r="L21" s="312">
        <f>IF(ISBLANK(L6),"",L6)</f>
        <v>3240</v>
      </c>
      <c r="M21" s="312">
        <f>IF(ISBLANK(K6),"",K6)</f>
        <v>2083</v>
      </c>
    </row>
    <row r="22" spans="1:15" x14ac:dyDescent="0.25">
      <c r="A22" s="483">
        <f t="shared" si="6"/>
        <v>2022</v>
      </c>
      <c r="B22" s="313">
        <f t="shared" si="7"/>
        <v>50870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35349</v>
      </c>
      <c r="H22" s="481">
        <f t="shared" ref="H22:H23" si="10">IF(ISBLANK(D6),"",D6)</f>
        <v>31877</v>
      </c>
      <c r="K22" s="488">
        <f>A7</f>
        <v>2022</v>
      </c>
      <c r="L22" s="481">
        <f>IF(ISBLANK(L7),"",L7)</f>
        <v>3101</v>
      </c>
      <c r="M22" s="481">
        <f>IF(ISBLANK(K7),"",K7)</f>
        <v>1845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36445</v>
      </c>
      <c r="H23" s="313">
        <f t="shared" si="10"/>
        <v>32793</v>
      </c>
      <c r="K23" s="483">
        <f>A8</f>
        <v>2023</v>
      </c>
      <c r="L23" s="313">
        <f>IF(ISBLANK(L8),"",L8)</f>
        <v>2776</v>
      </c>
      <c r="M23" s="313">
        <f>IF(ISBLANK(K8),"",K8)</f>
        <v>1594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45820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48133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50870</v>
      </c>
      <c r="C28" s="375"/>
      <c r="D28" s="199"/>
      <c r="F28" s="516">
        <f>A5</f>
        <v>2020</v>
      </c>
      <c r="G28" s="312">
        <f>IF(ISBLANK(H5),"",H5)</f>
        <v>37.1</v>
      </c>
      <c r="H28" s="312">
        <f>IF(ISBLANK(G5),"",G5)</f>
        <v>39</v>
      </c>
      <c r="K28" s="516">
        <f>A5</f>
        <v>2020</v>
      </c>
      <c r="L28" s="312">
        <f>IF(ISBLANK(O5),"",O5)</f>
        <v>37</v>
      </c>
      <c r="M28" s="312">
        <f>IF(ISBLANK(N5),"",N5)</f>
        <v>27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38.4</v>
      </c>
      <c r="H29" s="481">
        <f t="shared" ref="H29:H30" si="15">IF(ISBLANK(G6),"",G6)</f>
        <v>40.200000000000003</v>
      </c>
      <c r="K29" s="488">
        <f t="shared" ref="K29:K30" si="16">A6</f>
        <v>2021</v>
      </c>
      <c r="L29" s="481">
        <f t="shared" ref="L29:L30" si="17">IF(ISBLANK(O6),"",O6)</f>
        <v>35</v>
      </c>
      <c r="M29" s="481">
        <f t="shared" ref="M29:M30" si="18">IF(ISBLANK(N6),"",N6)</f>
        <v>26</v>
      </c>
    </row>
    <row r="30" spans="1:15" x14ac:dyDescent="0.25">
      <c r="F30" s="483">
        <f t="shared" si="13"/>
        <v>2022</v>
      </c>
      <c r="G30" s="313">
        <f t="shared" si="14"/>
        <v>39.299999999999997</v>
      </c>
      <c r="H30" s="313">
        <f t="shared" si="15"/>
        <v>41</v>
      </c>
      <c r="K30" s="483">
        <f t="shared" si="16"/>
        <v>2022</v>
      </c>
      <c r="L30" s="313">
        <f t="shared" si="17"/>
        <v>33</v>
      </c>
      <c r="M30" s="313">
        <f t="shared" si="18"/>
        <v>23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37.1</v>
      </c>
      <c r="H35" s="312">
        <f>IF(ISBLANK(G5),"",G5)</f>
        <v>39</v>
      </c>
      <c r="K35" s="516">
        <f>A5</f>
        <v>2020</v>
      </c>
      <c r="L35" s="312">
        <f>IF(ISBLANK(O5),"",O5)</f>
        <v>37</v>
      </c>
      <c r="M35" s="312">
        <f>IF(ISBLANK(N5),"",N5)</f>
        <v>27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38.4</v>
      </c>
      <c r="H36" s="481">
        <f t="shared" ref="H36:H37" si="21">IF(ISBLANK(G6),"",G6)</f>
        <v>40.200000000000003</v>
      </c>
      <c r="K36" s="488">
        <f t="shared" ref="K36:K37" si="22">A6</f>
        <v>2021</v>
      </c>
      <c r="L36" s="481">
        <f t="shared" ref="L36:L37" si="23">IF(ISBLANK(O6),"",O6)</f>
        <v>35</v>
      </c>
      <c r="M36" s="481">
        <f t="shared" ref="M36:M37" si="24">IF(ISBLANK(N6),"",N6)</f>
        <v>26</v>
      </c>
    </row>
    <row r="37" spans="6:15" x14ac:dyDescent="0.25">
      <c r="F37" s="483">
        <f t="shared" si="19"/>
        <v>2022</v>
      </c>
      <c r="G37" s="313">
        <f t="shared" si="20"/>
        <v>39.299999999999997</v>
      </c>
      <c r="H37" s="313">
        <f t="shared" si="21"/>
        <v>41</v>
      </c>
      <c r="K37" s="483">
        <f t="shared" si="22"/>
        <v>2022</v>
      </c>
      <c r="L37" s="313">
        <f t="shared" si="23"/>
        <v>33</v>
      </c>
      <c r="M37" s="313">
        <f t="shared" si="24"/>
        <v>23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17.5</v>
      </c>
      <c r="C6" s="35">
        <v>17.7</v>
      </c>
      <c r="D6" s="63">
        <v>17.399999999999999</v>
      </c>
      <c r="E6" s="35">
        <v>56.3</v>
      </c>
      <c r="F6" s="35">
        <v>54.3</v>
      </c>
      <c r="G6" s="35">
        <v>57.6</v>
      </c>
      <c r="H6" s="294">
        <v>26.2</v>
      </c>
      <c r="I6" s="35">
        <v>28</v>
      </c>
      <c r="J6" s="63">
        <v>25</v>
      </c>
      <c r="M6" s="127" t="s">
        <v>16</v>
      </c>
      <c r="N6" s="937">
        <f>IF(ISBLANK(B8),"",B8)</f>
        <v>14.3</v>
      </c>
      <c r="O6" s="937">
        <f>IF(ISBLANK(E8),"",E8)</f>
        <v>53.6</v>
      </c>
      <c r="P6" s="128">
        <f>IF(ISBLANK(H8),"",H8)</f>
        <v>32.1</v>
      </c>
    </row>
    <row r="7" spans="1:19" x14ac:dyDescent="0.25">
      <c r="A7" s="288">
        <v>2022</v>
      </c>
      <c r="B7" s="169">
        <v>15.2</v>
      </c>
      <c r="C7" s="94">
        <v>16</v>
      </c>
      <c r="D7" s="171">
        <v>14.7</v>
      </c>
      <c r="E7" s="94">
        <v>55.7</v>
      </c>
      <c r="F7" s="94">
        <v>52.7</v>
      </c>
      <c r="G7" s="94">
        <v>57.4</v>
      </c>
      <c r="H7" s="169">
        <v>29.1</v>
      </c>
      <c r="I7" s="94">
        <v>31.2</v>
      </c>
      <c r="J7" s="171">
        <v>27.9</v>
      </c>
    </row>
    <row r="8" spans="1:19" x14ac:dyDescent="0.25">
      <c r="A8" s="220">
        <v>2023</v>
      </c>
      <c r="B8" s="169">
        <v>14.3</v>
      </c>
      <c r="C8" s="94">
        <v>15.1</v>
      </c>
      <c r="D8" s="171">
        <v>13.8</v>
      </c>
      <c r="E8" s="94">
        <v>53.6</v>
      </c>
      <c r="F8" s="94">
        <v>50.3</v>
      </c>
      <c r="G8" s="94">
        <v>55.5</v>
      </c>
      <c r="H8" s="169">
        <v>32.1</v>
      </c>
      <c r="I8" s="94">
        <v>34.6</v>
      </c>
      <c r="J8" s="171">
        <v>30.7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13.8</v>
      </c>
      <c r="O12" s="938">
        <f>IF(ISBLANK(G8),"",G8)</f>
        <v>55.5</v>
      </c>
      <c r="P12" s="940">
        <f>IF(ISBLANK(J8),"",J8)</f>
        <v>30.7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15.1</v>
      </c>
      <c r="O13" s="939">
        <f>IF(ISBLANK(F8),"",F8)</f>
        <v>50.3</v>
      </c>
      <c r="P13" s="941">
        <f>IF(ISBLANK(I8),"",I8)</f>
        <v>34.6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14.3</v>
      </c>
      <c r="O20" s="937">
        <f>IF(ISBLANK(E8),"",E8)</f>
        <v>53.6</v>
      </c>
      <c r="P20" s="942">
        <f>IF(ISBLANK(H8),"",H8)</f>
        <v>32.1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13.8</v>
      </c>
      <c r="O24" s="938">
        <f>IF(ISBLANK(G8),"",G8)</f>
        <v>55.5</v>
      </c>
      <c r="P24" s="940">
        <f>IF(ISBLANK(J8),"",J8)</f>
        <v>30.7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15.1</v>
      </c>
      <c r="O25" s="939">
        <f>IF(ISBLANK(F8),"",F8)</f>
        <v>50.3</v>
      </c>
      <c r="P25" s="941">
        <f>IF(ISBLANK(I8),"",I8)</f>
        <v>34.6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720265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4170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660331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3823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16506604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95569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5512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308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537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9755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529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1230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24221503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37.700000000000003</v>
      </c>
      <c r="E20" s="602">
        <v>42.7</v>
      </c>
      <c r="F20" s="602">
        <v>36.9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28.6</v>
      </c>
      <c r="E21" s="753">
        <v>39.1</v>
      </c>
      <c r="F21" s="753">
        <v>35.200000000000003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10.199999999999999</v>
      </c>
      <c r="E22" s="754">
        <v>0.7</v>
      </c>
      <c r="F22" s="754">
        <v>0.6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36.9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35.200000000000003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0.6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27.300000000000011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36.9</v>
      </c>
      <c r="C30" s="206" t="s">
        <v>501</v>
      </c>
    </row>
    <row r="31" spans="1:11" x14ac:dyDescent="0.25">
      <c r="A31" s="700" t="s">
        <v>1438</v>
      </c>
      <c r="B31" s="736">
        <f>F21</f>
        <v>35.200000000000003</v>
      </c>
    </row>
    <row r="32" spans="1:11" x14ac:dyDescent="0.25">
      <c r="A32" s="700" t="s">
        <v>1439</v>
      </c>
      <c r="B32" s="736">
        <f>F22</f>
        <v>0.6</v>
      </c>
    </row>
    <row r="33" spans="1:2" x14ac:dyDescent="0.25">
      <c r="A33" s="701" t="s">
        <v>1440</v>
      </c>
      <c r="B33" s="734">
        <f>100-(B30+B31+B32)</f>
        <v>27.300000000000011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5200</v>
      </c>
      <c r="C4" s="71">
        <v>288</v>
      </c>
      <c r="D4" s="71">
        <v>494</v>
      </c>
      <c r="G4" s="219">
        <f>A4</f>
        <v>2020</v>
      </c>
      <c r="H4" s="291">
        <f>IF(ISBLANK(C4),"",C4)</f>
        <v>288</v>
      </c>
      <c r="I4" s="291">
        <f>IF(ISBLANK(D4),"",D4)</f>
        <v>494</v>
      </c>
    </row>
    <row r="5" spans="1:9" x14ac:dyDescent="0.25">
      <c r="A5" s="288">
        <v>2021</v>
      </c>
      <c r="B5" s="216">
        <v>5320</v>
      </c>
      <c r="C5" s="216">
        <v>289</v>
      </c>
      <c r="D5" s="216">
        <v>452</v>
      </c>
      <c r="G5" s="288">
        <f t="shared" ref="G5:G6" si="0">A5</f>
        <v>2021</v>
      </c>
      <c r="H5" s="292">
        <f t="shared" ref="H5:H6" si="1">IF(ISBLANK(C5),"",C5)</f>
        <v>289</v>
      </c>
      <c r="I5" s="292">
        <f t="shared" ref="I5:I6" si="2">IF(ISBLANK(D5),"",D5)</f>
        <v>452</v>
      </c>
    </row>
    <row r="6" spans="1:9" x14ac:dyDescent="0.25">
      <c r="A6" s="220">
        <v>2022</v>
      </c>
      <c r="B6" s="170">
        <v>5512</v>
      </c>
      <c r="C6" s="170">
        <v>308</v>
      </c>
      <c r="D6" s="170">
        <v>537</v>
      </c>
      <c r="G6" s="221">
        <f t="shared" si="0"/>
        <v>2022</v>
      </c>
      <c r="H6" s="293">
        <f t="shared" si="1"/>
        <v>308</v>
      </c>
      <c r="I6" s="293">
        <f t="shared" si="2"/>
        <v>537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288</v>
      </c>
      <c r="I12" s="291">
        <f>IF(ISBLANK(D4),"",D4)</f>
        <v>494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289</v>
      </c>
      <c r="I13" s="292">
        <f t="shared" si="4"/>
        <v>452</v>
      </c>
    </row>
    <row r="14" spans="1:9" x14ac:dyDescent="0.25">
      <c r="G14" s="221">
        <f t="shared" si="3"/>
        <v>2022</v>
      </c>
      <c r="H14" s="293">
        <f t="shared" ref="H14:I14" si="5">IF(ISBLANK(C6),"",C6)</f>
        <v>308</v>
      </c>
      <c r="I14" s="293">
        <f t="shared" si="5"/>
        <v>537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8653</v>
      </c>
      <c r="C23" s="71">
        <v>510</v>
      </c>
      <c r="D23" s="71">
        <v>833</v>
      </c>
      <c r="G23" s="219">
        <f>A23</f>
        <v>2020</v>
      </c>
      <c r="H23" s="291">
        <f>IF(ISBLANK(C23),"",C23)</f>
        <v>510</v>
      </c>
      <c r="I23" s="291">
        <f>IF(ISBLANK(D23),"",D23)</f>
        <v>833</v>
      </c>
    </row>
    <row r="24" spans="1:13" x14ac:dyDescent="0.25">
      <c r="A24" s="288">
        <v>2021</v>
      </c>
      <c r="B24" s="216">
        <v>9074</v>
      </c>
      <c r="C24" s="216">
        <v>506</v>
      </c>
      <c r="D24" s="216">
        <v>941</v>
      </c>
      <c r="G24" s="288">
        <f t="shared" ref="G24:G25" si="6">A24</f>
        <v>2021</v>
      </c>
      <c r="H24" s="292">
        <f t="shared" ref="H24:H25" si="7">IF(ISBLANK(C24),"",C24)</f>
        <v>506</v>
      </c>
      <c r="I24" s="292">
        <f t="shared" ref="I24:I25" si="8">IF(ISBLANK(D24),"",D24)</f>
        <v>941</v>
      </c>
    </row>
    <row r="25" spans="1:13" x14ac:dyDescent="0.25">
      <c r="A25" s="220">
        <v>2022</v>
      </c>
      <c r="B25" s="170">
        <v>9755</v>
      </c>
      <c r="C25" s="170">
        <v>529</v>
      </c>
      <c r="D25" s="170">
        <v>1230</v>
      </c>
      <c r="G25" s="221">
        <f t="shared" si="6"/>
        <v>2022</v>
      </c>
      <c r="H25" s="293">
        <f t="shared" si="7"/>
        <v>529</v>
      </c>
      <c r="I25" s="293">
        <f t="shared" si="8"/>
        <v>1230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510</v>
      </c>
      <c r="I31" s="291">
        <f>IF(ISBLANK(D23),"",D23)</f>
        <v>833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506</v>
      </c>
      <c r="I32" s="292">
        <f t="shared" si="10"/>
        <v>941</v>
      </c>
    </row>
    <row r="33" spans="7:9" x14ac:dyDescent="0.25">
      <c r="G33" s="221">
        <f t="shared" si="9"/>
        <v>2022</v>
      </c>
      <c r="H33" s="293">
        <f t="shared" ref="H33:I33" si="11">IF(ISBLANK(C25),"",C25)</f>
        <v>529</v>
      </c>
      <c r="I33" s="293">
        <f t="shared" si="11"/>
        <v>1230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4888433</v>
      </c>
      <c r="C4" s="1086">
        <v>28717</v>
      </c>
      <c r="D4" s="110">
        <v>3708139</v>
      </c>
      <c r="E4" s="70">
        <v>21783</v>
      </c>
      <c r="F4" s="1085">
        <v>1320855</v>
      </c>
      <c r="G4" s="70">
        <v>7759</v>
      </c>
      <c r="H4" s="1087">
        <v>12956225</v>
      </c>
      <c r="I4" s="1086">
        <v>76111</v>
      </c>
    </row>
    <row r="5" spans="1:9" x14ac:dyDescent="0.25">
      <c r="A5" s="589">
        <v>2021</v>
      </c>
      <c r="B5" s="1088">
        <v>5751335</v>
      </c>
      <c r="C5" s="1089">
        <v>33579</v>
      </c>
      <c r="D5" s="162">
        <v>5273891</v>
      </c>
      <c r="E5" s="214">
        <v>30791</v>
      </c>
      <c r="F5" s="1088">
        <v>91895</v>
      </c>
      <c r="G5" s="214">
        <v>537</v>
      </c>
      <c r="H5" s="1090">
        <v>13483082</v>
      </c>
      <c r="I5" s="1089">
        <v>78720</v>
      </c>
    </row>
    <row r="6" spans="1:9" x14ac:dyDescent="0.25">
      <c r="A6" s="590">
        <v>2022</v>
      </c>
      <c r="B6" s="1091">
        <v>6093014</v>
      </c>
      <c r="C6" s="1092">
        <v>35277</v>
      </c>
      <c r="D6" s="171">
        <v>5814068</v>
      </c>
      <c r="E6" s="169">
        <v>33662</v>
      </c>
      <c r="F6" s="1091">
        <v>93458</v>
      </c>
      <c r="G6" s="169">
        <v>541</v>
      </c>
      <c r="H6" s="1093">
        <v>16506604</v>
      </c>
      <c r="I6" s="1092">
        <v>95569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940248</v>
      </c>
      <c r="C4" s="1085"/>
      <c r="D4" s="1086"/>
      <c r="E4" s="1085"/>
      <c r="F4" s="1086"/>
    </row>
    <row r="5" spans="1:6" x14ac:dyDescent="0.25">
      <c r="A5" s="482">
        <v>2021</v>
      </c>
      <c r="B5" s="1090">
        <v>1334161</v>
      </c>
      <c r="C5" s="1088"/>
      <c r="D5" s="1089"/>
      <c r="E5" s="1088"/>
      <c r="F5" s="1089"/>
    </row>
    <row r="6" spans="1:6" ht="15.75" thickBot="1" x14ac:dyDescent="0.3">
      <c r="A6" s="962">
        <v>2022</v>
      </c>
      <c r="B6" s="1094">
        <v>24221503</v>
      </c>
      <c r="C6" s="1095">
        <v>720265</v>
      </c>
      <c r="D6" s="1096">
        <v>4170</v>
      </c>
      <c r="E6" s="1095">
        <v>660331</v>
      </c>
      <c r="F6" s="1096">
        <v>3823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Звездара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31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0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172719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5572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11.8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12.3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-0.4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75.87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41.1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113.8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2.2400000000000002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139193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208693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6307</v>
      </c>
      <c r="C63" s="550">
        <f>IF(ISBLANK('DEM2'!C7),"-",'DEM2'!C7)</f>
        <v>6730</v>
      </c>
      <c r="D63" s="550"/>
      <c r="E63" s="550">
        <f>IF(ISBLANK('DEM2'!D8),"-",'DEM2'!D8)</f>
        <v>6267</v>
      </c>
      <c r="F63" s="550">
        <f>IF(ISBLANK('DEM2'!C8),"-",'DEM2'!C8)</f>
        <v>6762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6564</v>
      </c>
      <c r="C64" s="319">
        <f>IF(ISBLANK('DEM2'!F7),"-",'DEM2'!F7)</f>
        <v>6818</v>
      </c>
      <c r="D64" s="791"/>
      <c r="E64" s="319">
        <f>IF(ISBLANK('DEM2'!G8),"-",'DEM2'!G8)</f>
        <v>6680</v>
      </c>
      <c r="F64" s="319">
        <f>IF(ISBLANK('DEM2'!F8),"-",'DEM2'!F8)</f>
        <v>6971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2857</v>
      </c>
      <c r="C65" s="347">
        <f>IF(ISBLANK('DEM2'!I7),"-",'DEM2'!I7)</f>
        <v>2997</v>
      </c>
      <c r="D65" s="395"/>
      <c r="E65" s="347">
        <f>IF(ISBLANK('DEM2'!J8),"-",'DEM2'!J8)</f>
        <v>3077</v>
      </c>
      <c r="F65" s="347">
        <f>IF(ISBLANK('DEM2'!I8),"-",'DEM2'!I8)</f>
        <v>3157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15024</v>
      </c>
      <c r="C66" s="319">
        <f>IF(ISBLANK('DEM2'!L7),"-",'DEM2'!L7)</f>
        <v>15801</v>
      </c>
      <c r="D66" s="397"/>
      <c r="E66" s="319">
        <f>IF(ISBLANK('DEM2'!M8),"-",'DEM2'!M8)</f>
        <v>15159</v>
      </c>
      <c r="F66" s="319">
        <f>IF(ISBLANK('DEM2'!L8),"-",'DEM2'!L8)</f>
        <v>16065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13444</v>
      </c>
      <c r="C67" s="319">
        <f>IF(ISBLANK('DEM2'!O7),"-",'DEM2'!O7)</f>
        <v>13106</v>
      </c>
      <c r="D67" s="397"/>
      <c r="E67" s="319">
        <f>IF(ISBLANK('DEM2'!P8),"-",'DEM2'!P8)</f>
        <v>15316</v>
      </c>
      <c r="F67" s="319">
        <f>IF(ISBLANK('DEM2'!O8),"-",'DEM2'!O8)</f>
        <v>14423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60310</v>
      </c>
      <c r="C68" s="416">
        <f>IF(ISBLANK('DEM2'!R7),"-",'DEM2'!R7)</f>
        <v>53662</v>
      </c>
      <c r="D68" s="422"/>
      <c r="E68" s="416">
        <f>IF(ISBLANK('DEM2'!S8),"-",'DEM2'!S8)</f>
        <v>61208</v>
      </c>
      <c r="F68" s="416">
        <f>IF(ISBLANK('DEM2'!R8),"-",'DEM2'!R8)</f>
        <v>54358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92037</v>
      </c>
      <c r="C69" s="465">
        <f>IF(ISBLANK('DEM2'!U7),"-",'DEM2'!U7)</f>
        <v>79241</v>
      </c>
      <c r="D69" s="801"/>
      <c r="E69" s="465">
        <f>IF(ISBLANK('DEM2'!V8),"-",'DEM2'!V8)</f>
        <v>92666</v>
      </c>
      <c r="F69" s="465">
        <f>IF(ISBLANK('DEM2'!U8),"-",'DEM2'!U8)</f>
        <v>80053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4.2</v>
      </c>
      <c r="G115" s="802">
        <f>IF(ISBLANK('DEM2'!E23),"-",'DEM2'!E23)</f>
        <v>7.9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4.8</v>
      </c>
      <c r="G116" s="409">
        <f>IF(ISBLANK('DEM2'!E24),"-",'DEM2'!E24)</f>
        <v>7.2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3.9</v>
      </c>
      <c r="G117" s="803">
        <f>IF(ISBLANK('DEM2'!E25),"-",'DEM2'!E25)</f>
        <v>6.3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50870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69238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40.1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98116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4370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29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8.3000000000000007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6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31.5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2.2999999999999998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16506604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95569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5814068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1771540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33662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6093014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35277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93458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541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720265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4170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660331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3823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5512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9755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24221503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224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151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79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111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216</v>
      </c>
      <c r="C300" s="810">
        <f>IF(ISBLANK(POLJ3!C4),"-",POLJ3!C4)</f>
        <v>32</v>
      </c>
      <c r="D300" s="1129">
        <f>IF(ISBLANK(POLJ3!D4),"-",POLJ3!D4)</f>
        <v>184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183</v>
      </c>
      <c r="C301" s="791">
        <f>IF(ISBLANK(POLJ3!C5),"-",POLJ3!C5)</f>
        <v>116</v>
      </c>
      <c r="D301" s="1130">
        <f>IF(ISBLANK(POLJ3!D5),"-",POLJ3!D5)</f>
        <v>67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</v>
      </c>
      <c r="C303" s="793">
        <f>IF(ISBLANK(POLJ3!C7),"-",POLJ3!C7)</f>
        <v>0</v>
      </c>
      <c r="D303" s="1111">
        <f>IF(ISBLANK(POLJ3!D7),"-",POLJ3!D7)</f>
        <v>1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224</v>
      </c>
      <c r="C304" s="809">
        <f>IF(ISBLANK(POLJ3!C8),"-",POLJ3!C8)</f>
        <v>42</v>
      </c>
      <c r="D304" s="1159">
        <f>IF(ISBLANK(POLJ3!D8),"-",POLJ3!D8)</f>
        <v>182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5.07</v>
      </c>
      <c r="C310" s="1160"/>
      <c r="D310" s="3"/>
      <c r="E310" s="5"/>
      <c r="F310" s="5"/>
      <c r="G310" s="817" t="s">
        <v>773</v>
      </c>
      <c r="H310" s="818">
        <f>IF(ISBLANK(POLJ2!H3),"-",POLJ2!H3)</f>
        <v>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107.07</v>
      </c>
      <c r="C311" s="1161"/>
      <c r="D311" s="3"/>
      <c r="E311" s="5"/>
      <c r="F311" s="5"/>
      <c r="G311" s="812" t="s">
        <v>774</v>
      </c>
      <c r="H311" s="250">
        <f>IF(ISBLANK(POLJ2!H4),"-",POLJ2!H4)</f>
        <v>238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56.83</v>
      </c>
      <c r="C312" s="1161"/>
      <c r="D312" s="3"/>
      <c r="E312" s="5"/>
      <c r="F312" s="5"/>
      <c r="G312" s="812" t="s">
        <v>775</v>
      </c>
      <c r="H312" s="250">
        <f>IF(ISBLANK(POLJ2!H5),"-",POLJ2!H5)</f>
        <v>53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2.3199999999999998</v>
      </c>
      <c r="C313" s="1161"/>
      <c r="D313" s="3"/>
      <c r="E313" s="5"/>
      <c r="F313" s="5"/>
      <c r="G313" s="814" t="s">
        <v>776</v>
      </c>
      <c r="H313" s="251">
        <f>IF(ISBLANK(POLJ2!H6),"-",POLJ2!H6)</f>
        <v>1147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0</v>
      </c>
      <c r="C314" s="1161"/>
      <c r="D314" s="3"/>
      <c r="E314" s="5"/>
      <c r="F314" s="5"/>
      <c r="G314" s="816" t="s">
        <v>16</v>
      </c>
      <c r="H314" s="819">
        <f>IF(ISBLANK(POLJ2!H7),"-",POLJ2!H7)</f>
        <v>1462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41.02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212.31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22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63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2788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59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8193</v>
      </c>
      <c r="I364" s="810">
        <f>IF(ISBLANK(OBRAZ2!I6),"-",OBRAZ2!I6)</f>
        <v>8193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3854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172</v>
      </c>
      <c r="I365" s="791">
        <f>IF(ISBLANK(OBRAZ2!I7),"-",OBRAZ2!I7)</f>
        <v>172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83.8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1710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79.673571876961716</v>
      </c>
      <c r="I377" s="853">
        <f>IF(ISBLANK(OBRAZ2!C14),"-",OBRAZ2!C23)</f>
        <v>79.433662882948866</v>
      </c>
      <c r="J377" s="853">
        <f>IF(ISBLANK(OBRAZ2!D14),"-",OBRAZ2!D23)</f>
        <v>79.525862068965509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1.5944758317639676</v>
      </c>
      <c r="I379" s="853">
        <f>IF(ISBLANK(OBRAZ2!C16),"-",OBRAZ2!C25)</f>
        <v>1.3304040034175517</v>
      </c>
      <c r="J379" s="853">
        <f>IF(ISBLANK(OBRAZ2!D16),"-",OBRAZ2!D25)</f>
        <v>1.1613984674329503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18.731952291274325</v>
      </c>
      <c r="I380" s="854">
        <f>IF(ISBLANK(OBRAZ2!C17),"-",OBRAZ2!C26)</f>
        <v>19.235933113633592</v>
      </c>
      <c r="J380" s="854">
        <f>IF(ISBLANK(OBRAZ2!D17),"-",OBRAZ2!D26)</f>
        <v>19.312739463601535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12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0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5950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5508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82.1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1290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84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0.4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75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9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7089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1800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217602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3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787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78843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475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2.8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0.9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0.5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0.15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1.6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71.5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0.92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127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73.5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80.3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80.099999999999994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9233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5.3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31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298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5583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29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82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2.6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0.5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2.1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112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0.4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1218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0.7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982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3.1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705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2.2000000000000002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240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610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0.4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507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286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79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3.9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32.200000000000003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35.9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30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194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34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182.08199999999999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7.5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196.15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16.159669999999998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16</v>
      </c>
      <c r="D696" s="317"/>
      <c r="E696" s="316"/>
      <c r="F696" s="5"/>
      <c r="G696" s="839">
        <v>2012</v>
      </c>
      <c r="H696" s="837">
        <f>IF(ISBLANK(INDEKSI2!B5),"-",INDEKSI2!B5)</f>
        <v>37.35</v>
      </c>
      <c r="I696" s="837">
        <f>IF(ISBLANK(INDEKSI2!C5),"-",INDEKSI2!C5)</f>
        <v>12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53.42</v>
      </c>
      <c r="D697" s="317"/>
      <c r="E697" s="316"/>
      <c r="F697" s="5"/>
      <c r="G697" s="840">
        <v>2013</v>
      </c>
      <c r="H697" s="561">
        <f>IF(ISBLANK(INDEKSI2!B6),"-",INDEKSI2!B6)</f>
        <v>38.270000000000003</v>
      </c>
      <c r="I697" s="561">
        <f>IF(ISBLANK(INDEKSI2!C6),"-",INDEKSI2!C6)</f>
        <v>14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39.97</v>
      </c>
      <c r="I698" s="838">
        <f>IF(ISBLANK(INDEKSI2!C7),"-",INDEKSI2!C7)</f>
        <v>10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4535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14636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11399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62196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4.2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31.5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2.2999999999999998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8.3000000000000007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6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39.97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10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16.159669999999998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16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53.42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38.979999999999997</v>
      </c>
      <c r="C4" s="723">
        <v>11</v>
      </c>
      <c r="D4" s="712"/>
      <c r="E4" s="713"/>
      <c r="F4" s="714"/>
    </row>
    <row r="5" spans="1:6" x14ac:dyDescent="0.25">
      <c r="A5" s="288">
        <v>2012</v>
      </c>
      <c r="B5" s="616">
        <v>37.35</v>
      </c>
      <c r="C5" s="724">
        <v>12</v>
      </c>
      <c r="D5" s="715"/>
      <c r="E5" s="643"/>
      <c r="F5" s="716"/>
    </row>
    <row r="6" spans="1:6" x14ac:dyDescent="0.25">
      <c r="A6" s="288">
        <v>2013</v>
      </c>
      <c r="B6" s="616">
        <v>38.270000000000003</v>
      </c>
      <c r="C6" s="724">
        <v>14</v>
      </c>
      <c r="D6" s="717">
        <v>16.159669999999998</v>
      </c>
      <c r="E6" s="611">
        <v>16</v>
      </c>
      <c r="F6" s="718">
        <v>53.42</v>
      </c>
    </row>
    <row r="7" spans="1:6" x14ac:dyDescent="0.25">
      <c r="A7" s="221">
        <v>2014</v>
      </c>
      <c r="B7" s="617">
        <v>39.97</v>
      </c>
      <c r="C7" s="725">
        <v>10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224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79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151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5.07</v>
      </c>
      <c r="G3" s="219" t="s">
        <v>773</v>
      </c>
      <c r="H3" s="71">
        <v>24</v>
      </c>
    </row>
    <row r="4" spans="1:9" x14ac:dyDescent="0.25">
      <c r="A4" s="288" t="s">
        <v>768</v>
      </c>
      <c r="B4" s="216">
        <v>107.07</v>
      </c>
      <c r="G4" s="288" t="s">
        <v>774</v>
      </c>
      <c r="H4" s="216">
        <v>238</v>
      </c>
    </row>
    <row r="5" spans="1:9" x14ac:dyDescent="0.25">
      <c r="A5" s="288" t="s">
        <v>769</v>
      </c>
      <c r="B5" s="216">
        <v>56.83</v>
      </c>
      <c r="G5" s="288" t="s">
        <v>775</v>
      </c>
      <c r="H5" s="216">
        <v>53</v>
      </c>
    </row>
    <row r="6" spans="1:9" x14ac:dyDescent="0.25">
      <c r="A6" s="288" t="s">
        <v>770</v>
      </c>
      <c r="B6" s="216">
        <v>2.3199999999999998</v>
      </c>
      <c r="G6" s="288" t="s">
        <v>776</v>
      </c>
      <c r="H6" s="216">
        <v>1147</v>
      </c>
    </row>
    <row r="7" spans="1:9" x14ac:dyDescent="0.25">
      <c r="A7" s="288" t="s">
        <v>771</v>
      </c>
      <c r="B7" s="216">
        <v>0</v>
      </c>
      <c r="G7" s="1" t="s">
        <v>24</v>
      </c>
      <c r="H7" s="290">
        <v>1462</v>
      </c>
    </row>
    <row r="8" spans="1:9" x14ac:dyDescent="0.25">
      <c r="A8" s="289" t="s">
        <v>772</v>
      </c>
      <c r="B8" s="73">
        <v>41.02</v>
      </c>
    </row>
    <row r="9" spans="1:9" x14ac:dyDescent="0.25">
      <c r="A9" s="1" t="s">
        <v>24</v>
      </c>
      <c r="B9" s="290">
        <v>212.31</v>
      </c>
      <c r="I9" s="41" t="s">
        <v>884</v>
      </c>
    </row>
    <row r="10" spans="1:9" x14ac:dyDescent="0.25">
      <c r="G10" s="29" t="s">
        <v>783</v>
      </c>
      <c r="H10" s="58">
        <v>111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216</v>
      </c>
      <c r="C4" s="55">
        <v>32</v>
      </c>
      <c r="D4" s="110">
        <v>184</v>
      </c>
    </row>
    <row r="5" spans="1:4" ht="30" customHeight="1" x14ac:dyDescent="0.25">
      <c r="A5" s="276" t="s">
        <v>892</v>
      </c>
      <c r="B5" s="214">
        <v>183</v>
      </c>
      <c r="C5" s="58">
        <v>116</v>
      </c>
      <c r="D5" s="162">
        <v>67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1</v>
      </c>
      <c r="C7" s="58">
        <v>0</v>
      </c>
      <c r="D7" s="162">
        <v>1</v>
      </c>
    </row>
    <row r="8" spans="1:4" x14ac:dyDescent="0.25">
      <c r="A8" s="203" t="s">
        <v>782</v>
      </c>
      <c r="B8" s="72">
        <v>224</v>
      </c>
      <c r="C8" s="61">
        <v>42</v>
      </c>
      <c r="D8" s="111">
        <v>182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63.387978142076506</v>
      </c>
      <c r="C15" s="280">
        <f>D5/B5*100</f>
        <v>36.612021857923501</v>
      </c>
    </row>
    <row r="16" spans="1:4" ht="30" x14ac:dyDescent="0.25">
      <c r="A16" s="281" t="s">
        <v>829</v>
      </c>
      <c r="B16" s="285">
        <f>C4/B4*100</f>
        <v>14.814814814814813</v>
      </c>
      <c r="C16" s="282">
        <f>D4/B4*100</f>
        <v>85.18518518518519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63.387978142076506</v>
      </c>
      <c r="C22" s="280">
        <f t="shared" si="0"/>
        <v>36.612021857923501</v>
      </c>
    </row>
    <row r="23" spans="1:3" ht="30" x14ac:dyDescent="0.25">
      <c r="A23" s="281" t="s">
        <v>866</v>
      </c>
      <c r="B23" s="287">
        <f t="shared" si="0"/>
        <v>14.814814814814813</v>
      </c>
      <c r="C23" s="286">
        <f t="shared" si="0"/>
        <v>85.18518518518519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22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63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2788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59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3854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83.8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1710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8096</v>
      </c>
      <c r="C6" s="975">
        <v>8096</v>
      </c>
      <c r="D6" s="947">
        <v>0</v>
      </c>
      <c r="E6" s="975">
        <v>7965</v>
      </c>
      <c r="F6" s="975">
        <v>7965</v>
      </c>
      <c r="G6" s="947">
        <v>0</v>
      </c>
      <c r="H6" s="601">
        <v>8193</v>
      </c>
      <c r="I6" s="618">
        <v>8193</v>
      </c>
      <c r="J6" s="947">
        <v>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257</v>
      </c>
      <c r="C7" s="977">
        <v>257</v>
      </c>
      <c r="D7" s="978">
        <v>0</v>
      </c>
      <c r="E7" s="977">
        <v>197</v>
      </c>
      <c r="F7" s="977">
        <v>197</v>
      </c>
      <c r="G7" s="978">
        <v>0</v>
      </c>
      <c r="H7" s="755">
        <v>172</v>
      </c>
      <c r="I7" s="692">
        <v>172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30</v>
      </c>
      <c r="C8" s="980">
        <v>30</v>
      </c>
      <c r="D8" s="981">
        <v>0</v>
      </c>
      <c r="E8" s="980">
        <v>18</v>
      </c>
      <c r="F8" s="980">
        <v>18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6346</v>
      </c>
      <c r="C14" s="753">
        <v>6508</v>
      </c>
      <c r="D14" s="753">
        <v>6642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127</v>
      </c>
      <c r="C16" s="1038">
        <v>109</v>
      </c>
      <c r="D16" s="753">
        <v>97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1492</v>
      </c>
      <c r="C17" s="754">
        <v>1576</v>
      </c>
      <c r="D17" s="754">
        <v>1613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79.673571876961716</v>
      </c>
      <c r="C23" s="292">
        <f>C14/SUM(C12:C17)*100</f>
        <v>79.433662882948866</v>
      </c>
      <c r="D23" s="292">
        <f>D14/SUM(D12:D17)*100</f>
        <v>79.525862068965509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1.5944758317639676</v>
      </c>
      <c r="C25" s="292">
        <f>C16/SUM(C12:C17)*100</f>
        <v>1.3304040034175517</v>
      </c>
      <c r="D25" s="292">
        <f>D16/SUM(D12:D17)*100</f>
        <v>1.1613984674329503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18.731952291274325</v>
      </c>
      <c r="C26" s="293">
        <f>C17/SUM(C12:C17)*100</f>
        <v>19.235933113633592</v>
      </c>
      <c r="D26" s="293">
        <f>D17/SUM(D12:D17)*100</f>
        <v>19.312739463601535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9.3000000000000007</v>
      </c>
      <c r="C7" s="602">
        <v>8.4</v>
      </c>
      <c r="D7" s="602">
        <v>12.4</v>
      </c>
    </row>
    <row r="8" spans="1:6" x14ac:dyDescent="0.25">
      <c r="A8" s="697" t="s">
        <v>952</v>
      </c>
      <c r="B8" s="753">
        <v>4.5999999999999996</v>
      </c>
      <c r="C8" s="753">
        <v>5.6</v>
      </c>
      <c r="D8" s="753">
        <v>4.8</v>
      </c>
    </row>
    <row r="9" spans="1:6" x14ac:dyDescent="0.25">
      <c r="A9" s="698" t="s">
        <v>224</v>
      </c>
      <c r="B9" s="754">
        <v>86.1</v>
      </c>
      <c r="C9" s="754">
        <v>86</v>
      </c>
      <c r="D9" s="754">
        <v>82.9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9.3000000000000007</v>
      </c>
      <c r="C13" s="699">
        <f t="shared" ref="C13:D13" si="1">IF(ISBLANK(C7),"",C7)</f>
        <v>8.4</v>
      </c>
      <c r="D13" s="699">
        <f t="shared" si="1"/>
        <v>12.4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4.5999999999999996</v>
      </c>
      <c r="C14" s="700">
        <f t="shared" si="2"/>
        <v>5.6</v>
      </c>
      <c r="D14" s="700">
        <f t="shared" si="2"/>
        <v>4.8</v>
      </c>
    </row>
    <row r="15" spans="1:6" x14ac:dyDescent="0.25">
      <c r="A15" s="704" t="s">
        <v>1671</v>
      </c>
      <c r="B15" s="701">
        <f t="shared" si="2"/>
        <v>86.1</v>
      </c>
      <c r="C15" s="701">
        <f t="shared" si="2"/>
        <v>86</v>
      </c>
      <c r="D15" s="701">
        <f t="shared" si="2"/>
        <v>82.9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9.3000000000000007</v>
      </c>
      <c r="C18" s="699">
        <f t="shared" ref="C18:D18" si="4">IF(ISBLANK(C7),"",C7)</f>
        <v>8.4</v>
      </c>
      <c r="D18" s="699">
        <f t="shared" si="4"/>
        <v>12.4</v>
      </c>
    </row>
    <row r="19" spans="1:5" x14ac:dyDescent="0.25">
      <c r="A19" s="703" t="s">
        <v>1673</v>
      </c>
      <c r="B19" s="700">
        <f t="shared" ref="B19:D20" si="5">IF(ISBLANK(B8),"",B8)</f>
        <v>4.5999999999999996</v>
      </c>
      <c r="C19" s="700">
        <f t="shared" si="5"/>
        <v>5.6</v>
      </c>
      <c r="D19" s="700">
        <f t="shared" si="5"/>
        <v>4.8</v>
      </c>
    </row>
    <row r="20" spans="1:5" x14ac:dyDescent="0.25">
      <c r="A20" s="704" t="s">
        <v>1674</v>
      </c>
      <c r="B20" s="701">
        <f t="shared" si="5"/>
        <v>86.1</v>
      </c>
      <c r="C20" s="701">
        <f t="shared" si="5"/>
        <v>86</v>
      </c>
      <c r="D20" s="701">
        <f t="shared" si="5"/>
        <v>82.9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87.4</v>
      </c>
      <c r="C5" s="613">
        <v>85.6</v>
      </c>
      <c r="D5" s="1039">
        <v>86.5</v>
      </c>
      <c r="F5" s="28"/>
      <c r="G5" s="695">
        <f>A5</f>
        <v>2020</v>
      </c>
      <c r="H5" s="671">
        <f>IF(ISBLANK(B5),"",B5)</f>
        <v>87.4</v>
      </c>
      <c r="I5" s="620">
        <f t="shared" ref="H5:I7" si="0">IF(ISBLANK(C5),"",C5)</f>
        <v>85.6</v>
      </c>
    </row>
    <row r="6" spans="1:10" x14ac:dyDescent="0.25">
      <c r="A6" s="751">
        <v>2021</v>
      </c>
      <c r="B6" s="603">
        <v>88.4</v>
      </c>
      <c r="C6" s="614">
        <v>93</v>
      </c>
      <c r="D6" s="948">
        <v>90.7</v>
      </c>
      <c r="F6" s="44"/>
      <c r="G6" s="695">
        <f t="shared" ref="G6:G7" si="1">A6</f>
        <v>2021</v>
      </c>
      <c r="H6" s="672">
        <f t="shared" si="0"/>
        <v>88.4</v>
      </c>
      <c r="I6" s="621">
        <f t="shared" si="0"/>
        <v>93</v>
      </c>
    </row>
    <row r="7" spans="1:10" x14ac:dyDescent="0.25">
      <c r="A7" s="752">
        <v>2022</v>
      </c>
      <c r="B7" s="603">
        <v>86.9</v>
      </c>
      <c r="C7" s="614">
        <v>96.2</v>
      </c>
      <c r="D7" s="948">
        <v>91.6</v>
      </c>
      <c r="F7" s="44"/>
      <c r="G7" s="695">
        <f t="shared" si="1"/>
        <v>2022</v>
      </c>
      <c r="H7" s="673">
        <f t="shared" si="0"/>
        <v>86.9</v>
      </c>
      <c r="I7" s="622">
        <f t="shared" si="0"/>
        <v>96.2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87.4</v>
      </c>
      <c r="I13" s="620">
        <f>IF(ISBLANK(C5),"",C5)</f>
        <v>85.6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88.4</v>
      </c>
      <c r="I14" s="621">
        <f t="shared" si="3"/>
        <v>93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86.9</v>
      </c>
      <c r="I15" s="622">
        <f t="shared" si="4"/>
        <v>96.2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Звездара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31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0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172719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5572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11.8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12.3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-0.4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75.87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41.1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113.8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2.2400000000000002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139193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208693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6307</v>
      </c>
      <c r="C63" s="550">
        <f>IF(ISBLANK('DEM2'!C7),"-",'DEM2'!C7)</f>
        <v>6730</v>
      </c>
      <c r="D63" s="550"/>
      <c r="E63" s="550">
        <f>IF(ISBLANK('DEM2'!D8),"-",'DEM2'!D8)</f>
        <v>6267</v>
      </c>
      <c r="F63" s="550">
        <f>IF(ISBLANK('DEM2'!C8),"-",'DEM2'!C8)</f>
        <v>6762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6564</v>
      </c>
      <c r="C64" s="319">
        <f>IF(ISBLANK('DEM2'!F7),"-",'DEM2'!F7)</f>
        <v>6818</v>
      </c>
      <c r="D64" s="791"/>
      <c r="E64" s="319">
        <f>IF(ISBLANK('DEM2'!G8),"-",'DEM2'!G8)</f>
        <v>6680</v>
      </c>
      <c r="F64" s="319">
        <f>IF(ISBLANK('DEM2'!F8),"-",'DEM2'!F8)</f>
        <v>6971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2857</v>
      </c>
      <c r="C65" s="347">
        <f>IF(ISBLANK('DEM2'!I7),"-",'DEM2'!I7)</f>
        <v>2997</v>
      </c>
      <c r="D65" s="395"/>
      <c r="E65" s="347">
        <f>IF(ISBLANK('DEM2'!J8),"-",'DEM2'!J8)</f>
        <v>3077</v>
      </c>
      <c r="F65" s="347">
        <f>IF(ISBLANK('DEM2'!I8),"-",'DEM2'!I8)</f>
        <v>3157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15024</v>
      </c>
      <c r="C66" s="350">
        <f>IF(ISBLANK('DEM2'!L7),"-",'DEM2'!L7)</f>
        <v>15801</v>
      </c>
      <c r="D66" s="396"/>
      <c r="E66" s="350">
        <f>IF(ISBLANK('DEM2'!M8),"-",'DEM2'!M8)</f>
        <v>15159</v>
      </c>
      <c r="F66" s="350">
        <f>IF(ISBLANK('DEM2'!L8),"-",'DEM2'!L8)</f>
        <v>16065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13444</v>
      </c>
      <c r="C67" s="347">
        <f>IF(ISBLANK('DEM2'!O7),"-",'DEM2'!O7)</f>
        <v>13106</v>
      </c>
      <c r="D67" s="395"/>
      <c r="E67" s="347">
        <f>IF(ISBLANK('DEM2'!P8),"-",'DEM2'!P8)</f>
        <v>15316</v>
      </c>
      <c r="F67" s="347">
        <f>IF(ISBLANK('DEM2'!O8),"-",'DEM2'!O8)</f>
        <v>14423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60310</v>
      </c>
      <c r="C68" s="319">
        <f>IF(ISBLANK('DEM2'!R7),"-",'DEM2'!R7)</f>
        <v>53662</v>
      </c>
      <c r="D68" s="397"/>
      <c r="E68" s="319">
        <f>IF(ISBLANK('DEM2'!S8),"-",'DEM2'!S8)</f>
        <v>61208</v>
      </c>
      <c r="F68" s="319">
        <f>IF(ISBLANK('DEM2'!R8),"-",'DEM2'!R8)</f>
        <v>54358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92037</v>
      </c>
      <c r="C69" s="465">
        <f>IF(ISBLANK('DEM2'!U7),"-",'DEM2'!U7)</f>
        <v>79241</v>
      </c>
      <c r="D69" s="801"/>
      <c r="E69" s="465">
        <f>IF(ISBLANK('DEM2'!V8),"-",'DEM2'!V8)</f>
        <v>92666</v>
      </c>
      <c r="F69" s="465">
        <f>IF(ISBLANK('DEM2'!U8),"-",'DEM2'!U8)</f>
        <v>80053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4.2</v>
      </c>
      <c r="G115" s="802">
        <f>IF(ISBLANK('DEM2'!E23),"-",'DEM2'!E23)</f>
        <v>7.9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4.8</v>
      </c>
      <c r="G116" s="409">
        <f>IF(ISBLANK('DEM2'!E24),"-",'DEM2'!E24)</f>
        <v>7.2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3.9</v>
      </c>
      <c r="G117" s="803">
        <f>IF(ISBLANK('DEM2'!E25),"-",'DEM2'!E25)</f>
        <v>6.3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50870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69238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40.1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98116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4370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29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8.3000000000000007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6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31.5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2.2999999999999998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16506604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95569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5814068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1771540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33662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6093014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35277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93458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541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720265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4170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660331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3823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5512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9755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24221503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224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151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79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111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216</v>
      </c>
      <c r="C300" s="810">
        <f>IF(ISBLANK(POLJ3!C4),"-",POLJ3!C4)</f>
        <v>32</v>
      </c>
      <c r="D300" s="1129">
        <f>IF(ISBLANK(POLJ3!D4),"-",POLJ3!D4)</f>
        <v>184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183</v>
      </c>
      <c r="C301" s="791">
        <f>IF(ISBLANK(POLJ3!C5),"-",POLJ3!C5)</f>
        <v>116</v>
      </c>
      <c r="D301" s="1130">
        <f>IF(ISBLANK(POLJ3!D5),"-",POLJ3!D5)</f>
        <v>67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</v>
      </c>
      <c r="C303" s="793">
        <f>IF(ISBLANK(POLJ3!C7),"-",POLJ3!C7)</f>
        <v>0</v>
      </c>
      <c r="D303" s="1111">
        <f>IF(ISBLANK(POLJ3!D7),"-",POLJ3!D7)</f>
        <v>1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224</v>
      </c>
      <c r="C304" s="809">
        <f>IF(ISBLANK(POLJ3!C8),"-",POLJ3!C8)</f>
        <v>42</v>
      </c>
      <c r="D304" s="1159">
        <f>IF(ISBLANK(POLJ3!D8),"-",POLJ3!D8)</f>
        <v>182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5.07</v>
      </c>
      <c r="C310" s="1160"/>
      <c r="D310" s="3"/>
      <c r="E310" s="5"/>
      <c r="F310" s="5"/>
      <c r="G310" s="817" t="s">
        <v>862</v>
      </c>
      <c r="H310" s="818">
        <f>IF(ISBLANK(POLJ2!H3),"-",POLJ2!H3)</f>
        <v>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107.07</v>
      </c>
      <c r="C311" s="1161"/>
      <c r="D311" s="3"/>
      <c r="E311" s="5"/>
      <c r="F311" s="5"/>
      <c r="G311" s="812" t="s">
        <v>863</v>
      </c>
      <c r="H311" s="250">
        <f>IF(ISBLANK(POLJ2!H4),"-",POLJ2!H4)</f>
        <v>238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56.83</v>
      </c>
      <c r="C312" s="1161"/>
      <c r="D312" s="3"/>
      <c r="E312" s="5"/>
      <c r="F312" s="5"/>
      <c r="G312" s="812" t="s">
        <v>864</v>
      </c>
      <c r="H312" s="250">
        <f>IF(ISBLANK(POLJ2!H5),"-",POLJ2!H5)</f>
        <v>53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2.3199999999999998</v>
      </c>
      <c r="C313" s="1161"/>
      <c r="D313" s="3"/>
      <c r="E313" s="5"/>
      <c r="F313" s="5"/>
      <c r="G313" s="814" t="s">
        <v>865</v>
      </c>
      <c r="H313" s="251">
        <f>IF(ISBLANK(POLJ2!H6),"-",POLJ2!H6)</f>
        <v>1147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0</v>
      </c>
      <c r="C314" s="1161"/>
      <c r="D314" s="3"/>
      <c r="E314" s="5"/>
      <c r="F314" s="5"/>
      <c r="G314" s="816" t="s">
        <v>855</v>
      </c>
      <c r="H314" s="819">
        <f>IF(ISBLANK(POLJ2!H7),"-",POLJ2!H7)</f>
        <v>1462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41.02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212.31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22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63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2788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59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8193</v>
      </c>
      <c r="I364" s="810">
        <f>IF(ISBLANK(OBRAZ2!I6),"-",OBRAZ2!I6)</f>
        <v>8193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3854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172</v>
      </c>
      <c r="I365" s="418">
        <f>IF(ISBLANK(OBRAZ2!I7),"-",OBRAZ2!I7)</f>
        <v>172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83.8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1710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79.673571876961716</v>
      </c>
      <c r="I377" s="853">
        <f>IF(ISBLANK(OBRAZ2!C14),"-",OBRAZ2!C23)</f>
        <v>79.433662882948866</v>
      </c>
      <c r="J377" s="853">
        <f>IF(ISBLANK(OBRAZ2!D14),"-",OBRAZ2!D23)</f>
        <v>79.525862068965509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1.5944758317639676</v>
      </c>
      <c r="I379" s="853">
        <f>IF(ISBLANK(OBRAZ2!C16),"-",OBRAZ2!C25)</f>
        <v>1.3304040034175517</v>
      </c>
      <c r="J379" s="853">
        <f>IF(ISBLANK(OBRAZ2!D16),"-",OBRAZ2!D25)</f>
        <v>1.1613984674329503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18.731952291274325</v>
      </c>
      <c r="I380" s="854">
        <f>IF(ISBLANK(OBRAZ2!C17),"-",OBRAZ2!C26)</f>
        <v>19.235933113633592</v>
      </c>
      <c r="J380" s="854">
        <f>IF(ISBLANK(OBRAZ2!D17),"-",OBRAZ2!D26)</f>
        <v>19.312739463601535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12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0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5950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5508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82.1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1290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84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0.4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75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9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7089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1800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217602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3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787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78843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475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2.8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0.9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0.5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0.15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1.6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71.5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0.92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127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73.5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80.3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80.099999999999994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9233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5.3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31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298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5583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29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82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2.6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0.5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2.1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112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0.4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1218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0.7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982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3.1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705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2.2000000000000002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240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610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0.4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507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286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79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3.9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32.200000000000003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35.9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30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194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34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182.08199999999999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7.5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196.15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16.159669999999998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16</v>
      </c>
      <c r="D696" s="3"/>
      <c r="E696" s="5"/>
      <c r="F696" s="5"/>
      <c r="G696" s="839">
        <v>2012</v>
      </c>
      <c r="H696" s="837">
        <f>IF(ISBLANK(INDEKSI2!B5),"-",INDEKSI2!B5)</f>
        <v>37.35</v>
      </c>
      <c r="I696" s="837">
        <f>IF(ISBLANK(INDEKSI2!C5),"-",INDEKSI2!C5)</f>
        <v>12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53.42</v>
      </c>
      <c r="D697" s="3"/>
      <c r="E697" s="5"/>
      <c r="F697" s="5"/>
      <c r="G697" s="840">
        <v>2013</v>
      </c>
      <c r="H697" s="561">
        <f>IF(ISBLANK(INDEKSI2!B6),"-",INDEKSI2!B6)</f>
        <v>38.270000000000003</v>
      </c>
      <c r="I697" s="561">
        <f>IF(ISBLANK(INDEKSI2!C6),"-",INDEKSI2!C6)</f>
        <v>14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39.97</v>
      </c>
      <c r="I698" s="838">
        <f>IF(ISBLANK(INDEKSI2!C7),"-",INDEKSI2!C7)</f>
        <v>10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4535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14636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11399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62196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4.2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21</v>
      </c>
      <c r="C6" s="603">
        <v>63</v>
      </c>
      <c r="D6" s="614">
        <v>63</v>
      </c>
      <c r="E6" s="614">
        <v>0</v>
      </c>
      <c r="F6" s="1042">
        <v>2368</v>
      </c>
      <c r="G6" s="614">
        <v>1227</v>
      </c>
      <c r="H6" s="982">
        <v>1141</v>
      </c>
      <c r="I6" s="1043">
        <v>50.3</v>
      </c>
      <c r="J6" s="614">
        <v>50</v>
      </c>
      <c r="K6" s="1044">
        <v>50.7</v>
      </c>
      <c r="L6" s="1042">
        <v>3978</v>
      </c>
      <c r="M6" s="614">
        <v>2097</v>
      </c>
      <c r="N6" s="1037">
        <v>1881</v>
      </c>
      <c r="O6" s="1043">
        <v>86.8</v>
      </c>
      <c r="P6" s="614">
        <v>89.4</v>
      </c>
      <c r="Q6" s="1037">
        <v>84.1</v>
      </c>
      <c r="R6" s="1042">
        <v>1619</v>
      </c>
      <c r="S6" s="614">
        <v>788</v>
      </c>
      <c r="T6" s="1044">
        <v>831</v>
      </c>
    </row>
    <row r="7" spans="1:20" x14ac:dyDescent="0.25">
      <c r="A7" s="288">
        <v>2021</v>
      </c>
      <c r="B7" s="604">
        <v>21</v>
      </c>
      <c r="C7" s="603">
        <v>64</v>
      </c>
      <c r="D7" s="614">
        <v>64</v>
      </c>
      <c r="E7" s="614">
        <v>0</v>
      </c>
      <c r="F7" s="1042">
        <v>2658</v>
      </c>
      <c r="G7" s="614">
        <v>1427</v>
      </c>
      <c r="H7" s="982">
        <v>1231</v>
      </c>
      <c r="I7" s="1043">
        <v>55.9</v>
      </c>
      <c r="J7" s="614">
        <v>57.8</v>
      </c>
      <c r="K7" s="1044">
        <v>53.7</v>
      </c>
      <c r="L7" s="1042">
        <v>3850</v>
      </c>
      <c r="M7" s="614">
        <v>2087</v>
      </c>
      <c r="N7" s="1037">
        <v>1763</v>
      </c>
      <c r="O7" s="1043">
        <v>84.4</v>
      </c>
      <c r="P7" s="614">
        <v>88</v>
      </c>
      <c r="Q7" s="1037">
        <v>80.5</v>
      </c>
      <c r="R7" s="1042">
        <v>1685</v>
      </c>
      <c r="S7" s="614">
        <v>885</v>
      </c>
      <c r="T7" s="1044">
        <v>800</v>
      </c>
    </row>
    <row r="8" spans="1:20" x14ac:dyDescent="0.25">
      <c r="A8" s="221">
        <v>2022</v>
      </c>
      <c r="B8" s="619">
        <v>22</v>
      </c>
      <c r="C8" s="949">
        <v>63</v>
      </c>
      <c r="D8" s="983">
        <v>63</v>
      </c>
      <c r="E8" s="983">
        <v>0</v>
      </c>
      <c r="F8" s="1045">
        <v>2788</v>
      </c>
      <c r="G8" s="983">
        <v>1475</v>
      </c>
      <c r="H8" s="981">
        <v>1313</v>
      </c>
      <c r="I8" s="756">
        <v>59</v>
      </c>
      <c r="J8" s="983">
        <v>60.5</v>
      </c>
      <c r="K8" s="1046">
        <v>57.4</v>
      </c>
      <c r="L8" s="1045">
        <v>3854</v>
      </c>
      <c r="M8" s="983">
        <v>2041</v>
      </c>
      <c r="N8" s="693">
        <v>1813</v>
      </c>
      <c r="O8" s="756">
        <v>83.8</v>
      </c>
      <c r="P8" s="983">
        <v>84.8</v>
      </c>
      <c r="Q8" s="693">
        <v>82.7</v>
      </c>
      <c r="R8" s="1045">
        <v>1710</v>
      </c>
      <c r="S8" s="983">
        <v>909</v>
      </c>
      <c r="T8" s="1046">
        <v>801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12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0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5950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5508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82.1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1290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84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0.4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75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100</v>
      </c>
      <c r="C21" s="741">
        <f>B10/(B7+B10)*100</f>
        <v>0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100</v>
      </c>
      <c r="C26" s="741">
        <f>C21</f>
        <v>0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12</v>
      </c>
      <c r="C5" s="1005">
        <v>0</v>
      </c>
      <c r="D5" s="916" t="s">
        <v>5</v>
      </c>
      <c r="E5" s="213"/>
      <c r="F5" s="125">
        <v>2020</v>
      </c>
      <c r="G5" s="70">
        <v>12</v>
      </c>
      <c r="H5" s="55">
        <v>12</v>
      </c>
      <c r="I5" s="110">
        <v>0</v>
      </c>
      <c r="J5" s="70">
        <v>0</v>
      </c>
      <c r="K5" s="55">
        <v>0</v>
      </c>
      <c r="L5" s="110">
        <v>0</v>
      </c>
      <c r="M5" s="70">
        <v>5863</v>
      </c>
      <c r="N5" s="55">
        <v>5231</v>
      </c>
      <c r="O5" s="70">
        <v>0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0</v>
      </c>
      <c r="D6" s="917" t="s">
        <v>5</v>
      </c>
      <c r="E6" s="256"/>
      <c r="F6" s="125">
        <v>2021</v>
      </c>
      <c r="G6" s="214">
        <v>12</v>
      </c>
      <c r="H6" s="58">
        <v>12</v>
      </c>
      <c r="I6" s="162">
        <v>0</v>
      </c>
      <c r="J6" s="214">
        <v>0</v>
      </c>
      <c r="K6" s="58">
        <v>0</v>
      </c>
      <c r="L6" s="162">
        <v>0</v>
      </c>
      <c r="M6" s="214">
        <v>5931</v>
      </c>
      <c r="N6" s="58">
        <v>5421</v>
      </c>
      <c r="O6" s="214">
        <v>0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12</v>
      </c>
      <c r="H7" s="94">
        <v>12</v>
      </c>
      <c r="I7" s="171">
        <v>0</v>
      </c>
      <c r="J7" s="169">
        <v>0</v>
      </c>
      <c r="K7" s="94">
        <v>0</v>
      </c>
      <c r="L7" s="171">
        <v>0</v>
      </c>
      <c r="M7" s="169">
        <v>5950</v>
      </c>
      <c r="N7" s="94">
        <v>5508</v>
      </c>
      <c r="O7" s="169">
        <v>0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12</v>
      </c>
      <c r="C11" s="920">
        <f>IF(ISBLANK(C5),"",C5)</f>
        <v>0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0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83</v>
      </c>
      <c r="C6" s="460">
        <v>83.1</v>
      </c>
      <c r="D6" s="978">
        <v>82.9</v>
      </c>
      <c r="E6" s="459">
        <v>78</v>
      </c>
      <c r="F6" s="460">
        <v>58</v>
      </c>
      <c r="G6" s="978">
        <v>20</v>
      </c>
      <c r="H6" s="459">
        <v>0</v>
      </c>
      <c r="I6" s="460">
        <v>0</v>
      </c>
      <c r="J6" s="978">
        <v>0</v>
      </c>
      <c r="K6" s="459">
        <v>1202</v>
      </c>
      <c r="L6" s="460">
        <v>632</v>
      </c>
      <c r="M6" s="978">
        <v>570</v>
      </c>
      <c r="N6" s="459">
        <v>80.2</v>
      </c>
      <c r="O6" s="460">
        <v>81.599999999999994</v>
      </c>
      <c r="P6" s="978">
        <v>78.5</v>
      </c>
      <c r="Q6" s="459">
        <v>0.6</v>
      </c>
      <c r="R6" s="460">
        <v>0.6</v>
      </c>
      <c r="S6" s="978">
        <v>0.5</v>
      </c>
    </row>
    <row r="7" spans="1:19" x14ac:dyDescent="0.25">
      <c r="A7" s="288">
        <v>2021</v>
      </c>
      <c r="B7" s="603">
        <v>83.6</v>
      </c>
      <c r="C7" s="614">
        <v>84.4</v>
      </c>
      <c r="D7" s="982">
        <v>82.8</v>
      </c>
      <c r="E7" s="603">
        <v>84</v>
      </c>
      <c r="F7" s="614">
        <v>61</v>
      </c>
      <c r="G7" s="982">
        <v>23</v>
      </c>
      <c r="H7" s="603">
        <v>0</v>
      </c>
      <c r="I7" s="614">
        <v>0</v>
      </c>
      <c r="J7" s="982">
        <v>0</v>
      </c>
      <c r="K7" s="603">
        <v>1270</v>
      </c>
      <c r="L7" s="614">
        <v>632</v>
      </c>
      <c r="M7" s="982">
        <v>638</v>
      </c>
      <c r="N7" s="603">
        <v>84.2</v>
      </c>
      <c r="O7" s="614">
        <v>82.1</v>
      </c>
      <c r="P7" s="982">
        <v>86.5</v>
      </c>
      <c r="Q7" s="603">
        <v>0.4</v>
      </c>
      <c r="R7" s="614">
        <v>0.4</v>
      </c>
      <c r="S7" s="982">
        <v>0.4</v>
      </c>
    </row>
    <row r="8" spans="1:19" x14ac:dyDescent="0.25">
      <c r="A8" s="221">
        <v>2022</v>
      </c>
      <c r="B8" s="949">
        <v>82.1</v>
      </c>
      <c r="C8" s="983">
        <v>83</v>
      </c>
      <c r="D8" s="981">
        <v>81.2</v>
      </c>
      <c r="E8" s="949">
        <v>75</v>
      </c>
      <c r="F8" s="983">
        <v>51</v>
      </c>
      <c r="G8" s="981">
        <v>24</v>
      </c>
      <c r="H8" s="949">
        <v>0</v>
      </c>
      <c r="I8" s="983">
        <v>0</v>
      </c>
      <c r="J8" s="981">
        <v>0</v>
      </c>
      <c r="K8" s="949">
        <v>1290</v>
      </c>
      <c r="L8" s="983">
        <v>662</v>
      </c>
      <c r="M8" s="981">
        <v>628</v>
      </c>
      <c r="N8" s="949">
        <v>84</v>
      </c>
      <c r="O8" s="983">
        <v>85.5</v>
      </c>
      <c r="P8" s="981">
        <v>82.3</v>
      </c>
      <c r="Q8" s="949">
        <v>0.4</v>
      </c>
      <c r="R8" s="983">
        <v>0.2</v>
      </c>
      <c r="S8" s="981">
        <v>0.6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9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0.4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5814068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33662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456</v>
      </c>
      <c r="C5" s="618">
        <v>414</v>
      </c>
      <c r="D5" s="618">
        <v>42</v>
      </c>
      <c r="E5" s="601">
        <v>4896</v>
      </c>
      <c r="F5" s="618">
        <v>1957</v>
      </c>
      <c r="G5" s="947">
        <v>2939</v>
      </c>
      <c r="H5" s="618">
        <v>1919</v>
      </c>
      <c r="I5" s="618">
        <v>820</v>
      </c>
      <c r="J5" s="618">
        <v>1099</v>
      </c>
      <c r="K5" s="219">
        <f>SUM(B5,E5,H5)</f>
        <v>7271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393</v>
      </c>
      <c r="C6" s="614">
        <v>356</v>
      </c>
      <c r="D6" s="948">
        <v>37</v>
      </c>
      <c r="E6" s="603">
        <v>4881</v>
      </c>
      <c r="F6" s="614">
        <v>1935</v>
      </c>
      <c r="G6" s="948">
        <v>2946</v>
      </c>
      <c r="H6" s="603">
        <v>1914</v>
      </c>
      <c r="I6" s="614">
        <v>837</v>
      </c>
      <c r="J6" s="614">
        <v>1077</v>
      </c>
      <c r="K6" s="220">
        <f>SUM(B6,E6,H6)</f>
        <v>7188</v>
      </c>
      <c r="M6" s="105" t="s">
        <v>292</v>
      </c>
      <c r="N6" s="173">
        <f>IF(ISBLANK(J7),"",J7)</f>
        <v>1055</v>
      </c>
      <c r="O6" s="80">
        <f>IF(ISBLANK(I7),"",I7)</f>
        <v>860</v>
      </c>
      <c r="P6" s="213"/>
    </row>
    <row r="7" spans="1:17" ht="24.75" x14ac:dyDescent="0.25">
      <c r="A7" s="220">
        <v>2022</v>
      </c>
      <c r="B7" s="603">
        <v>325</v>
      </c>
      <c r="C7" s="614">
        <v>296</v>
      </c>
      <c r="D7" s="948">
        <v>29</v>
      </c>
      <c r="E7" s="603">
        <v>4849</v>
      </c>
      <c r="F7" s="614">
        <v>1849</v>
      </c>
      <c r="G7" s="948">
        <v>3000</v>
      </c>
      <c r="H7" s="603">
        <v>1915</v>
      </c>
      <c r="I7" s="614">
        <v>860</v>
      </c>
      <c r="J7" s="614">
        <v>1055</v>
      </c>
      <c r="K7" s="220">
        <f>SUM(B7,E7,H7)</f>
        <v>7089</v>
      </c>
      <c r="M7" s="106" t="s">
        <v>293</v>
      </c>
      <c r="N7" s="222">
        <f>IF(ISBLANK(G7),"",G7)</f>
        <v>3000</v>
      </c>
      <c r="O7" s="107">
        <f>IF(ISBLANK(F7),"",F7)</f>
        <v>1849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29</v>
      </c>
      <c r="O8" s="83">
        <f>IF(ISBLANK(C7),"",C7)</f>
        <v>296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1055</v>
      </c>
      <c r="O13" s="80">
        <f>IF(ISBLANK(I7),"",I7)</f>
        <v>860</v>
      </c>
      <c r="P13" s="213"/>
    </row>
    <row r="14" spans="1:17" ht="27.75" customHeight="1" x14ac:dyDescent="0.25">
      <c r="M14" s="106" t="s">
        <v>523</v>
      </c>
      <c r="N14" s="222">
        <f>IF(ISBLANK(G7),"",G7)</f>
        <v>3000</v>
      </c>
      <c r="O14" s="107">
        <f>IF(ISBLANK(F7),"",F7)</f>
        <v>1849</v>
      </c>
      <c r="P14" s="213"/>
    </row>
    <row r="15" spans="1:17" ht="26.25" customHeight="1" x14ac:dyDescent="0.25">
      <c r="M15" s="108" t="s">
        <v>524</v>
      </c>
      <c r="N15" s="172">
        <f>IF(ISBLANK(D7),"",D7)</f>
        <v>29</v>
      </c>
      <c r="O15" s="83">
        <f>IF(ISBLANK(C7),"",C7)</f>
        <v>296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128</v>
      </c>
      <c r="C21" s="618">
        <v>113</v>
      </c>
      <c r="D21" s="618">
        <v>15</v>
      </c>
      <c r="E21" s="601">
        <v>1163</v>
      </c>
      <c r="F21" s="618">
        <v>442</v>
      </c>
      <c r="G21" s="947">
        <v>721</v>
      </c>
      <c r="H21" s="618">
        <v>421</v>
      </c>
      <c r="I21" s="618">
        <v>177</v>
      </c>
      <c r="J21" s="618">
        <v>244</v>
      </c>
      <c r="K21" s="219">
        <f>SUM(B21,E21,H21)</f>
        <v>1712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143</v>
      </c>
      <c r="C22" s="1037">
        <v>133</v>
      </c>
      <c r="D22" s="982">
        <v>10</v>
      </c>
      <c r="E22" s="1043">
        <v>1186</v>
      </c>
      <c r="F22" s="1037">
        <v>450</v>
      </c>
      <c r="G22" s="982">
        <v>736</v>
      </c>
      <c r="H22" s="1043">
        <v>451</v>
      </c>
      <c r="I22" s="1037">
        <v>190</v>
      </c>
      <c r="J22" s="1037">
        <v>261</v>
      </c>
      <c r="K22" s="220">
        <f>SUM(B22,E22,H22)</f>
        <v>1780</v>
      </c>
      <c r="M22" s="105" t="s">
        <v>292</v>
      </c>
      <c r="N22" s="173">
        <f>IF(ISBLANK(J23),"",J23)</f>
        <v>293</v>
      </c>
      <c r="O22" s="80">
        <f>IF(ISBLANK(I23),"",I23)</f>
        <v>191</v>
      </c>
      <c r="P22" s="213"/>
    </row>
    <row r="23" spans="1:17" ht="24.75" x14ac:dyDescent="0.25">
      <c r="A23" s="220">
        <v>2022</v>
      </c>
      <c r="B23" s="1043">
        <v>159</v>
      </c>
      <c r="C23" s="1037">
        <v>143</v>
      </c>
      <c r="D23" s="982">
        <v>16</v>
      </c>
      <c r="E23" s="1043">
        <v>1157</v>
      </c>
      <c r="F23" s="1037">
        <v>454</v>
      </c>
      <c r="G23" s="982">
        <v>703</v>
      </c>
      <c r="H23" s="1043">
        <v>484</v>
      </c>
      <c r="I23" s="1037">
        <v>191</v>
      </c>
      <c r="J23" s="1037">
        <v>293</v>
      </c>
      <c r="K23" s="220">
        <f>SUM(B23,E23,H23)</f>
        <v>1800</v>
      </c>
      <c r="M23" s="106" t="s">
        <v>293</v>
      </c>
      <c r="N23" s="222">
        <f>IF(ISBLANK(G23),"",G23)</f>
        <v>703</v>
      </c>
      <c r="O23" s="107">
        <f>IF(ISBLANK(F23),"",F23)</f>
        <v>454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16</v>
      </c>
      <c r="O24" s="109">
        <f>IF(ISBLANK(C23),"",C23)</f>
        <v>143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293</v>
      </c>
      <c r="O29" s="80">
        <f>IF(ISBLANK(I23),"",I23)</f>
        <v>191</v>
      </c>
      <c r="P29" s="213"/>
    </row>
    <row r="30" spans="1:17" ht="27.75" customHeight="1" x14ac:dyDescent="0.25">
      <c r="M30" s="106" t="s">
        <v>523</v>
      </c>
      <c r="N30" s="222">
        <f>IF(ISBLANK(G23),"",G23)</f>
        <v>703</v>
      </c>
      <c r="O30" s="107">
        <f>IF(ISBLANK(F23),"",F23)</f>
        <v>454</v>
      </c>
      <c r="P30" s="213"/>
    </row>
    <row r="31" spans="1:17" ht="27.75" customHeight="1" x14ac:dyDescent="0.25">
      <c r="M31" s="108" t="s">
        <v>524</v>
      </c>
      <c r="N31" s="223">
        <f>IF(ISBLANK(D23),"",D23)</f>
        <v>16</v>
      </c>
      <c r="O31" s="109">
        <f>IF(ISBLANK(C23),"",C23)</f>
        <v>143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1771540</v>
      </c>
      <c r="D5" s="255"/>
    </row>
    <row r="6" spans="1:4" ht="30" x14ac:dyDescent="0.25">
      <c r="A6" s="688" t="s">
        <v>482</v>
      </c>
      <c r="B6" s="619">
        <v>4042528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9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2.4</v>
      </c>
      <c r="J6" s="460">
        <v>4.0999999999999996</v>
      </c>
      <c r="K6" s="978">
        <v>1.2</v>
      </c>
      <c r="L6" s="459"/>
      <c r="M6" s="460"/>
      <c r="N6" s="978"/>
    </row>
    <row r="7" spans="1:14" x14ac:dyDescent="0.25">
      <c r="A7" s="288">
        <v>2021</v>
      </c>
      <c r="B7" s="603">
        <v>9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2.1</v>
      </c>
      <c r="J7" s="614">
        <v>2.7</v>
      </c>
      <c r="K7" s="982">
        <v>1.6</v>
      </c>
      <c r="L7" s="603"/>
      <c r="M7" s="614"/>
      <c r="N7" s="982"/>
    </row>
    <row r="8" spans="1:14" x14ac:dyDescent="0.25">
      <c r="A8" s="221">
        <v>2022</v>
      </c>
      <c r="B8" s="949">
        <v>9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0.4</v>
      </c>
      <c r="J8" s="983">
        <v>0.8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446</v>
      </c>
      <c r="C5" s="209">
        <v>357</v>
      </c>
      <c r="G5" s="113"/>
      <c r="H5" s="176" t="s">
        <v>594</v>
      </c>
      <c r="I5" s="209">
        <v>806</v>
      </c>
      <c r="J5" s="209">
        <v>797</v>
      </c>
    </row>
    <row r="6" spans="1:13" ht="15" customHeight="1" x14ac:dyDescent="0.25">
      <c r="A6" s="177" t="s">
        <v>595</v>
      </c>
      <c r="B6" s="210">
        <v>676</v>
      </c>
      <c r="C6" s="210">
        <v>157</v>
      </c>
      <c r="G6" s="113"/>
      <c r="H6" s="177" t="s">
        <v>595</v>
      </c>
      <c r="I6" s="210">
        <v>259</v>
      </c>
      <c r="J6" s="210">
        <v>149</v>
      </c>
    </row>
    <row r="7" spans="1:13" ht="15" customHeight="1" x14ac:dyDescent="0.25">
      <c r="A7" s="177" t="s">
        <v>596</v>
      </c>
      <c r="B7" s="210">
        <v>2686</v>
      </c>
      <c r="C7" s="210">
        <v>611</v>
      </c>
      <c r="G7" s="113"/>
      <c r="H7" s="177" t="s">
        <v>596</v>
      </c>
      <c r="I7" s="210">
        <v>842</v>
      </c>
      <c r="J7" s="210">
        <v>270</v>
      </c>
    </row>
    <row r="8" spans="1:13" ht="15" customHeight="1" x14ac:dyDescent="0.25">
      <c r="A8" s="177" t="s">
        <v>597</v>
      </c>
      <c r="B8" s="210">
        <v>8792</v>
      </c>
      <c r="C8" s="210">
        <v>5803</v>
      </c>
      <c r="G8" s="113"/>
      <c r="H8" s="177" t="s">
        <v>597</v>
      </c>
      <c r="I8" s="210">
        <v>6777</v>
      </c>
      <c r="J8" s="210">
        <v>4782</v>
      </c>
    </row>
    <row r="9" spans="1:13" ht="15" customHeight="1" x14ac:dyDescent="0.25">
      <c r="A9" s="177" t="s">
        <v>598</v>
      </c>
      <c r="B9" s="210">
        <v>34666</v>
      </c>
      <c r="C9" s="210">
        <v>33199</v>
      </c>
      <c r="G9" s="113"/>
      <c r="H9" s="177" t="s">
        <v>598</v>
      </c>
      <c r="I9" s="210">
        <v>35786</v>
      </c>
      <c r="J9" s="210">
        <v>34487</v>
      </c>
    </row>
    <row r="10" spans="1:13" ht="15" customHeight="1" x14ac:dyDescent="0.25">
      <c r="A10" s="177" t="s">
        <v>599</v>
      </c>
      <c r="B10" s="210">
        <v>6471</v>
      </c>
      <c r="C10" s="210">
        <v>5786</v>
      </c>
      <c r="G10" s="113"/>
      <c r="H10" s="177" t="s">
        <v>599</v>
      </c>
      <c r="I10" s="210">
        <v>7314</v>
      </c>
      <c r="J10" s="210">
        <v>5625</v>
      </c>
    </row>
    <row r="11" spans="1:13" ht="15" customHeight="1" x14ac:dyDescent="0.25">
      <c r="A11" s="178" t="s">
        <v>600</v>
      </c>
      <c r="B11" s="211">
        <v>16909</v>
      </c>
      <c r="C11" s="211">
        <v>13666</v>
      </c>
      <c r="G11" s="113"/>
      <c r="H11" s="178" t="s">
        <v>600</v>
      </c>
      <c r="I11" s="211">
        <v>27917</v>
      </c>
      <c r="J11" s="211">
        <v>20176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446</v>
      </c>
      <c r="C17" s="180">
        <f>IF(ISBLANK(C5),"0",C5)</f>
        <v>357</v>
      </c>
      <c r="G17" s="113"/>
      <c r="H17" s="176" t="s">
        <v>594</v>
      </c>
      <c r="I17" s="179">
        <f>IF(ISBLANK(I5),"0",I5)</f>
        <v>806</v>
      </c>
      <c r="J17" s="180">
        <f>IF(ISBLANK(J5),"0",J5)</f>
        <v>797</v>
      </c>
    </row>
    <row r="18" spans="1:13" ht="15" customHeight="1" x14ac:dyDescent="0.25">
      <c r="A18" s="177" t="s">
        <v>595</v>
      </c>
      <c r="B18" s="181">
        <f t="shared" ref="B18:C18" si="0">IF(ISBLANK(B6),"0",B6)</f>
        <v>676</v>
      </c>
      <c r="C18" s="182">
        <f t="shared" si="0"/>
        <v>157</v>
      </c>
      <c r="G18" s="113"/>
      <c r="H18" s="177" t="s">
        <v>595</v>
      </c>
      <c r="I18" s="181">
        <f t="shared" ref="I18:J18" si="1">IF(ISBLANK(I6),"0",I6)</f>
        <v>259</v>
      </c>
      <c r="J18" s="182">
        <f t="shared" si="1"/>
        <v>149</v>
      </c>
    </row>
    <row r="19" spans="1:13" ht="15" customHeight="1" x14ac:dyDescent="0.25">
      <c r="A19" s="177" t="s">
        <v>596</v>
      </c>
      <c r="B19" s="181">
        <f t="shared" ref="B19:C19" si="2">IF(ISBLANK(B7),"0",B7)</f>
        <v>2686</v>
      </c>
      <c r="C19" s="182">
        <f t="shared" si="2"/>
        <v>611</v>
      </c>
      <c r="G19" s="113"/>
      <c r="H19" s="177" t="s">
        <v>596</v>
      </c>
      <c r="I19" s="181">
        <f t="shared" ref="I19:J19" si="3">IF(ISBLANK(I7),"0",I7)</f>
        <v>842</v>
      </c>
      <c r="J19" s="182">
        <f t="shared" si="3"/>
        <v>270</v>
      </c>
    </row>
    <row r="20" spans="1:13" ht="15" customHeight="1" x14ac:dyDescent="0.25">
      <c r="A20" s="177" t="s">
        <v>597</v>
      </c>
      <c r="B20" s="181">
        <f t="shared" ref="B20:C20" si="4">IF(ISBLANK(B8),"0",B8)</f>
        <v>8792</v>
      </c>
      <c r="C20" s="182">
        <f t="shared" si="4"/>
        <v>5803</v>
      </c>
      <c r="G20" s="113"/>
      <c r="H20" s="177" t="s">
        <v>597</v>
      </c>
      <c r="I20" s="181">
        <f t="shared" ref="I20:J20" si="5">IF(ISBLANK(I8),"0",I8)</f>
        <v>6777</v>
      </c>
      <c r="J20" s="182">
        <f t="shared" si="5"/>
        <v>4782</v>
      </c>
    </row>
    <row r="21" spans="1:13" ht="15" customHeight="1" x14ac:dyDescent="0.25">
      <c r="A21" s="177" t="s">
        <v>598</v>
      </c>
      <c r="B21" s="181">
        <f t="shared" ref="B21:C21" si="6">IF(ISBLANK(B9),"0",B9)</f>
        <v>34666</v>
      </c>
      <c r="C21" s="182">
        <f t="shared" si="6"/>
        <v>33199</v>
      </c>
      <c r="G21" s="113"/>
      <c r="H21" s="177" t="s">
        <v>598</v>
      </c>
      <c r="I21" s="181">
        <f t="shared" ref="I21:J21" si="7">IF(ISBLANK(I9),"0",I9)</f>
        <v>35786</v>
      </c>
      <c r="J21" s="182">
        <f t="shared" si="7"/>
        <v>34487</v>
      </c>
    </row>
    <row r="22" spans="1:13" ht="15" customHeight="1" x14ac:dyDescent="0.25">
      <c r="A22" s="177" t="s">
        <v>599</v>
      </c>
      <c r="B22" s="181">
        <f t="shared" ref="B22:C22" si="8">IF(ISBLANK(B10),"0",B10)</f>
        <v>6471</v>
      </c>
      <c r="C22" s="182">
        <f t="shared" si="8"/>
        <v>5786</v>
      </c>
      <c r="G22" s="113"/>
      <c r="H22" s="177" t="s">
        <v>599</v>
      </c>
      <c r="I22" s="181">
        <f t="shared" ref="I22:J22" si="9">IF(ISBLANK(I10),"0",I10)</f>
        <v>7314</v>
      </c>
      <c r="J22" s="182">
        <f t="shared" si="9"/>
        <v>5625</v>
      </c>
    </row>
    <row r="23" spans="1:13" ht="15" customHeight="1" x14ac:dyDescent="0.25">
      <c r="A23" s="178" t="s">
        <v>600</v>
      </c>
      <c r="B23" s="183">
        <f t="shared" ref="B23:C23" si="10">IF(ISBLANK(B11),"0",B11)</f>
        <v>16909</v>
      </c>
      <c r="C23" s="184">
        <f t="shared" si="10"/>
        <v>13666</v>
      </c>
      <c r="G23" s="113"/>
      <c r="H23" s="178" t="s">
        <v>600</v>
      </c>
      <c r="I23" s="183">
        <f t="shared" ref="I23:J23" si="11">IF(ISBLANK(I11),"0",I11)</f>
        <v>27917</v>
      </c>
      <c r="J23" s="184">
        <f t="shared" si="11"/>
        <v>20176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0.6313167058290633</v>
      </c>
      <c r="C29" s="186">
        <f>C17/SUM(C17:C23)*100</f>
        <v>0.59920441766394206</v>
      </c>
      <c r="D29" s="255"/>
      <c r="E29" s="255"/>
      <c r="G29" s="113"/>
      <c r="H29" s="176" t="s">
        <v>601</v>
      </c>
      <c r="I29" s="186">
        <f>I17/SUM(I17:I23)*100</f>
        <v>1.0112796577207313</v>
      </c>
      <c r="J29" s="186">
        <f>J17/SUM(J17:J23)*100</f>
        <v>1.2023655070452282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0.95688361690683121</v>
      </c>
      <c r="C30" s="187">
        <f>C18/SUM(C17:C23)*100</f>
        <v>0.26351566827237788</v>
      </c>
      <c r="D30" s="255"/>
      <c r="E30" s="255"/>
      <c r="G30" s="113"/>
      <c r="H30" s="177" t="s">
        <v>602</v>
      </c>
      <c r="I30" s="187">
        <f>I18/SUM(I17:I23)*100</f>
        <v>0.32496455502440375</v>
      </c>
      <c r="J30" s="187">
        <f>J18/SUM(J17:J23)*100</f>
        <v>0.2247835138641644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3.802055318064717</v>
      </c>
      <c r="C31" s="187">
        <f>C19/SUM(C17:C23)*100</f>
        <v>1.0255291293912285</v>
      </c>
      <c r="D31" s="255"/>
      <c r="E31" s="255"/>
      <c r="G31" s="113"/>
      <c r="H31" s="177" t="s">
        <v>603</v>
      </c>
      <c r="I31" s="187">
        <f>I19/SUM(I17:I23)*100</f>
        <v>1.0564484761797217</v>
      </c>
      <c r="J31" s="187">
        <f>J19/SUM(J17:J23)*100</f>
        <v>0.40732583049210996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12.445149053024942</v>
      </c>
      <c r="C32" s="187">
        <f>C20/SUM(C17:C23)*100</f>
        <v>9.7400090635962329</v>
      </c>
      <c r="D32" s="255"/>
      <c r="E32" s="255"/>
      <c r="G32" s="113"/>
      <c r="H32" s="177" t="s">
        <v>604</v>
      </c>
      <c r="I32" s="187">
        <f>I20/SUM(I17:I23)*100</f>
        <v>8.5030300749049577</v>
      </c>
      <c r="J32" s="187">
        <f>J20/SUM(J17:J23)*100</f>
        <v>7.2141930422713694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49.070011040964815</v>
      </c>
      <c r="C33" s="187">
        <f>C21/SUM(C17:C23)*100</f>
        <v>55.722653955252689</v>
      </c>
      <c r="D33" s="255"/>
      <c r="E33" s="255"/>
      <c r="G33" s="113"/>
      <c r="H33" s="177" t="s">
        <v>605</v>
      </c>
      <c r="I33" s="187">
        <f>I21/SUM(I17:I23)*100</f>
        <v>44.900314927039815</v>
      </c>
      <c r="J33" s="187">
        <f>J21/SUM(J17:J23)*100</f>
        <v>52.027577467338503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9.1597542677575507</v>
      </c>
      <c r="C34" s="187">
        <f>C22/SUM(C17:C23)*100</f>
        <v>9.7114755198979505</v>
      </c>
      <c r="D34" s="255"/>
      <c r="E34" s="255"/>
      <c r="G34" s="113"/>
      <c r="H34" s="177" t="s">
        <v>606</v>
      </c>
      <c r="I34" s="187">
        <f>I22/SUM(I17:I23)*100</f>
        <v>9.1767982835848994</v>
      </c>
      <c r="J34" s="187">
        <f>J22/SUM(J17:J23)*100</f>
        <v>8.4859548019189575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23.934829997452084</v>
      </c>
      <c r="C35" s="188">
        <f>C23/SUM(C17:C23)*100</f>
        <v>22.937612245925578</v>
      </c>
      <c r="D35" s="255"/>
      <c r="E35" s="255"/>
      <c r="G35" s="113"/>
      <c r="H35" s="178" t="s">
        <v>607</v>
      </c>
      <c r="I35" s="188">
        <f>I23/SUM(I17:I23)*100</f>
        <v>35.027164025545474</v>
      </c>
      <c r="J35" s="188">
        <f>J23/SUM(J17:J23)*100</f>
        <v>30.437799837069669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0.6313167058290633</v>
      </c>
      <c r="C41" s="186">
        <f t="shared" si="12"/>
        <v>0.59920441766394206</v>
      </c>
      <c r="G41" s="113"/>
      <c r="H41" s="176" t="s">
        <v>609</v>
      </c>
      <c r="I41" s="186">
        <f t="shared" ref="I41:J41" si="13">I29</f>
        <v>1.0112796577207313</v>
      </c>
      <c r="J41" s="186">
        <f t="shared" si="13"/>
        <v>1.2023655070452282</v>
      </c>
    </row>
    <row r="42" spans="1:12" x14ac:dyDescent="0.25">
      <c r="A42" s="177" t="s">
        <v>610</v>
      </c>
      <c r="B42" s="187">
        <f t="shared" si="12"/>
        <v>0.95688361690683121</v>
      </c>
      <c r="C42" s="187">
        <f t="shared" si="12"/>
        <v>0.26351566827237788</v>
      </c>
      <c r="G42" s="113"/>
      <c r="H42" s="177" t="s">
        <v>610</v>
      </c>
      <c r="I42" s="187">
        <f t="shared" ref="I42:J42" si="14">I30</f>
        <v>0.32496455502440375</v>
      </c>
      <c r="J42" s="187">
        <f t="shared" si="14"/>
        <v>0.2247835138641644</v>
      </c>
    </row>
    <row r="43" spans="1:12" x14ac:dyDescent="0.25">
      <c r="A43" s="177" t="s">
        <v>611</v>
      </c>
      <c r="B43" s="187">
        <f t="shared" si="12"/>
        <v>3.802055318064717</v>
      </c>
      <c r="C43" s="187">
        <f t="shared" si="12"/>
        <v>1.0255291293912285</v>
      </c>
      <c r="G43" s="113"/>
      <c r="H43" s="177" t="s">
        <v>611</v>
      </c>
      <c r="I43" s="187">
        <f t="shared" ref="I43:J43" si="15">I31</f>
        <v>1.0564484761797217</v>
      </c>
      <c r="J43" s="187">
        <f t="shared" si="15"/>
        <v>0.40732583049210996</v>
      </c>
    </row>
    <row r="44" spans="1:12" x14ac:dyDescent="0.25">
      <c r="A44" s="177" t="s">
        <v>612</v>
      </c>
      <c r="B44" s="187">
        <f t="shared" si="12"/>
        <v>12.445149053024942</v>
      </c>
      <c r="C44" s="187">
        <f t="shared" si="12"/>
        <v>9.7400090635962329</v>
      </c>
      <c r="G44" s="113"/>
      <c r="H44" s="177" t="s">
        <v>612</v>
      </c>
      <c r="I44" s="187">
        <f t="shared" ref="I44:J44" si="16">I32</f>
        <v>8.5030300749049577</v>
      </c>
      <c r="J44" s="187">
        <f t="shared" si="16"/>
        <v>7.2141930422713694</v>
      </c>
    </row>
    <row r="45" spans="1:12" x14ac:dyDescent="0.25">
      <c r="A45" s="177" t="s">
        <v>613</v>
      </c>
      <c r="B45" s="187">
        <f t="shared" si="12"/>
        <v>49.070011040964815</v>
      </c>
      <c r="C45" s="187">
        <f t="shared" si="12"/>
        <v>55.722653955252689</v>
      </c>
      <c r="G45" s="113"/>
      <c r="H45" s="177" t="s">
        <v>613</v>
      </c>
      <c r="I45" s="187">
        <f t="shared" ref="I45:J45" si="17">I33</f>
        <v>44.900314927039815</v>
      </c>
      <c r="J45" s="187">
        <f t="shared" si="17"/>
        <v>52.027577467338503</v>
      </c>
    </row>
    <row r="46" spans="1:12" x14ac:dyDescent="0.25">
      <c r="A46" s="177" t="s">
        <v>614</v>
      </c>
      <c r="B46" s="187">
        <f t="shared" si="12"/>
        <v>9.1597542677575507</v>
      </c>
      <c r="C46" s="187">
        <f t="shared" si="12"/>
        <v>9.7114755198979505</v>
      </c>
      <c r="G46" s="113"/>
      <c r="H46" s="177" t="s">
        <v>614</v>
      </c>
      <c r="I46" s="187">
        <f t="shared" ref="I46:J46" si="18">I34</f>
        <v>9.1767982835848994</v>
      </c>
      <c r="J46" s="187">
        <f t="shared" si="18"/>
        <v>8.4859548019189575</v>
      </c>
    </row>
    <row r="47" spans="1:12" x14ac:dyDescent="0.25">
      <c r="A47" s="178" t="s">
        <v>615</v>
      </c>
      <c r="B47" s="188">
        <f t="shared" si="12"/>
        <v>23.934829997452084</v>
      </c>
      <c r="C47" s="188">
        <f t="shared" si="12"/>
        <v>22.937612245925578</v>
      </c>
      <c r="G47" s="113"/>
      <c r="H47" s="178" t="s">
        <v>615</v>
      </c>
      <c r="I47" s="188">
        <f t="shared" ref="I47:J47" si="19">I35</f>
        <v>35.027164025545474</v>
      </c>
      <c r="J47" s="188">
        <f t="shared" si="19"/>
        <v>30.437799837069669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24360</v>
      </c>
      <c r="C5" s="209">
        <v>17524</v>
      </c>
      <c r="D5" s="255"/>
      <c r="E5" s="255"/>
      <c r="F5" s="1012"/>
      <c r="H5" s="176" t="s">
        <v>632</v>
      </c>
      <c r="I5" s="209">
        <v>10738</v>
      </c>
      <c r="J5" s="209">
        <v>6743</v>
      </c>
    </row>
    <row r="6" spans="1:10" ht="15" customHeight="1" x14ac:dyDescent="0.25">
      <c r="A6" s="177" t="s">
        <v>633</v>
      </c>
      <c r="B6" s="210">
        <v>9175</v>
      </c>
      <c r="C6" s="210">
        <v>8002</v>
      </c>
      <c r="D6" s="255"/>
      <c r="E6" s="255"/>
      <c r="F6" s="1012"/>
      <c r="H6" s="177" t="s">
        <v>633</v>
      </c>
      <c r="I6" s="210">
        <v>14462</v>
      </c>
      <c r="J6" s="210">
        <v>13567</v>
      </c>
    </row>
    <row r="7" spans="1:10" ht="15" customHeight="1" x14ac:dyDescent="0.25">
      <c r="A7" s="178" t="s">
        <v>634</v>
      </c>
      <c r="B7" s="211">
        <v>37111</v>
      </c>
      <c r="C7" s="211">
        <v>34053</v>
      </c>
      <c r="D7" s="255"/>
      <c r="E7" s="255"/>
      <c r="F7" s="1012"/>
      <c r="H7" s="177" t="s">
        <v>634</v>
      </c>
      <c r="I7" s="210">
        <v>53600</v>
      </c>
      <c r="J7" s="210">
        <v>45056</v>
      </c>
    </row>
    <row r="8" spans="1:10" x14ac:dyDescent="0.25">
      <c r="D8" s="255"/>
      <c r="E8" s="255"/>
      <c r="F8" s="1012"/>
      <c r="H8" s="178" t="s">
        <v>2452</v>
      </c>
      <c r="I8" s="211">
        <v>901</v>
      </c>
      <c r="J8" s="211">
        <v>920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24360</v>
      </c>
      <c r="C13" s="180">
        <f>IF(ISBLANK(C5),"0",C5)</f>
        <v>17524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9175</v>
      </c>
      <c r="C14" s="182">
        <f t="shared" si="0"/>
        <v>8002</v>
      </c>
      <c r="D14" s="255"/>
      <c r="E14" s="255"/>
      <c r="F14" s="1012"/>
      <c r="H14" s="176" t="s">
        <v>632</v>
      </c>
      <c r="I14" s="179">
        <f>IF(ISBLANK(I5),"0",I5)</f>
        <v>10738</v>
      </c>
      <c r="J14" s="180">
        <f>IF(ISBLANK(J5),"0",J5)</f>
        <v>6743</v>
      </c>
    </row>
    <row r="15" spans="1:10" ht="15" customHeight="1" x14ac:dyDescent="0.25">
      <c r="A15" s="178" t="s">
        <v>634</v>
      </c>
      <c r="B15" s="183">
        <f t="shared" si="0"/>
        <v>37111</v>
      </c>
      <c r="C15" s="184">
        <f t="shared" si="0"/>
        <v>34053</v>
      </c>
      <c r="D15" s="255"/>
      <c r="E15" s="255"/>
      <c r="F15" s="1012"/>
      <c r="H15" s="177" t="s">
        <v>633</v>
      </c>
      <c r="I15" s="181">
        <f t="shared" ref="I15:J15" si="1">IF(ISBLANK(I6),"0",I6)</f>
        <v>14462</v>
      </c>
      <c r="J15" s="182">
        <f t="shared" si="1"/>
        <v>13567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53600</v>
      </c>
      <c r="J16" s="182">
        <f t="shared" si="2"/>
        <v>45056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901</v>
      </c>
      <c r="J17" s="184">
        <f t="shared" si="3"/>
        <v>920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34.481782408062735</v>
      </c>
      <c r="C21" s="186">
        <f>C13/SUM(C13:C15)*100</f>
        <v>29.413048221688847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12.987288735384878</v>
      </c>
      <c r="C22" s="187">
        <f>C14/SUM(C13:C15)*100</f>
        <v>13.43090686315648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52.530928856552386</v>
      </c>
      <c r="C23" s="188">
        <f>C15/SUM(C13:C15)*100</f>
        <v>57.156044915154666</v>
      </c>
      <c r="D23" s="255"/>
      <c r="E23" s="255"/>
      <c r="F23" s="1012"/>
      <c r="H23" s="176" t="s">
        <v>637</v>
      </c>
      <c r="I23" s="186">
        <f>I14/SUM(I14:I17)*100</f>
        <v>13.47285479479555</v>
      </c>
      <c r="J23" s="186">
        <f>J14/SUM(J14:J17)*100</f>
        <v>10.172585462993695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18.145318126497788</v>
      </c>
      <c r="J24" s="187">
        <f>J15/SUM(J14:J17)*100</f>
        <v>20.46736867513502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67.251351927830257</v>
      </c>
      <c r="J25" s="187">
        <f>J16/SUM(J14:J17)*100</f>
        <v>67.972120809824105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1.1304751508764004</v>
      </c>
      <c r="J26" s="188">
        <f>J17/SUM(J14:J17)*100</f>
        <v>1.3879250520471893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34.481782408062735</v>
      </c>
      <c r="C29" s="191">
        <f t="shared" si="4"/>
        <v>29.413048221688847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12.987288735384878</v>
      </c>
      <c r="C30" s="194">
        <f t="shared" si="4"/>
        <v>13.43090686315648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52.530928856552386</v>
      </c>
      <c r="C31" s="197">
        <f t="shared" si="4"/>
        <v>57.156044915154666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13.47285479479555</v>
      </c>
      <c r="J32" s="191">
        <f>J23</f>
        <v>10.172585462993695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18.145318126497788</v>
      </c>
      <c r="J33" s="194">
        <f t="shared" si="5"/>
        <v>20.46736867513502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67.251351927830257</v>
      </c>
      <c r="J34" s="194">
        <f t="shared" si="6"/>
        <v>67.972120809824105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1.1304751508764004</v>
      </c>
      <c r="J35" s="197">
        <f t="shared" si="7"/>
        <v>1.3879250520471893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31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172719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5572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11.8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12.3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-0.4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75.87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41.1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113.8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9</v>
      </c>
      <c r="C5" s="657">
        <v>10</v>
      </c>
      <c r="E5" s="28"/>
      <c r="J5" s="656" t="s">
        <v>550</v>
      </c>
      <c r="K5" s="671">
        <f>IF(ISBLANK(B5),"",B5)</f>
        <v>9</v>
      </c>
      <c r="L5" s="620">
        <f>IF(ISBLANK(C5),"",C5)</f>
        <v>10</v>
      </c>
      <c r="N5" s="28"/>
    </row>
    <row r="6" spans="1:15" x14ac:dyDescent="0.25">
      <c r="A6" s="658" t="s">
        <v>551</v>
      </c>
      <c r="B6" s="659">
        <v>13</v>
      </c>
      <c r="C6" s="659">
        <v>5</v>
      </c>
      <c r="E6" s="44"/>
      <c r="J6" s="658" t="s">
        <v>551</v>
      </c>
      <c r="K6" s="672">
        <f t="shared" ref="K6:K10" si="0">IF(ISBLANK(B6),"",B6)</f>
        <v>13</v>
      </c>
      <c r="L6" s="621">
        <f t="shared" ref="L6:L10" si="1">IF(ISBLANK(C6),"",C6)</f>
        <v>5</v>
      </c>
      <c r="N6" s="44"/>
    </row>
    <row r="7" spans="1:15" x14ac:dyDescent="0.25">
      <c r="A7" s="658" t="s">
        <v>649</v>
      </c>
      <c r="B7" s="659">
        <v>51</v>
      </c>
      <c r="C7" s="659">
        <v>39</v>
      </c>
      <c r="E7" s="44"/>
      <c r="J7" s="658" t="s">
        <v>649</v>
      </c>
      <c r="K7" s="672">
        <f t="shared" si="0"/>
        <v>51</v>
      </c>
      <c r="L7" s="621">
        <f t="shared" si="1"/>
        <v>39</v>
      </c>
      <c r="N7" s="44"/>
    </row>
    <row r="8" spans="1:15" x14ac:dyDescent="0.25">
      <c r="A8" s="652" t="s">
        <v>650</v>
      </c>
      <c r="B8" s="653">
        <v>34</v>
      </c>
      <c r="C8" s="653">
        <v>27</v>
      </c>
      <c r="E8" s="21"/>
      <c r="J8" s="652" t="s">
        <v>650</v>
      </c>
      <c r="K8" s="672">
        <f t="shared" si="0"/>
        <v>34</v>
      </c>
      <c r="L8" s="621">
        <f t="shared" si="1"/>
        <v>27</v>
      </c>
      <c r="N8" s="21"/>
    </row>
    <row r="9" spans="1:15" x14ac:dyDescent="0.25">
      <c r="A9" s="652" t="s">
        <v>651</v>
      </c>
      <c r="B9" s="653">
        <v>40</v>
      </c>
      <c r="C9" s="653">
        <v>22</v>
      </c>
      <c r="E9" s="21"/>
      <c r="J9" s="652" t="s">
        <v>651</v>
      </c>
      <c r="K9" s="672">
        <f t="shared" si="0"/>
        <v>40</v>
      </c>
      <c r="L9" s="621">
        <f t="shared" si="1"/>
        <v>22</v>
      </c>
      <c r="N9" s="21"/>
    </row>
    <row r="10" spans="1:15" x14ac:dyDescent="0.25">
      <c r="A10" s="654" t="s">
        <v>373</v>
      </c>
      <c r="B10" s="655">
        <v>344</v>
      </c>
      <c r="C10" s="655">
        <v>18</v>
      </c>
      <c r="J10" s="654" t="s">
        <v>373</v>
      </c>
      <c r="K10" s="673">
        <f t="shared" si="0"/>
        <v>344</v>
      </c>
      <c r="L10" s="622">
        <f t="shared" si="1"/>
        <v>18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0.67</v>
      </c>
      <c r="C15" s="199"/>
      <c r="D15" s="255"/>
      <c r="E15" s="213"/>
      <c r="F15" s="255"/>
      <c r="G15" s="255"/>
      <c r="J15" s="675" t="s">
        <v>496</v>
      </c>
      <c r="K15" s="676">
        <f>B15</f>
        <v>0.67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0.19</v>
      </c>
      <c r="C16" s="199"/>
      <c r="D16" s="255"/>
      <c r="E16" s="256"/>
      <c r="F16" s="255"/>
      <c r="G16" s="255"/>
      <c r="J16" s="677" t="s">
        <v>497</v>
      </c>
      <c r="K16" s="678">
        <f>B16</f>
        <v>0.19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0.45</v>
      </c>
      <c r="C18" s="199"/>
      <c r="D18" s="257"/>
      <c r="E18" s="258"/>
      <c r="F18" s="255"/>
      <c r="G18" s="255"/>
      <c r="J18" s="680" t="s">
        <v>509</v>
      </c>
      <c r="K18" s="676">
        <f>B18</f>
        <v>0.45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0.45</v>
      </c>
      <c r="C21" s="255"/>
      <c r="D21" s="255"/>
      <c r="E21" s="255"/>
      <c r="F21" s="255"/>
      <c r="G21" s="255"/>
      <c r="J21" s="663" t="s">
        <v>506</v>
      </c>
      <c r="K21" s="681">
        <f>B21</f>
        <v>0.45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3</v>
      </c>
      <c r="C32" s="657">
        <v>3</v>
      </c>
      <c r="E32" s="28"/>
      <c r="J32" s="656" t="s">
        <v>550</v>
      </c>
      <c r="K32" s="671">
        <f>IF(ISBLANK(B32),"",B32)</f>
        <v>3</v>
      </c>
      <c r="L32" s="620">
        <f>IF(ISBLANK(C32),"",C32)</f>
        <v>3</v>
      </c>
      <c r="N32" s="28"/>
    </row>
    <row r="33" spans="1:15" x14ac:dyDescent="0.25">
      <c r="A33" s="658" t="s">
        <v>551</v>
      </c>
      <c r="B33" s="659">
        <v>3</v>
      </c>
      <c r="C33" s="659">
        <v>4</v>
      </c>
      <c r="E33" s="44"/>
      <c r="J33" s="658" t="s">
        <v>551</v>
      </c>
      <c r="K33" s="672">
        <f t="shared" ref="K33:K37" si="2">IF(ISBLANK(B33),"",B33)</f>
        <v>3</v>
      </c>
      <c r="L33" s="621">
        <f t="shared" ref="L33:L37" si="3">IF(ISBLANK(C33),"",C33)</f>
        <v>4</v>
      </c>
      <c r="N33" s="44"/>
    </row>
    <row r="34" spans="1:15" x14ac:dyDescent="0.25">
      <c r="A34" s="658" t="s">
        <v>649</v>
      </c>
      <c r="B34" s="659">
        <v>20</v>
      </c>
      <c r="C34" s="659">
        <v>15</v>
      </c>
      <c r="E34" s="44"/>
      <c r="J34" s="658" t="s">
        <v>649</v>
      </c>
      <c r="K34" s="672">
        <f t="shared" si="2"/>
        <v>20</v>
      </c>
      <c r="L34" s="621">
        <f t="shared" si="3"/>
        <v>15</v>
      </c>
      <c r="N34" s="44"/>
    </row>
    <row r="35" spans="1:15" x14ac:dyDescent="0.25">
      <c r="A35" s="652" t="s">
        <v>650</v>
      </c>
      <c r="B35" s="653">
        <v>27</v>
      </c>
      <c r="C35" s="653">
        <v>28</v>
      </c>
      <c r="E35" s="21"/>
      <c r="J35" s="652" t="s">
        <v>650</v>
      </c>
      <c r="K35" s="672">
        <f t="shared" si="2"/>
        <v>27</v>
      </c>
      <c r="L35" s="621">
        <f t="shared" si="3"/>
        <v>28</v>
      </c>
      <c r="N35" s="21"/>
    </row>
    <row r="36" spans="1:15" x14ac:dyDescent="0.25">
      <c r="A36" s="652" t="s">
        <v>651</v>
      </c>
      <c r="B36" s="653">
        <v>15</v>
      </c>
      <c r="C36" s="653">
        <v>15</v>
      </c>
      <c r="E36" s="21"/>
      <c r="J36" s="652" t="s">
        <v>651</v>
      </c>
      <c r="K36" s="672">
        <f t="shared" si="2"/>
        <v>15</v>
      </c>
      <c r="L36" s="621">
        <f t="shared" si="3"/>
        <v>15</v>
      </c>
      <c r="N36" s="21"/>
    </row>
    <row r="37" spans="1:15" x14ac:dyDescent="0.25">
      <c r="A37" s="654" t="s">
        <v>373</v>
      </c>
      <c r="B37" s="655">
        <v>65</v>
      </c>
      <c r="C37" s="655">
        <v>10</v>
      </c>
      <c r="J37" s="654" t="s">
        <v>373</v>
      </c>
      <c r="K37" s="673">
        <f t="shared" si="2"/>
        <v>65</v>
      </c>
      <c r="L37" s="622">
        <f t="shared" si="3"/>
        <v>10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0.16</v>
      </c>
      <c r="C42" s="199"/>
      <c r="D42" s="255"/>
      <c r="E42" s="213"/>
      <c r="F42" s="255"/>
      <c r="G42" s="255"/>
      <c r="J42" s="675" t="s">
        <v>496</v>
      </c>
      <c r="K42" s="676">
        <f>B42</f>
        <v>0.16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0.11</v>
      </c>
      <c r="C43" s="199"/>
      <c r="D43" s="255"/>
      <c r="E43" s="256"/>
      <c r="F43" s="255"/>
      <c r="G43" s="255"/>
      <c r="J43" s="677" t="s">
        <v>497</v>
      </c>
      <c r="K43" s="678">
        <f>B43</f>
        <v>0.11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0.13</v>
      </c>
      <c r="C45" s="199"/>
      <c r="D45" s="257"/>
      <c r="E45" s="258"/>
      <c r="F45" s="255"/>
      <c r="G45" s="255"/>
      <c r="J45" s="680" t="s">
        <v>509</v>
      </c>
      <c r="K45" s="676">
        <f>B45</f>
        <v>0.13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0.13</v>
      </c>
      <c r="C48" s="255"/>
      <c r="D48" s="255"/>
      <c r="E48" s="255"/>
      <c r="F48" s="255"/>
      <c r="G48" s="255"/>
      <c r="J48" s="663" t="s">
        <v>506</v>
      </c>
      <c r="K48" s="681">
        <f>B48</f>
        <v>0.13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217602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3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787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78843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34252</v>
      </c>
      <c r="D4" s="645">
        <v>0</v>
      </c>
      <c r="E4" s="645">
        <v>0</v>
      </c>
      <c r="F4" s="645">
        <v>3</v>
      </c>
      <c r="G4" s="645">
        <v>745</v>
      </c>
      <c r="H4" s="645">
        <v>41730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174657</v>
      </c>
      <c r="D5" s="604">
        <v>0</v>
      </c>
      <c r="E5" s="604">
        <v>0</v>
      </c>
      <c r="F5" s="604">
        <v>3</v>
      </c>
      <c r="G5" s="604">
        <v>934</v>
      </c>
      <c r="H5" s="604">
        <v>72261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217602</v>
      </c>
      <c r="D6" s="619">
        <v>0</v>
      </c>
      <c r="E6" s="619">
        <v>0</v>
      </c>
      <c r="F6" s="619">
        <v>3</v>
      </c>
      <c r="G6" s="619">
        <v>787</v>
      </c>
      <c r="H6" s="619">
        <v>78843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475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2.8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0.9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0.5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0.15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1.6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71.5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0.92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127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73.5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80.3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80.099999999999994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6093014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35277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6</v>
      </c>
      <c r="C4" s="602">
        <v>3.3</v>
      </c>
      <c r="D4" s="602">
        <v>76.099999999999994</v>
      </c>
      <c r="E4" s="602">
        <v>0.36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11</v>
      </c>
      <c r="C5" s="604">
        <v>5.8</v>
      </c>
      <c r="D5" s="753">
        <v>75.7</v>
      </c>
      <c r="E5" s="753">
        <v>0.52</v>
      </c>
      <c r="G5" s="649" t="s">
        <v>454</v>
      </c>
      <c r="H5" s="650">
        <f>IF(ISBLANK(B4),"",B4)</f>
        <v>6</v>
      </c>
      <c r="I5" s="650">
        <f>IF(ISBLANK(B5),"",B5)</f>
        <v>11</v>
      </c>
      <c r="J5" s="651">
        <f>IF(ISBLANK(B6),"",B6)</f>
        <v>4</v>
      </c>
      <c r="K5" s="571"/>
    </row>
    <row r="6" spans="1:11" x14ac:dyDescent="0.25">
      <c r="A6" s="220">
        <v>2022</v>
      </c>
      <c r="B6" s="603">
        <v>4</v>
      </c>
      <c r="C6" s="604">
        <v>2.1</v>
      </c>
      <c r="D6" s="961">
        <v>71.5</v>
      </c>
      <c r="E6" s="961">
        <v>0.92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3.3</v>
      </c>
      <c r="I9" s="650">
        <f>IF(ISBLANK(C5),"",C5)</f>
        <v>5.8</v>
      </c>
      <c r="J9" s="651">
        <f>IF(ISBLANK(C6),"",C6)</f>
        <v>2.1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481</v>
      </c>
      <c r="C4" s="645">
        <v>2.8</v>
      </c>
      <c r="D4" s="645"/>
      <c r="E4" s="645">
        <v>0.06</v>
      </c>
      <c r="F4" s="645">
        <v>0.5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475</v>
      </c>
      <c r="C5" s="604">
        <v>2.8</v>
      </c>
      <c r="D5" s="604"/>
      <c r="E5" s="604">
        <v>0.14000000000000001</v>
      </c>
      <c r="F5" s="604">
        <v>0.5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475</v>
      </c>
      <c r="C6" s="604">
        <v>2.8</v>
      </c>
      <c r="D6" s="604">
        <v>0.9</v>
      </c>
      <c r="E6" s="604">
        <v>0.15</v>
      </c>
      <c r="F6" s="604">
        <v>0.5</v>
      </c>
      <c r="G6" s="604">
        <v>1.6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76.099999999999994</v>
      </c>
      <c r="C5" s="604">
        <v>63.4</v>
      </c>
      <c r="D5" s="604">
        <v>12</v>
      </c>
      <c r="E5" s="604">
        <v>7</v>
      </c>
      <c r="F5" s="255"/>
      <c r="G5" s="255"/>
      <c r="H5" s="255"/>
    </row>
    <row r="6" spans="1:8" x14ac:dyDescent="0.25">
      <c r="A6" s="362">
        <v>2021</v>
      </c>
      <c r="B6" s="604">
        <v>82.6</v>
      </c>
      <c r="C6" s="604">
        <v>71.599999999999994</v>
      </c>
      <c r="D6" s="604">
        <v>9</v>
      </c>
      <c r="E6" s="604">
        <v>5.3</v>
      </c>
      <c r="F6" s="255"/>
      <c r="G6" s="255"/>
      <c r="H6" s="255"/>
    </row>
    <row r="7" spans="1:8" x14ac:dyDescent="0.25">
      <c r="A7" s="483">
        <v>2022</v>
      </c>
      <c r="B7" s="1076">
        <v>80.3</v>
      </c>
      <c r="C7" s="1076">
        <v>80.099999999999994</v>
      </c>
      <c r="D7" s="1076">
        <v>127</v>
      </c>
      <c r="E7" s="1076">
        <v>73.5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7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5.3</v>
      </c>
    </row>
    <row r="17" spans="1:2" x14ac:dyDescent="0.25">
      <c r="A17" s="635">
        <f t="shared" si="0"/>
        <v>2022</v>
      </c>
      <c r="B17" s="629">
        <f t="shared" si="1"/>
        <v>73.5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9233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5.3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31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298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5583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93458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541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9990</v>
      </c>
      <c r="C5" s="1043">
        <v>4601</v>
      </c>
      <c r="D5" s="602">
        <v>5389</v>
      </c>
      <c r="G5" s="873" t="s">
        <v>126</v>
      </c>
      <c r="H5" s="639">
        <f>IF(ISBLANK(D7),"",D7)</f>
        <v>4909</v>
      </c>
    </row>
    <row r="6" spans="1:17" x14ac:dyDescent="0.25">
      <c r="A6" s="643">
        <v>2021</v>
      </c>
      <c r="B6" s="1043">
        <v>9197</v>
      </c>
      <c r="C6" s="1043">
        <v>4250</v>
      </c>
      <c r="D6" s="604">
        <v>4947</v>
      </c>
      <c r="G6" s="637" t="s">
        <v>127</v>
      </c>
      <c r="H6" s="625">
        <f>IF(ISBLANK(C7),"",C7)</f>
        <v>4324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9233</v>
      </c>
      <c r="C7" s="1043">
        <v>4324</v>
      </c>
      <c r="D7" s="619">
        <v>4909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4909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4324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82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2.6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0.5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2.1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112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0.4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16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66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2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8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12897</v>
      </c>
      <c r="C6" s="55">
        <v>6635</v>
      </c>
      <c r="D6" s="55">
        <v>6262</v>
      </c>
      <c r="E6" s="70">
        <v>13147</v>
      </c>
      <c r="F6" s="55">
        <v>6717</v>
      </c>
      <c r="G6" s="110">
        <v>6430</v>
      </c>
      <c r="H6" s="55">
        <v>5810</v>
      </c>
      <c r="I6" s="55">
        <v>2992</v>
      </c>
      <c r="J6" s="55">
        <v>2818</v>
      </c>
      <c r="K6" s="70">
        <v>30366</v>
      </c>
      <c r="L6" s="55">
        <v>15557</v>
      </c>
      <c r="M6" s="110">
        <v>14809</v>
      </c>
      <c r="N6" s="70">
        <v>26759</v>
      </c>
      <c r="O6" s="55">
        <v>13161</v>
      </c>
      <c r="P6" s="110">
        <v>13598</v>
      </c>
      <c r="Q6" s="70">
        <v>113450</v>
      </c>
      <c r="R6" s="55">
        <v>53371</v>
      </c>
      <c r="S6" s="110">
        <v>60079</v>
      </c>
      <c r="T6" s="70">
        <v>170228</v>
      </c>
      <c r="U6" s="55">
        <v>78785</v>
      </c>
      <c r="V6" s="162">
        <v>91443</v>
      </c>
    </row>
    <row r="7" spans="1:22" x14ac:dyDescent="0.25">
      <c r="A7" s="288">
        <v>2021</v>
      </c>
      <c r="B7" s="169">
        <v>13037</v>
      </c>
      <c r="C7" s="94">
        <v>6730</v>
      </c>
      <c r="D7" s="94">
        <v>6307</v>
      </c>
      <c r="E7" s="169">
        <v>13382</v>
      </c>
      <c r="F7" s="94">
        <v>6818</v>
      </c>
      <c r="G7" s="171">
        <v>6564</v>
      </c>
      <c r="H7" s="94">
        <v>5854</v>
      </c>
      <c r="I7" s="94">
        <v>2997</v>
      </c>
      <c r="J7" s="94">
        <v>2857</v>
      </c>
      <c r="K7" s="169">
        <v>30825</v>
      </c>
      <c r="L7" s="94">
        <v>15801</v>
      </c>
      <c r="M7" s="171">
        <v>15024</v>
      </c>
      <c r="N7" s="169">
        <v>26550</v>
      </c>
      <c r="O7" s="94">
        <v>13106</v>
      </c>
      <c r="P7" s="171">
        <v>13444</v>
      </c>
      <c r="Q7" s="169">
        <v>113972</v>
      </c>
      <c r="R7" s="94">
        <v>53662</v>
      </c>
      <c r="S7" s="171">
        <v>60310</v>
      </c>
      <c r="T7" s="214">
        <v>171278</v>
      </c>
      <c r="U7" s="58">
        <v>79241</v>
      </c>
      <c r="V7" s="162">
        <v>92037</v>
      </c>
    </row>
    <row r="8" spans="1:22" x14ac:dyDescent="0.25">
      <c r="A8" s="221">
        <v>2022</v>
      </c>
      <c r="B8" s="72">
        <v>13029</v>
      </c>
      <c r="C8" s="61">
        <v>6762</v>
      </c>
      <c r="D8" s="61">
        <v>6267</v>
      </c>
      <c r="E8" s="72">
        <v>13651</v>
      </c>
      <c r="F8" s="61">
        <v>6971</v>
      </c>
      <c r="G8" s="111">
        <v>6680</v>
      </c>
      <c r="H8" s="61">
        <v>6234</v>
      </c>
      <c r="I8" s="61">
        <v>3157</v>
      </c>
      <c r="J8" s="61">
        <v>3077</v>
      </c>
      <c r="K8" s="72">
        <v>31224</v>
      </c>
      <c r="L8" s="61">
        <v>16065</v>
      </c>
      <c r="M8" s="111">
        <v>15159</v>
      </c>
      <c r="N8" s="72">
        <v>29739</v>
      </c>
      <c r="O8" s="61">
        <v>14423</v>
      </c>
      <c r="P8" s="111">
        <v>15316</v>
      </c>
      <c r="Q8" s="72">
        <v>115566</v>
      </c>
      <c r="R8" s="61">
        <v>54358</v>
      </c>
      <c r="S8" s="111">
        <v>61208</v>
      </c>
      <c r="T8" s="72">
        <v>172719</v>
      </c>
      <c r="U8" s="61">
        <v>80053</v>
      </c>
      <c r="V8" s="111">
        <v>92666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13029</v>
      </c>
      <c r="C15" s="174">
        <f>E8</f>
        <v>13651</v>
      </c>
      <c r="D15" s="174">
        <f>H8</f>
        <v>6234</v>
      </c>
      <c r="E15" s="174">
        <f>K8</f>
        <v>31224</v>
      </c>
      <c r="F15" s="174">
        <f>N8</f>
        <v>29739</v>
      </c>
      <c r="G15" s="174">
        <f>Q8</f>
        <v>115566</v>
      </c>
      <c r="H15" s="336">
        <f>T8</f>
        <v>172719</v>
      </c>
      <c r="M15" s="174">
        <f>K8</f>
        <v>31224</v>
      </c>
      <c r="N15" s="174">
        <f>H15-E15-O15</f>
        <v>111022</v>
      </c>
      <c r="O15" s="174">
        <f>H15-(B15+C15+G15)</f>
        <v>30473</v>
      </c>
      <c r="P15" s="29"/>
      <c r="Q15" s="100">
        <f>M15/H15*100</f>
        <v>18.077918468726661</v>
      </c>
      <c r="R15" s="100">
        <f>N15/H15*100</f>
        <v>64.278973361355725</v>
      </c>
      <c r="S15" s="100">
        <f>O15/H15*100</f>
        <v>17.643108169917614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18.077918468726661</v>
      </c>
      <c r="R18" s="100">
        <f>N15/H15*100</f>
        <v>64.278973361355725</v>
      </c>
      <c r="S18" s="100">
        <f>O15/H15*100</f>
        <v>17.643108169917614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4.2</v>
      </c>
      <c r="C23" s="363"/>
      <c r="D23" s="363"/>
      <c r="E23" s="169">
        <v>7.9</v>
      </c>
      <c r="F23" s="363"/>
      <c r="G23" s="364"/>
      <c r="H23" s="169">
        <v>3.16</v>
      </c>
      <c r="I23" s="94">
        <v>4.05</v>
      </c>
      <c r="J23" s="171">
        <v>2.19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4.8</v>
      </c>
      <c r="C24" s="363"/>
      <c r="D24" s="363"/>
      <c r="E24" s="169">
        <v>7.2</v>
      </c>
      <c r="F24" s="363"/>
      <c r="G24" s="364"/>
      <c r="H24" s="169">
        <v>4.3499999999999996</v>
      </c>
      <c r="I24" s="94">
        <v>1.84</v>
      </c>
      <c r="J24" s="171">
        <v>7.12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3.9</v>
      </c>
      <c r="C25" s="359"/>
      <c r="D25" s="359"/>
      <c r="E25" s="72">
        <v>6.3</v>
      </c>
      <c r="F25" s="359"/>
      <c r="G25" s="463"/>
      <c r="H25" s="72">
        <v>2.44</v>
      </c>
      <c r="I25" s="61">
        <v>3.88</v>
      </c>
      <c r="J25" s="111">
        <v>0.99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2.19</v>
      </c>
      <c r="C32" s="676">
        <f>IF(ISBLANK(I23),"",I23)</f>
        <v>4.05</v>
      </c>
      <c r="F32" s="702">
        <f>A23</f>
        <v>2020</v>
      </c>
      <c r="G32" s="676">
        <f>IF(ISBLANK(J23),"",J23)</f>
        <v>2.19</v>
      </c>
      <c r="H32" s="676">
        <f>IF(ISBLANK(I23),"",I23)</f>
        <v>4.05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7.12</v>
      </c>
      <c r="C33" s="855">
        <f t="shared" ref="C33:C34" si="2">IF(ISBLANK(I24),"",I24)</f>
        <v>1.84</v>
      </c>
      <c r="F33" s="703">
        <f t="shared" ref="F33:F34" si="3">A24</f>
        <v>2021</v>
      </c>
      <c r="G33" s="855">
        <f t="shared" ref="G33:G34" si="4">IF(ISBLANK(J24),"",J24)</f>
        <v>7.12</v>
      </c>
      <c r="H33" s="855">
        <f t="shared" ref="H33:H34" si="5">IF(ISBLANK(I24),"",I24)</f>
        <v>1.84</v>
      </c>
    </row>
    <row r="34" spans="1:8" x14ac:dyDescent="0.25">
      <c r="A34" s="704">
        <f t="shared" si="0"/>
        <v>2022</v>
      </c>
      <c r="B34" s="678">
        <f t="shared" si="1"/>
        <v>0.99</v>
      </c>
      <c r="C34" s="678">
        <f t="shared" si="2"/>
        <v>3.88</v>
      </c>
      <c r="F34" s="704">
        <f t="shared" si="3"/>
        <v>2022</v>
      </c>
      <c r="G34" s="678">
        <f t="shared" si="4"/>
        <v>0.99</v>
      </c>
      <c r="H34" s="678">
        <f t="shared" si="5"/>
        <v>3.88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79</v>
      </c>
      <c r="C4" s="602">
        <v>3</v>
      </c>
      <c r="D4" s="602">
        <v>20</v>
      </c>
      <c r="E4" s="601">
        <v>9</v>
      </c>
      <c r="F4" s="602">
        <v>3.2</v>
      </c>
      <c r="G4" s="602">
        <v>0.7</v>
      </c>
    </row>
    <row r="5" spans="1:10" x14ac:dyDescent="0.25">
      <c r="A5" s="288">
        <v>2021</v>
      </c>
      <c r="B5" s="753">
        <v>71</v>
      </c>
      <c r="C5" s="753">
        <v>2</v>
      </c>
      <c r="D5" s="753">
        <v>14</v>
      </c>
      <c r="E5" s="755">
        <v>7</v>
      </c>
      <c r="F5" s="753">
        <v>2.7</v>
      </c>
      <c r="G5" s="753">
        <v>0.5</v>
      </c>
    </row>
    <row r="6" spans="1:10" x14ac:dyDescent="0.25">
      <c r="A6" s="220">
        <v>2022</v>
      </c>
      <c r="B6" s="754">
        <v>66</v>
      </c>
      <c r="C6" s="754">
        <v>2</v>
      </c>
      <c r="D6" s="754">
        <v>16</v>
      </c>
      <c r="E6" s="756">
        <v>8</v>
      </c>
      <c r="F6" s="754">
        <v>2.6</v>
      </c>
      <c r="G6" s="754">
        <v>0.5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79</v>
      </c>
      <c r="C11" s="80">
        <f>IF(ISBLANK(D4),"",D4)</f>
        <v>20</v>
      </c>
      <c r="E11" s="103">
        <f>A4</f>
        <v>2020</v>
      </c>
      <c r="F11" s="80">
        <f>IF(ISBLANK(B4),"",B4)</f>
        <v>79</v>
      </c>
      <c r="G11" s="80">
        <f>IF(ISBLANK(D4),"",D4)</f>
        <v>20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71</v>
      </c>
      <c r="C12" s="80">
        <f>IF(ISBLANK(D5),"",D5)</f>
        <v>14</v>
      </c>
      <c r="E12" s="103">
        <f t="shared" ref="E12:E13" si="1">A5</f>
        <v>2021</v>
      </c>
      <c r="F12" s="80">
        <f t="shared" ref="F12:F13" si="2">IF(ISBLANK(B5),"",B5)</f>
        <v>71</v>
      </c>
      <c r="G12" s="80">
        <f t="shared" ref="G12:G13" si="3">IF(ISBLANK(D5),"",D5)</f>
        <v>14</v>
      </c>
    </row>
    <row r="13" spans="1:10" x14ac:dyDescent="0.25">
      <c r="A13" s="156">
        <f t="shared" si="0"/>
        <v>2022</v>
      </c>
      <c r="B13" s="83">
        <f>IF(ISBLANK(B6),"",B6)</f>
        <v>66</v>
      </c>
      <c r="C13" s="83">
        <f>IF(ISBLANK(D6),"",D6)</f>
        <v>16</v>
      </c>
      <c r="D13" s="255"/>
      <c r="E13" s="156">
        <f t="shared" si="1"/>
        <v>2022</v>
      </c>
      <c r="F13" s="83">
        <f t="shared" si="2"/>
        <v>66</v>
      </c>
      <c r="G13" s="83">
        <f t="shared" si="3"/>
        <v>16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3</v>
      </c>
      <c r="C18" s="80">
        <f>IF(ISBLANK(E4),"",E4)</f>
        <v>9</v>
      </c>
      <c r="E18" s="605">
        <f>A4</f>
        <v>2020</v>
      </c>
      <c r="F18" s="100">
        <f>IF(ISBLANK(C4),"",C4)</f>
        <v>3</v>
      </c>
      <c r="G18" s="100">
        <f>IF(ISBLANK(E4),"",E4)</f>
        <v>9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2</v>
      </c>
      <c r="C19" s="80">
        <f>IF(ISBLANK(E5),"",E5)</f>
        <v>7</v>
      </c>
      <c r="E19" s="103">
        <f t="shared" ref="E19:E20" si="5">A5</f>
        <v>2021</v>
      </c>
      <c r="F19" s="104">
        <f>IF(ISBLANK(C5),"",C5)</f>
        <v>2</v>
      </c>
      <c r="G19" s="104">
        <f t="shared" ref="G19:G20" si="6">IF(ISBLANK(E5),"",E5)</f>
        <v>7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2</v>
      </c>
      <c r="C20" s="83">
        <f>IF(ISBLANK(E6),"",E6)</f>
        <v>8</v>
      </c>
      <c r="E20" s="156">
        <f t="shared" si="5"/>
        <v>2022</v>
      </c>
      <c r="F20" s="83">
        <f>IF(ISBLANK(C6),"",C6)</f>
        <v>2</v>
      </c>
      <c r="G20" s="83">
        <f t="shared" si="6"/>
        <v>8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1218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0.7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982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3.1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705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2.2000000000000002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610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0.4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1272</v>
      </c>
    </row>
    <row r="17" spans="2:3" x14ac:dyDescent="0.25">
      <c r="B17" s="255">
        <v>2021</v>
      </c>
      <c r="C17" s="1010">
        <v>1149</v>
      </c>
    </row>
    <row r="18" spans="2:3" x14ac:dyDescent="0.25">
      <c r="B18" s="255">
        <v>2022</v>
      </c>
      <c r="C18" s="1010">
        <v>982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1272</v>
      </c>
    </row>
    <row r="22" spans="2:3" x14ac:dyDescent="0.25">
      <c r="B22" s="638">
        <f>B17</f>
        <v>2021</v>
      </c>
      <c r="C22" s="638">
        <f t="shared" ref="C22:C23" si="0">IF(ISBLANK(C17),"",C17)</f>
        <v>1149</v>
      </c>
    </row>
    <row r="23" spans="2:3" x14ac:dyDescent="0.25">
      <c r="B23" s="638">
        <f>B18</f>
        <v>2022</v>
      </c>
      <c r="C23" s="638">
        <f t="shared" si="0"/>
        <v>982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73</v>
      </c>
      <c r="C5" s="55">
        <v>84</v>
      </c>
      <c r="D5" s="55">
        <v>54</v>
      </c>
      <c r="E5" s="271">
        <f>SUM(B5:D5)</f>
        <v>211</v>
      </c>
      <c r="F5" s="71">
        <v>1450</v>
      </c>
      <c r="G5" s="70">
        <v>0.2</v>
      </c>
      <c r="H5" s="55">
        <v>0.1</v>
      </c>
      <c r="I5" s="110">
        <v>0.2</v>
      </c>
      <c r="J5" s="71">
        <v>0.8</v>
      </c>
    </row>
    <row r="6" spans="1:10" x14ac:dyDescent="0.25">
      <c r="A6" s="288">
        <v>2021</v>
      </c>
      <c r="B6" s="759">
        <v>87</v>
      </c>
      <c r="C6" s="760">
        <v>80</v>
      </c>
      <c r="D6" s="760">
        <v>53</v>
      </c>
      <c r="E6" s="272">
        <f>SUM(B6:D6)</f>
        <v>220</v>
      </c>
      <c r="F6" s="216">
        <v>1304</v>
      </c>
      <c r="G6" s="459">
        <v>0.3</v>
      </c>
      <c r="H6" s="460">
        <v>0.1</v>
      </c>
      <c r="I6" s="765">
        <v>0.2</v>
      </c>
      <c r="J6" s="216">
        <v>0.8</v>
      </c>
    </row>
    <row r="7" spans="1:10" x14ac:dyDescent="0.25">
      <c r="A7" s="220">
        <v>2022</v>
      </c>
      <c r="B7" s="169">
        <v>112</v>
      </c>
      <c r="C7" s="94">
        <v>86</v>
      </c>
      <c r="D7" s="94">
        <v>42</v>
      </c>
      <c r="E7" s="449">
        <f>SUM(B7:D7)</f>
        <v>240</v>
      </c>
      <c r="F7" s="170">
        <v>1218</v>
      </c>
      <c r="G7" s="169">
        <v>0.4</v>
      </c>
      <c r="H7" s="94">
        <v>0.1</v>
      </c>
      <c r="I7" s="171">
        <v>0.1</v>
      </c>
      <c r="J7" s="170">
        <v>0.7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1450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1304</v>
      </c>
      <c r="C14" s="28"/>
      <c r="D14" s="28"/>
      <c r="F14" s="627" t="s">
        <v>1534</v>
      </c>
      <c r="G14" s="623">
        <f>IF(ISBLANK(B7),"",B7)</f>
        <v>112</v>
      </c>
      <c r="I14" s="627" t="s">
        <v>1537</v>
      </c>
      <c r="J14" s="623">
        <f>IF(ISBLANK(B7),"",B7)</f>
        <v>112</v>
      </c>
    </row>
    <row r="15" spans="1:10" x14ac:dyDescent="0.25">
      <c r="A15" s="626">
        <f t="shared" ref="A15" si="1">A7</f>
        <v>2022</v>
      </c>
      <c r="B15" s="625">
        <f t="shared" si="0"/>
        <v>1218</v>
      </c>
      <c r="C15" s="28"/>
      <c r="D15" s="28"/>
      <c r="F15" s="628" t="s">
        <v>1535</v>
      </c>
      <c r="G15" s="624">
        <f>IF(ISBLANK(C7),"",C7)</f>
        <v>86</v>
      </c>
      <c r="I15" s="628" t="s">
        <v>1546</v>
      </c>
      <c r="J15" s="624">
        <f>IF(ISBLANK(C7),"",C7)</f>
        <v>86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42</v>
      </c>
      <c r="I16" s="629" t="s">
        <v>1547</v>
      </c>
      <c r="J16" s="625">
        <f>IF(ISBLANK(D7),"",D7)</f>
        <v>42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0.1</v>
      </c>
    </row>
    <row r="23" spans="1:2" x14ac:dyDescent="0.25">
      <c r="A23" s="629" t="s">
        <v>373</v>
      </c>
      <c r="B23" s="625">
        <f>IF(ISBLANK(I7),"",I7)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507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286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79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3.9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74</v>
      </c>
      <c r="C6" s="761"/>
      <c r="D6" s="761"/>
      <c r="E6" s="459">
        <v>3.9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95</v>
      </c>
      <c r="C7" s="761"/>
      <c r="D7" s="761"/>
      <c r="E7" s="459">
        <v>4.8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79</v>
      </c>
      <c r="C8" s="762"/>
      <c r="D8" s="762"/>
      <c r="E8" s="603">
        <v>3.9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74</v>
      </c>
      <c r="C16" s="757"/>
      <c r="I16" s="702">
        <f>A6</f>
        <v>2020</v>
      </c>
      <c r="J16" s="676">
        <f>IF(ISBLANK(E6),"",E6)</f>
        <v>3.9</v>
      </c>
      <c r="K16" s="758"/>
    </row>
    <row r="17" spans="1:10" x14ac:dyDescent="0.25">
      <c r="A17" s="703">
        <f>A7</f>
        <v>2021</v>
      </c>
      <c r="B17" s="855">
        <f>IF(ISBLANK(B7),"",B7)</f>
        <v>95</v>
      </c>
      <c r="C17" s="757"/>
      <c r="I17" s="703">
        <f>A7</f>
        <v>2021</v>
      </c>
      <c r="J17" s="855">
        <f>IF(ISBLANK(E7),"",E7)</f>
        <v>4.8</v>
      </c>
    </row>
    <row r="18" spans="1:10" x14ac:dyDescent="0.25">
      <c r="A18" s="704">
        <f>A8</f>
        <v>2022</v>
      </c>
      <c r="B18" s="678">
        <f>IF(ISBLANK(B8),"",B8)</f>
        <v>79</v>
      </c>
      <c r="C18" s="757"/>
      <c r="I18" s="704">
        <f>A8</f>
        <v>2022</v>
      </c>
      <c r="J18" s="678">
        <f>IF(ISBLANK(E8),"",E8)</f>
        <v>3.9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32</v>
      </c>
      <c r="D5" s="451">
        <f>IF(ISBLANK(B5),"",A5)</f>
        <v>2020</v>
      </c>
      <c r="E5" s="620">
        <f>IF(ISBLANK(B5),"",B5)</f>
        <v>32</v>
      </c>
      <c r="K5" s="219">
        <v>2020</v>
      </c>
      <c r="L5" s="657">
        <v>2.6</v>
      </c>
    </row>
    <row r="6" spans="1:12" x14ac:dyDescent="0.25">
      <c r="A6" s="231">
        <v>2021</v>
      </c>
      <c r="B6" s="604">
        <v>30</v>
      </c>
      <c r="D6" s="452">
        <f>IF(ISBLANK(B6),"",A6)</f>
        <v>2021</v>
      </c>
      <c r="E6" s="621">
        <f>IF(ISBLANK(B6),"",B6)</f>
        <v>30</v>
      </c>
      <c r="K6" s="288">
        <v>2021</v>
      </c>
      <c r="L6" s="659">
        <v>2.2999999999999998</v>
      </c>
    </row>
    <row r="7" spans="1:12" x14ac:dyDescent="0.25">
      <c r="A7" s="123">
        <v>2022</v>
      </c>
      <c r="B7" s="619">
        <v>29</v>
      </c>
      <c r="D7" s="381">
        <f>IF(ISBLANK(B7),"",A7)</f>
        <v>2022</v>
      </c>
      <c r="E7" s="622">
        <f>IF(ISBLANK(B7),"",B7)</f>
        <v>29</v>
      </c>
      <c r="K7" s="221">
        <v>2022</v>
      </c>
      <c r="L7" s="619">
        <v>2.1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567</v>
      </c>
      <c r="C4" s="645">
        <v>361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512</v>
      </c>
      <c r="C5" s="604">
        <v>264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507</v>
      </c>
      <c r="C6" s="604">
        <v>286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31</v>
      </c>
      <c r="C5" s="645">
        <v>5518</v>
      </c>
      <c r="D5" s="645">
        <v>322</v>
      </c>
      <c r="E5" s="871">
        <v>5.9</v>
      </c>
      <c r="F5" s="1048">
        <v>5.8</v>
      </c>
      <c r="G5" s="1048">
        <v>5.9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28</v>
      </c>
      <c r="C6" s="659">
        <v>6125</v>
      </c>
      <c r="D6" s="659">
        <v>328</v>
      </c>
      <c r="E6" s="659">
        <v>5.4</v>
      </c>
      <c r="F6" s="659">
        <v>5.4</v>
      </c>
      <c r="G6" s="659">
        <v>5.4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31</v>
      </c>
      <c r="C7" s="619">
        <v>5583</v>
      </c>
      <c r="D7" s="619">
        <v>298</v>
      </c>
      <c r="E7" s="619">
        <v>5.3</v>
      </c>
      <c r="F7" s="619">
        <v>5.4</v>
      </c>
      <c r="G7" s="619">
        <v>5.3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4.2</v>
      </c>
      <c r="C4" s="657">
        <v>817</v>
      </c>
      <c r="D4" s="657">
        <v>2.7</v>
      </c>
      <c r="E4" s="657">
        <v>582</v>
      </c>
      <c r="F4" s="657">
        <v>0.3</v>
      </c>
      <c r="G4" s="657">
        <v>99</v>
      </c>
      <c r="H4" s="657">
        <v>12</v>
      </c>
      <c r="I4" s="657">
        <v>129</v>
      </c>
      <c r="J4" s="657">
        <v>0.4</v>
      </c>
      <c r="K4" s="255"/>
      <c r="L4" s="255"/>
      <c r="M4" s="255"/>
    </row>
    <row r="5" spans="1:13" x14ac:dyDescent="0.25">
      <c r="A5" s="488">
        <v>2021</v>
      </c>
      <c r="B5" s="604">
        <v>3.7</v>
      </c>
      <c r="C5" s="604">
        <v>675</v>
      </c>
      <c r="D5" s="604">
        <v>2.2000000000000002</v>
      </c>
      <c r="E5" s="604">
        <v>601</v>
      </c>
      <c r="F5" s="604">
        <v>0.4</v>
      </c>
      <c r="G5" s="604">
        <v>85</v>
      </c>
      <c r="H5" s="604">
        <v>9</v>
      </c>
      <c r="I5" s="604">
        <v>99</v>
      </c>
      <c r="J5" s="604">
        <v>0.3</v>
      </c>
      <c r="K5" s="255"/>
      <c r="L5" s="255"/>
      <c r="M5" s="255"/>
    </row>
    <row r="6" spans="1:13" x14ac:dyDescent="0.25">
      <c r="A6" s="483">
        <v>2022</v>
      </c>
      <c r="B6" s="619">
        <v>3.1</v>
      </c>
      <c r="C6" s="619">
        <v>705</v>
      </c>
      <c r="D6" s="619">
        <v>2.2000000000000002</v>
      </c>
      <c r="E6" s="619">
        <v>610</v>
      </c>
      <c r="F6" s="619">
        <v>0.4</v>
      </c>
      <c r="G6" s="619">
        <v>82</v>
      </c>
      <c r="H6" s="619">
        <v>10</v>
      </c>
      <c r="I6" s="619">
        <v>112</v>
      </c>
      <c r="J6" s="619">
        <v>0.4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30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194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34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1899</v>
      </c>
      <c r="C4" s="1015">
        <v>987</v>
      </c>
      <c r="D4" s="1015">
        <v>912</v>
      </c>
      <c r="E4" s="1014">
        <v>2261</v>
      </c>
      <c r="F4" s="1015">
        <v>1151</v>
      </c>
      <c r="G4" s="1015">
        <v>1110</v>
      </c>
      <c r="H4" s="1016">
        <v>11.2</v>
      </c>
      <c r="I4" s="1016">
        <v>13.3</v>
      </c>
      <c r="J4" s="1016">
        <v>-2.1</v>
      </c>
      <c r="K4" s="70">
        <v>6255</v>
      </c>
      <c r="L4" s="55">
        <v>2907</v>
      </c>
      <c r="M4" s="110">
        <v>3348</v>
      </c>
      <c r="N4" s="55">
        <v>4222</v>
      </c>
      <c r="O4" s="55">
        <v>2041</v>
      </c>
      <c r="P4" s="110">
        <v>2181</v>
      </c>
    </row>
    <row r="5" spans="1:17" x14ac:dyDescent="0.25">
      <c r="A5" s="288">
        <v>2021</v>
      </c>
      <c r="B5" s="1017">
        <v>2071</v>
      </c>
      <c r="C5" s="1018">
        <v>1088</v>
      </c>
      <c r="D5" s="1018">
        <v>983</v>
      </c>
      <c r="E5" s="1017">
        <v>2614</v>
      </c>
      <c r="F5" s="1018">
        <v>1272</v>
      </c>
      <c r="G5" s="1018">
        <v>1342</v>
      </c>
      <c r="H5" s="1019">
        <v>12.1</v>
      </c>
      <c r="I5" s="1019">
        <v>15.3</v>
      </c>
      <c r="J5" s="1019">
        <v>-3.2</v>
      </c>
      <c r="K5" s="214">
        <v>6529</v>
      </c>
      <c r="L5" s="58">
        <v>3013</v>
      </c>
      <c r="M5" s="162">
        <v>3516</v>
      </c>
      <c r="N5" s="58">
        <v>5559</v>
      </c>
      <c r="O5" s="58">
        <v>2621</v>
      </c>
      <c r="P5" s="162">
        <v>2938</v>
      </c>
    </row>
    <row r="6" spans="1:17" x14ac:dyDescent="0.25">
      <c r="A6" s="221">
        <v>2022</v>
      </c>
      <c r="B6" s="1020">
        <v>2045</v>
      </c>
      <c r="C6" s="1021">
        <v>1030</v>
      </c>
      <c r="D6" s="1021">
        <v>1015</v>
      </c>
      <c r="E6" s="1020">
        <v>2121</v>
      </c>
      <c r="F6" s="1021">
        <v>995</v>
      </c>
      <c r="G6" s="1021">
        <v>1126</v>
      </c>
      <c r="H6" s="1022">
        <v>11.8</v>
      </c>
      <c r="I6" s="1022">
        <v>12.3</v>
      </c>
      <c r="J6" s="1022">
        <v>-0.4</v>
      </c>
      <c r="K6" s="1023">
        <v>6889</v>
      </c>
      <c r="L6" s="1024">
        <v>3208</v>
      </c>
      <c r="M6" s="1025">
        <v>3681</v>
      </c>
      <c r="N6" s="1024">
        <v>6125</v>
      </c>
      <c r="O6" s="1024">
        <v>2955</v>
      </c>
      <c r="P6" s="1025">
        <v>3170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912</v>
      </c>
      <c r="C13" s="321">
        <f>IF(ISBLANK(C4),"",C4)</f>
        <v>987</v>
      </c>
      <c r="D13" s="366"/>
      <c r="E13" s="324">
        <f>A4</f>
        <v>2020</v>
      </c>
      <c r="F13" s="321">
        <f>IF(ISBLANK(G4),"",G4)</f>
        <v>1110</v>
      </c>
      <c r="G13" s="321">
        <f>IF(ISBLANK(F4),"",F4)</f>
        <v>1151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983</v>
      </c>
      <c r="C14" s="322">
        <f t="shared" ref="C14:C15" si="2">IF(ISBLANK(C5),"",C5)</f>
        <v>1088</v>
      </c>
      <c r="D14" s="366"/>
      <c r="E14" s="325">
        <f t="shared" ref="E14:E15" si="3">A5</f>
        <v>2021</v>
      </c>
      <c r="F14" s="322">
        <f t="shared" ref="F14:F15" si="4">IF(ISBLANK(G5),"",G5)</f>
        <v>1342</v>
      </c>
      <c r="G14" s="322">
        <f t="shared" ref="G14:G15" si="5">IF(ISBLANK(F5),"",F5)</f>
        <v>1272</v>
      </c>
      <c r="H14" s="391"/>
      <c r="I14" s="391"/>
      <c r="J14" s="48"/>
      <c r="K14" s="327" t="s">
        <v>544</v>
      </c>
      <c r="L14" s="330">
        <f>IF(ISBLANK(K4),"",K4)</f>
        <v>6255</v>
      </c>
      <c r="M14" s="330">
        <f>IF(ISBLANK(K5),"",K5)</f>
        <v>6529</v>
      </c>
      <c r="N14" s="330">
        <f>IF(ISBLANK(K6),"",K6)</f>
        <v>6889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1015</v>
      </c>
      <c r="C15" s="323">
        <f t="shared" si="2"/>
        <v>1030</v>
      </c>
      <c r="E15" s="326">
        <f t="shared" si="3"/>
        <v>2022</v>
      </c>
      <c r="F15" s="323">
        <f t="shared" si="4"/>
        <v>1126</v>
      </c>
      <c r="G15" s="323">
        <f t="shared" si="5"/>
        <v>995</v>
      </c>
      <c r="H15" s="213"/>
      <c r="I15" s="213"/>
      <c r="J15" s="28"/>
      <c r="K15" s="328" t="s">
        <v>543</v>
      </c>
      <c r="L15" s="331">
        <f>IF(ISBLANK(N4),"",N4)</f>
        <v>4222</v>
      </c>
      <c r="M15" s="331">
        <f>IF(ISBLANK(N5),"",N5)</f>
        <v>5559</v>
      </c>
      <c r="N15" s="331">
        <f>IF(ISBLANK(N6),"",N6)</f>
        <v>6125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6255</v>
      </c>
      <c r="M19" s="330">
        <f>IF(ISBLANK(K5),"",K5)</f>
        <v>6529</v>
      </c>
      <c r="N19" s="330">
        <f>IF(ISBLANK(K6),"",K6)</f>
        <v>6889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4222</v>
      </c>
      <c r="M20" s="331">
        <f>IF(ISBLANK(N5),"",N5)</f>
        <v>5559</v>
      </c>
      <c r="N20" s="331">
        <f>IF(ISBLANK(N6),"",N6)</f>
        <v>6125</v>
      </c>
      <c r="O20" s="366"/>
    </row>
    <row r="21" spans="1:15" x14ac:dyDescent="0.25">
      <c r="A21" s="324">
        <f>A4</f>
        <v>2020</v>
      </c>
      <c r="B21" s="321">
        <f>IF(ISBLANK(D4),"",D4)</f>
        <v>912</v>
      </c>
      <c r="C21" s="321">
        <f>IF(ISBLANK(C4),"",C4)</f>
        <v>987</v>
      </c>
      <c r="E21" s="324">
        <f>A4</f>
        <v>2020</v>
      </c>
      <c r="F21" s="321">
        <f>IF(ISBLANK(G4),"",G4)</f>
        <v>1110</v>
      </c>
      <c r="G21" s="321">
        <f>IF(ISBLANK(F4),"",F4)</f>
        <v>1151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983</v>
      </c>
      <c r="C22" s="322">
        <f t="shared" ref="C22:C23" si="8">IF(ISBLANK(C5),"",C5)</f>
        <v>1088</v>
      </c>
      <c r="E22" s="325">
        <f t="shared" ref="E22:E23" si="9">A5</f>
        <v>2021</v>
      </c>
      <c r="F22" s="322">
        <f t="shared" ref="F22:F23" si="10">IF(ISBLANK(G5),"",G5)</f>
        <v>1342</v>
      </c>
      <c r="G22" s="322">
        <f t="shared" ref="G22:G23" si="11">IF(ISBLANK(F5),"",F5)</f>
        <v>1272</v>
      </c>
    </row>
    <row r="23" spans="1:15" x14ac:dyDescent="0.25">
      <c r="A23" s="326">
        <f t="shared" si="6"/>
        <v>2022</v>
      </c>
      <c r="B23" s="323">
        <f t="shared" si="7"/>
        <v>1015</v>
      </c>
      <c r="C23" s="323">
        <f t="shared" si="8"/>
        <v>1030</v>
      </c>
      <c r="E23" s="326">
        <f t="shared" si="9"/>
        <v>2022</v>
      </c>
      <c r="F23" s="323">
        <f t="shared" si="10"/>
        <v>1126</v>
      </c>
      <c r="G23" s="323">
        <f t="shared" si="11"/>
        <v>995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22</v>
      </c>
      <c r="C5" s="613"/>
      <c r="D5" s="613"/>
      <c r="E5" s="601">
        <v>53</v>
      </c>
      <c r="F5" s="618"/>
      <c r="G5" s="947"/>
      <c r="H5" s="601">
        <v>286</v>
      </c>
      <c r="I5" s="618">
        <v>120</v>
      </c>
      <c r="J5" s="618">
        <v>166</v>
      </c>
      <c r="K5" s="618"/>
      <c r="L5" s="947"/>
    </row>
    <row r="6" spans="1:12" x14ac:dyDescent="0.25">
      <c r="A6" s="288">
        <v>2021</v>
      </c>
      <c r="B6" s="603">
        <v>19</v>
      </c>
      <c r="C6" s="614"/>
      <c r="D6" s="614"/>
      <c r="E6" s="1043">
        <v>75</v>
      </c>
      <c r="F6" s="1037"/>
      <c r="G6" s="982"/>
      <c r="H6" s="1043">
        <v>416</v>
      </c>
      <c r="I6" s="1037">
        <v>167</v>
      </c>
      <c r="J6" s="1037">
        <v>249</v>
      </c>
      <c r="K6" s="1037"/>
      <c r="L6" s="982"/>
    </row>
    <row r="7" spans="1:12" x14ac:dyDescent="0.25">
      <c r="A7" s="220">
        <v>2022</v>
      </c>
      <c r="B7" s="603">
        <v>30</v>
      </c>
      <c r="C7" s="614"/>
      <c r="D7" s="614"/>
      <c r="E7" s="1043">
        <v>34</v>
      </c>
      <c r="F7" s="1037"/>
      <c r="G7" s="982"/>
      <c r="H7" s="1043">
        <v>194</v>
      </c>
      <c r="I7" s="1037">
        <v>80</v>
      </c>
      <c r="J7" s="1037">
        <v>114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80</v>
      </c>
    </row>
    <row r="15" spans="1:12" ht="30" x14ac:dyDescent="0.25">
      <c r="A15" s="835" t="s">
        <v>1551</v>
      </c>
      <c r="B15" s="625">
        <f>IF(ISBLANK(J7),"",J7)</f>
        <v>114</v>
      </c>
    </row>
    <row r="17" spans="1:2" x14ac:dyDescent="0.25">
      <c r="A17" s="627" t="s">
        <v>1548</v>
      </c>
      <c r="B17" s="623">
        <f>IF(ISBLANK(I7),"",I7)</f>
        <v>80</v>
      </c>
    </row>
    <row r="18" spans="1:2" x14ac:dyDescent="0.25">
      <c r="A18" s="629" t="s">
        <v>1549</v>
      </c>
      <c r="B18" s="625">
        <f>IF(ISBLANK(J7),"",J7)</f>
        <v>114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32.200000000000003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35.9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51.2</v>
      </c>
      <c r="C6" s="616">
        <v>37.700000000000003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48.8</v>
      </c>
      <c r="C10" s="616">
        <v>39.6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32.200000000000003</v>
      </c>
      <c r="C14" s="73">
        <v>35.9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182.08199999999999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196.15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6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7.5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0.498</v>
      </c>
      <c r="C5" s="613">
        <v>0.498</v>
      </c>
      <c r="D5" s="753"/>
      <c r="E5" s="753"/>
      <c r="G5" s="360">
        <v>2014</v>
      </c>
      <c r="H5" s="70">
        <v>192.97</v>
      </c>
      <c r="I5" s="55">
        <v>0</v>
      </c>
      <c r="J5" s="55">
        <v>192.97</v>
      </c>
      <c r="K5" s="71">
        <v>6</v>
      </c>
    </row>
    <row r="6" spans="1:12" x14ac:dyDescent="0.25">
      <c r="A6" s="288">
        <v>2021</v>
      </c>
      <c r="B6" s="603"/>
      <c r="C6" s="614">
        <v>182.08199999999999</v>
      </c>
      <c r="D6" s="961"/>
      <c r="E6" s="961"/>
      <c r="G6" s="482">
        <v>2017</v>
      </c>
      <c r="H6" s="214">
        <v>195.92</v>
      </c>
      <c r="I6" s="58">
        <v>0</v>
      </c>
      <c r="J6" s="58">
        <v>195.92</v>
      </c>
      <c r="K6" s="216">
        <v>6</v>
      </c>
    </row>
    <row r="7" spans="1:12" x14ac:dyDescent="0.25">
      <c r="A7" s="220">
        <v>2022</v>
      </c>
      <c r="B7" s="603">
        <v>182.08199999999999</v>
      </c>
      <c r="C7" s="614">
        <v>182.08199999999999</v>
      </c>
      <c r="D7" s="961"/>
      <c r="E7" s="961"/>
      <c r="G7" s="484">
        <v>2020</v>
      </c>
      <c r="H7" s="72">
        <v>196.15</v>
      </c>
      <c r="I7" s="61">
        <v>0</v>
      </c>
      <c r="J7" s="61">
        <v>196.15</v>
      </c>
      <c r="K7" s="73">
        <v>6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182.08199999999999</v>
      </c>
      <c r="D14" s="633">
        <f>A5</f>
        <v>2020</v>
      </c>
      <c r="E14" s="627" t="str">
        <f>IF(ISBLANK(D5),"",D5)</f>
        <v/>
      </c>
      <c r="F14" s="213"/>
      <c r="G14" s="636" t="s">
        <v>933</v>
      </c>
      <c r="H14" s="623">
        <f>IF(ISBLANK(J7),"",J7)</f>
        <v>196.15</v>
      </c>
      <c r="I14" s="213"/>
      <c r="J14" s="213"/>
    </row>
    <row r="15" spans="1:12" x14ac:dyDescent="0.25">
      <c r="A15" s="872" t="s">
        <v>16</v>
      </c>
      <c r="B15" s="632">
        <f>IF(ISBLANK(B7),"",B7)</f>
        <v>182.08199999999999</v>
      </c>
      <c r="D15" s="634">
        <f t="shared" ref="D15:D16" si="0">A6</f>
        <v>2021</v>
      </c>
      <c r="E15" s="628" t="str">
        <f>IF(ISBLANK(D6),"",D6)</f>
        <v/>
      </c>
      <c r="F15" s="213"/>
      <c r="G15" s="637" t="s">
        <v>934</v>
      </c>
      <c r="H15" s="625">
        <f>IF(ISBLANK(I7),"",I7)</f>
        <v>0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182.08199999999999</v>
      </c>
      <c r="F19" s="255"/>
      <c r="G19" s="636" t="s">
        <v>537</v>
      </c>
      <c r="H19" s="623">
        <f>IF(ISBLANK(J7),"",J7)</f>
        <v>196.15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182.08199999999999</v>
      </c>
      <c r="F20" s="255"/>
      <c r="G20" s="637" t="s">
        <v>536</v>
      </c>
      <c r="H20" s="625">
        <f>IF(ISBLANK(I7),"",I7)</f>
        <v>0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7.3</v>
      </c>
      <c r="C5" s="1101"/>
      <c r="D5" s="1102"/>
      <c r="E5" s="1101"/>
      <c r="F5" s="1102"/>
    </row>
    <row r="6" spans="1:9" x14ac:dyDescent="0.25">
      <c r="A6" s="220">
        <v>2021</v>
      </c>
      <c r="B6" s="1101">
        <v>7.9</v>
      </c>
      <c r="C6" s="1101"/>
      <c r="D6" s="1102"/>
      <c r="E6" s="1101"/>
      <c r="F6" s="1102"/>
    </row>
    <row r="7" spans="1:9" x14ac:dyDescent="0.25">
      <c r="A7" s="221">
        <v>2022</v>
      </c>
      <c r="B7" s="73">
        <v>7.5</v>
      </c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19171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4535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14636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73595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11399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62196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2.5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4.2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3610</v>
      </c>
      <c r="C5" s="460">
        <v>1146</v>
      </c>
      <c r="D5" s="460">
        <v>2464</v>
      </c>
      <c r="E5" s="459">
        <v>15628</v>
      </c>
      <c r="F5" s="460">
        <v>3596</v>
      </c>
      <c r="G5" s="460">
        <v>12032</v>
      </c>
      <c r="H5" s="459">
        <v>3.1</v>
      </c>
      <c r="I5" s="765">
        <v>4.9000000000000004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2051</v>
      </c>
      <c r="C6" s="460">
        <v>810</v>
      </c>
      <c r="D6" s="460">
        <v>1241</v>
      </c>
      <c r="E6" s="459">
        <v>7237</v>
      </c>
      <c r="F6" s="460">
        <v>2621</v>
      </c>
      <c r="G6" s="460">
        <v>4616</v>
      </c>
      <c r="H6" s="459">
        <v>3.2</v>
      </c>
      <c r="I6" s="765">
        <v>3.7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19171</v>
      </c>
      <c r="C7" s="614">
        <v>4535</v>
      </c>
      <c r="D7" s="614">
        <v>14636</v>
      </c>
      <c r="E7" s="603">
        <v>73595</v>
      </c>
      <c r="F7" s="614">
        <v>11399</v>
      </c>
      <c r="G7" s="614">
        <v>62196</v>
      </c>
      <c r="H7" s="949">
        <v>2.5</v>
      </c>
      <c r="I7" s="950">
        <v>4.2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3610</v>
      </c>
      <c r="C14" s="676">
        <f t="shared" ref="C14:D14" si="0">IF(ISBLANK(C5),"",C5)</f>
        <v>1146</v>
      </c>
      <c r="D14" s="671">
        <f t="shared" si="0"/>
        <v>2464</v>
      </c>
      <c r="F14" s="886">
        <f>A5</f>
        <v>2020</v>
      </c>
      <c r="G14" s="676">
        <f>IF(ISBLANK(E5),"",E5)</f>
        <v>15628</v>
      </c>
      <c r="H14" s="676">
        <f t="shared" ref="H14:I16" si="1">IF(ISBLANK(F5),"",F5)</f>
        <v>3596</v>
      </c>
      <c r="I14" s="671">
        <f t="shared" si="1"/>
        <v>12032</v>
      </c>
      <c r="J14" s="758"/>
      <c r="K14" s="886">
        <f>A5</f>
        <v>2020</v>
      </c>
      <c r="L14" s="676">
        <f>IF(ISBLANK(H5),"",H5)</f>
        <v>3.1</v>
      </c>
      <c r="M14" s="671">
        <f>IF(ISBLANK(I5),"",I5)</f>
        <v>4.9000000000000004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2051</v>
      </c>
      <c r="C15" s="881">
        <f t="shared" si="3"/>
        <v>810</v>
      </c>
      <c r="D15" s="888">
        <f t="shared" si="3"/>
        <v>1241</v>
      </c>
      <c r="F15" s="892">
        <f t="shared" ref="F15:F16" si="4">A6</f>
        <v>2021</v>
      </c>
      <c r="G15" s="855">
        <f t="shared" ref="G15:G16" si="5">IF(ISBLANK(E6),"",E6)</f>
        <v>7237</v>
      </c>
      <c r="H15" s="855">
        <f t="shared" si="1"/>
        <v>2621</v>
      </c>
      <c r="I15" s="672">
        <f t="shared" si="1"/>
        <v>4616</v>
      </c>
      <c r="J15" s="213"/>
      <c r="K15" s="892">
        <f t="shared" ref="K15:K16" si="6">A6</f>
        <v>2021</v>
      </c>
      <c r="L15" s="855">
        <f t="shared" ref="L15:M16" si="7">IF(ISBLANK(H6),"",H6)</f>
        <v>3.2</v>
      </c>
      <c r="M15" s="672">
        <f t="shared" si="7"/>
        <v>3.7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19171</v>
      </c>
      <c r="C16" s="890">
        <f t="shared" si="3"/>
        <v>4535</v>
      </c>
      <c r="D16" s="891">
        <f t="shared" si="3"/>
        <v>14636</v>
      </c>
      <c r="F16" s="893">
        <f t="shared" si="4"/>
        <v>2022</v>
      </c>
      <c r="G16" s="678">
        <f t="shared" si="5"/>
        <v>73595</v>
      </c>
      <c r="H16" s="678">
        <f t="shared" si="1"/>
        <v>11399</v>
      </c>
      <c r="I16" s="673">
        <f t="shared" si="1"/>
        <v>62196</v>
      </c>
      <c r="J16" s="213"/>
      <c r="K16" s="893">
        <f t="shared" si="6"/>
        <v>2022</v>
      </c>
      <c r="L16" s="678">
        <f t="shared" si="7"/>
        <v>2.5</v>
      </c>
      <c r="M16" s="673">
        <f t="shared" si="7"/>
        <v>4.2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3610</v>
      </c>
      <c r="C22" s="676">
        <f t="shared" ref="C22:D22" si="8">IF(ISBLANK(C5),"",C5)</f>
        <v>1146</v>
      </c>
      <c r="D22" s="671">
        <f t="shared" si="8"/>
        <v>2464</v>
      </c>
      <c r="F22" s="886">
        <f>A5</f>
        <v>2020</v>
      </c>
      <c r="G22" s="676">
        <f>IF(ISBLANK(E5),"",E5)</f>
        <v>15628</v>
      </c>
      <c r="H22" s="676">
        <f t="shared" ref="H22:I24" si="9">IF(ISBLANK(F5),"",F5)</f>
        <v>3596</v>
      </c>
      <c r="I22" s="671">
        <f t="shared" si="9"/>
        <v>12032</v>
      </c>
      <c r="J22" s="758"/>
      <c r="K22" s="886">
        <f>A5</f>
        <v>2020</v>
      </c>
      <c r="L22" s="676">
        <f>IF(ISBLANK(H5),"",H5)</f>
        <v>3.1</v>
      </c>
      <c r="M22" s="671">
        <f>IF(ISBLANK(I5),"",I5)</f>
        <v>4.9000000000000004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2051</v>
      </c>
      <c r="C23" s="855">
        <f t="shared" si="11"/>
        <v>810</v>
      </c>
      <c r="D23" s="672">
        <f t="shared" si="11"/>
        <v>1241</v>
      </c>
      <c r="F23" s="892">
        <f t="shared" ref="F23:F24" si="12">A6</f>
        <v>2021</v>
      </c>
      <c r="G23" s="855">
        <f t="shared" ref="G23:G24" si="13">IF(ISBLANK(E6),"",E6)</f>
        <v>7237</v>
      </c>
      <c r="H23" s="855">
        <f t="shared" si="9"/>
        <v>2621</v>
      </c>
      <c r="I23" s="672">
        <f t="shared" si="9"/>
        <v>4616</v>
      </c>
      <c r="J23" s="213"/>
      <c r="K23" s="892">
        <f t="shared" ref="K23:K24" si="14">A6</f>
        <v>2021</v>
      </c>
      <c r="L23" s="855">
        <f t="shared" ref="L23:M24" si="15">IF(ISBLANK(H6),"",H6)</f>
        <v>3.2</v>
      </c>
      <c r="M23" s="672">
        <f t="shared" si="15"/>
        <v>3.7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19171</v>
      </c>
      <c r="C24" s="678">
        <f t="shared" si="11"/>
        <v>4535</v>
      </c>
      <c r="D24" s="673">
        <f t="shared" si="11"/>
        <v>14636</v>
      </c>
      <c r="F24" s="893">
        <f t="shared" si="12"/>
        <v>2022</v>
      </c>
      <c r="G24" s="678">
        <f t="shared" si="13"/>
        <v>73595</v>
      </c>
      <c r="H24" s="678">
        <f t="shared" si="9"/>
        <v>11399</v>
      </c>
      <c r="I24" s="673">
        <f t="shared" si="9"/>
        <v>62196</v>
      </c>
      <c r="J24" s="213"/>
      <c r="K24" s="893">
        <f t="shared" si="14"/>
        <v>2022</v>
      </c>
      <c r="L24" s="678">
        <f t="shared" si="15"/>
        <v>2.5</v>
      </c>
      <c r="M24" s="673">
        <f t="shared" si="15"/>
        <v>4.2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593</v>
      </c>
      <c r="C3" s="71">
        <v>287</v>
      </c>
      <c r="D3" s="71">
        <v>12.9</v>
      </c>
      <c r="F3" s="105" t="s">
        <v>545</v>
      </c>
      <c r="G3" s="97">
        <f>IF(ISBLANK(B3),"",B3)</f>
        <v>593</v>
      </c>
      <c r="H3" s="97">
        <f>IF(ISBLANK(B4),"",B4)</f>
        <v>787</v>
      </c>
      <c r="I3" s="97">
        <f>IF(ISBLANK(B5),"",B5)</f>
        <v>874</v>
      </c>
      <c r="J3" s="367"/>
    </row>
    <row r="4" spans="1:12" x14ac:dyDescent="0.25">
      <c r="A4" s="288">
        <v>2021</v>
      </c>
      <c r="B4" s="216">
        <v>787</v>
      </c>
      <c r="C4" s="216">
        <v>264</v>
      </c>
      <c r="D4" s="216">
        <v>12.6</v>
      </c>
      <c r="F4" s="130" t="s">
        <v>546</v>
      </c>
      <c r="G4" s="98">
        <f>IF(ISBLANK(C3),"",C3)</f>
        <v>287</v>
      </c>
      <c r="H4" s="98">
        <f>IF(ISBLANK(C4),"",C4)</f>
        <v>264</v>
      </c>
      <c r="I4" s="98">
        <f>IF(ISBLANK(C5),"",C5)</f>
        <v>275</v>
      </c>
      <c r="J4" s="367"/>
    </row>
    <row r="5" spans="1:12" x14ac:dyDescent="0.25">
      <c r="A5" s="220">
        <v>2022</v>
      </c>
      <c r="B5" s="170">
        <v>874</v>
      </c>
      <c r="C5" s="170">
        <v>275</v>
      </c>
      <c r="D5" s="170">
        <v>13.1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593</v>
      </c>
      <c r="H8" s="97">
        <f>IF(ISBLANK(B4),"",B4)</f>
        <v>787</v>
      </c>
      <c r="I8" s="97">
        <f>IF(ISBLANK(B5),"",B5)</f>
        <v>874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287</v>
      </c>
      <c r="H9" s="98">
        <f>IF(ISBLANK(C4),"",C4)</f>
        <v>264</v>
      </c>
      <c r="I9" s="98">
        <f>IF(ISBLANK(C5),"",C5)</f>
        <v>275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12.9</v>
      </c>
      <c r="H13" s="132">
        <f>IF(ISBLANK(D4),"",D4)</f>
        <v>12.6</v>
      </c>
      <c r="I13" s="132">
        <f>IF(ISBLANK(D5),"",D5)</f>
        <v>13.1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4535</v>
      </c>
      <c r="C4" s="110">
        <v>4876</v>
      </c>
      <c r="E4" s="29" t="s">
        <v>548</v>
      </c>
      <c r="F4" s="165">
        <f>B4/($B$22+$C$22)*100</f>
        <v>2.6256520707044388</v>
      </c>
      <c r="G4" s="165">
        <f>C4/($B$22+$C$22)*100</f>
        <v>2.8230825792182679</v>
      </c>
      <c r="J4" s="29" t="s">
        <v>548</v>
      </c>
      <c r="K4" s="165">
        <f>G4</f>
        <v>2.8230825792182679</v>
      </c>
    </row>
    <row r="5" spans="1:11" x14ac:dyDescent="0.25">
      <c r="A5" s="204" t="s">
        <v>549</v>
      </c>
      <c r="B5" s="214">
        <v>4352</v>
      </c>
      <c r="C5" s="162">
        <v>4664</v>
      </c>
      <c r="E5" s="29" t="s">
        <v>549</v>
      </c>
      <c r="F5" s="165">
        <f t="shared" ref="F5:G21" si="0">B5/($B$22+$C$22)*100</f>
        <v>2.5196996277190116</v>
      </c>
      <c r="G5" s="165">
        <f t="shared" si="0"/>
        <v>2.7003398583826907</v>
      </c>
      <c r="J5" s="29" t="s">
        <v>549</v>
      </c>
      <c r="K5" s="165">
        <f t="shared" ref="K5:K21" si="1">G5</f>
        <v>2.7003398583826907</v>
      </c>
    </row>
    <row r="6" spans="1:11" x14ac:dyDescent="0.25">
      <c r="A6" s="204" t="s">
        <v>550</v>
      </c>
      <c r="B6" s="214">
        <v>4060</v>
      </c>
      <c r="C6" s="162">
        <v>4193</v>
      </c>
      <c r="E6" s="29" t="s">
        <v>550</v>
      </c>
      <c r="F6" s="165">
        <f t="shared" si="0"/>
        <v>2.3506388990209532</v>
      </c>
      <c r="G6" s="165">
        <f t="shared" si="0"/>
        <v>2.4276425870923291</v>
      </c>
      <c r="J6" s="29" t="s">
        <v>550</v>
      </c>
      <c r="K6" s="165">
        <f t="shared" si="1"/>
        <v>2.4276425870923291</v>
      </c>
    </row>
    <row r="7" spans="1:11" x14ac:dyDescent="0.25">
      <c r="A7" s="204" t="s">
        <v>551</v>
      </c>
      <c r="B7" s="214">
        <v>4050</v>
      </c>
      <c r="C7" s="162">
        <v>4072</v>
      </c>
      <c r="E7" s="29" t="s">
        <v>551</v>
      </c>
      <c r="F7" s="165">
        <f t="shared" si="0"/>
        <v>2.3448491480381426</v>
      </c>
      <c r="G7" s="165">
        <f t="shared" si="0"/>
        <v>2.3575866002003254</v>
      </c>
      <c r="J7" s="29" t="s">
        <v>551</v>
      </c>
      <c r="K7" s="165">
        <f t="shared" si="1"/>
        <v>2.3575866002003254</v>
      </c>
    </row>
    <row r="8" spans="1:11" x14ac:dyDescent="0.25">
      <c r="A8" s="204" t="s">
        <v>552</v>
      </c>
      <c r="B8" s="214">
        <v>4904</v>
      </c>
      <c r="C8" s="162">
        <v>4673</v>
      </c>
      <c r="E8" s="29" t="s">
        <v>552</v>
      </c>
      <c r="F8" s="165">
        <f t="shared" si="0"/>
        <v>2.8392938819701365</v>
      </c>
      <c r="G8" s="165">
        <f t="shared" si="0"/>
        <v>2.7055506342672202</v>
      </c>
      <c r="J8" s="29" t="s">
        <v>552</v>
      </c>
      <c r="K8" s="165">
        <f t="shared" si="1"/>
        <v>2.7055506342672202</v>
      </c>
    </row>
    <row r="9" spans="1:11" x14ac:dyDescent="0.25">
      <c r="A9" s="204" t="s">
        <v>553</v>
      </c>
      <c r="B9" s="214">
        <v>6362</v>
      </c>
      <c r="C9" s="162">
        <v>5678</v>
      </c>
      <c r="E9" s="29" t="s">
        <v>553</v>
      </c>
      <c r="F9" s="165">
        <f t="shared" si="0"/>
        <v>3.683439575263868</v>
      </c>
      <c r="G9" s="165">
        <f t="shared" si="0"/>
        <v>3.2874206080396484</v>
      </c>
      <c r="J9" s="29" t="s">
        <v>553</v>
      </c>
      <c r="K9" s="165">
        <f t="shared" si="1"/>
        <v>3.2874206080396484</v>
      </c>
    </row>
    <row r="10" spans="1:11" x14ac:dyDescent="0.25">
      <c r="A10" s="204" t="s">
        <v>554</v>
      </c>
      <c r="B10" s="214">
        <v>7084</v>
      </c>
      <c r="C10" s="162">
        <v>6299</v>
      </c>
      <c r="E10" s="29" t="s">
        <v>554</v>
      </c>
      <c r="F10" s="165">
        <f t="shared" si="0"/>
        <v>4.1014595962227665</v>
      </c>
      <c r="G10" s="165">
        <f t="shared" si="0"/>
        <v>3.6469641440721636</v>
      </c>
      <c r="J10" s="29" t="s">
        <v>554</v>
      </c>
      <c r="K10" s="165">
        <f t="shared" si="1"/>
        <v>3.6469641440721636</v>
      </c>
    </row>
    <row r="11" spans="1:11" x14ac:dyDescent="0.25">
      <c r="A11" s="204" t="s">
        <v>555</v>
      </c>
      <c r="B11" s="214">
        <v>7765</v>
      </c>
      <c r="C11" s="162">
        <v>6883</v>
      </c>
      <c r="E11" s="29" t="s">
        <v>555</v>
      </c>
      <c r="F11" s="165">
        <f t="shared" si="0"/>
        <v>4.4957416381521433</v>
      </c>
      <c r="G11" s="165">
        <f t="shared" si="0"/>
        <v>3.9850856014682807</v>
      </c>
      <c r="J11" s="29" t="s">
        <v>555</v>
      </c>
      <c r="K11" s="165">
        <f t="shared" si="1"/>
        <v>3.9850856014682807</v>
      </c>
    </row>
    <row r="12" spans="1:11" x14ac:dyDescent="0.25">
      <c r="A12" s="204" t="s">
        <v>556</v>
      </c>
      <c r="B12" s="214">
        <v>7770</v>
      </c>
      <c r="C12" s="162">
        <v>6912</v>
      </c>
      <c r="E12" s="29" t="s">
        <v>556</v>
      </c>
      <c r="F12" s="165">
        <f t="shared" si="0"/>
        <v>4.4986365136435484</v>
      </c>
      <c r="G12" s="165">
        <f t="shared" si="0"/>
        <v>4.0018758793184306</v>
      </c>
      <c r="J12" s="29" t="s">
        <v>556</v>
      </c>
      <c r="K12" s="165">
        <f t="shared" si="1"/>
        <v>4.0018758793184306</v>
      </c>
    </row>
    <row r="13" spans="1:11" x14ac:dyDescent="0.25">
      <c r="A13" s="204" t="s">
        <v>557</v>
      </c>
      <c r="B13" s="214">
        <v>6894</v>
      </c>
      <c r="C13" s="162">
        <v>6251</v>
      </c>
      <c r="E13" s="29" t="s">
        <v>557</v>
      </c>
      <c r="F13" s="165">
        <f t="shared" si="0"/>
        <v>3.9914543275493721</v>
      </c>
      <c r="G13" s="165">
        <f t="shared" si="0"/>
        <v>3.6191733393546741</v>
      </c>
      <c r="J13" s="29" t="s">
        <v>557</v>
      </c>
      <c r="K13" s="165">
        <f t="shared" si="1"/>
        <v>3.6191733393546741</v>
      </c>
    </row>
    <row r="14" spans="1:11" x14ac:dyDescent="0.25">
      <c r="A14" s="204" t="s">
        <v>558</v>
      </c>
      <c r="B14" s="214">
        <v>5838</v>
      </c>
      <c r="C14" s="162">
        <v>5183</v>
      </c>
      <c r="E14" s="29" t="s">
        <v>558</v>
      </c>
      <c r="F14" s="165">
        <f t="shared" si="0"/>
        <v>3.3800566237646121</v>
      </c>
      <c r="G14" s="165">
        <f t="shared" si="0"/>
        <v>3.000827934390542</v>
      </c>
      <c r="J14" s="29" t="s">
        <v>558</v>
      </c>
      <c r="K14" s="165">
        <f t="shared" si="1"/>
        <v>3.000827934390542</v>
      </c>
    </row>
    <row r="15" spans="1:11" x14ac:dyDescent="0.25">
      <c r="A15" s="204" t="s">
        <v>559</v>
      </c>
      <c r="B15" s="214">
        <v>5372</v>
      </c>
      <c r="C15" s="162">
        <v>4455</v>
      </c>
      <c r="E15" s="29" t="s">
        <v>559</v>
      </c>
      <c r="F15" s="165">
        <f t="shared" si="0"/>
        <v>3.1102542279656551</v>
      </c>
      <c r="G15" s="165">
        <f t="shared" si="0"/>
        <v>2.5793340628419572</v>
      </c>
      <c r="J15" s="29" t="s">
        <v>559</v>
      </c>
      <c r="K15" s="165">
        <f t="shared" si="1"/>
        <v>2.5793340628419572</v>
      </c>
    </row>
    <row r="16" spans="1:11" x14ac:dyDescent="0.25">
      <c r="A16" s="204" t="s">
        <v>560</v>
      </c>
      <c r="B16" s="214">
        <v>5169</v>
      </c>
      <c r="C16" s="162">
        <v>3952</v>
      </c>
      <c r="E16" s="29" t="s">
        <v>560</v>
      </c>
      <c r="F16" s="165">
        <f t="shared" si="0"/>
        <v>2.9927222830146079</v>
      </c>
      <c r="G16" s="165">
        <f t="shared" si="0"/>
        <v>2.2881095884066025</v>
      </c>
      <c r="J16" s="29" t="s">
        <v>560</v>
      </c>
      <c r="K16" s="165">
        <f t="shared" si="1"/>
        <v>2.2881095884066025</v>
      </c>
    </row>
    <row r="17" spans="1:11" x14ac:dyDescent="0.25">
      <c r="A17" s="204" t="s">
        <v>561</v>
      </c>
      <c r="B17" s="214">
        <v>5714</v>
      </c>
      <c r="C17" s="162">
        <v>3995</v>
      </c>
      <c r="E17" s="29" t="s">
        <v>561</v>
      </c>
      <c r="F17" s="165">
        <f t="shared" si="0"/>
        <v>3.3082637115777649</v>
      </c>
      <c r="G17" s="165">
        <f t="shared" si="0"/>
        <v>2.3130055176326865</v>
      </c>
      <c r="J17" s="29" t="s">
        <v>561</v>
      </c>
      <c r="K17" s="165">
        <f t="shared" si="1"/>
        <v>2.3130055176326865</v>
      </c>
    </row>
    <row r="18" spans="1:11" x14ac:dyDescent="0.25">
      <c r="A18" s="204" t="s">
        <v>562</v>
      </c>
      <c r="B18" s="214">
        <v>5473</v>
      </c>
      <c r="C18" s="162">
        <v>3611</v>
      </c>
      <c r="E18" s="29" t="s">
        <v>562</v>
      </c>
      <c r="F18" s="165">
        <f t="shared" si="0"/>
        <v>3.1687307128920388</v>
      </c>
      <c r="G18" s="165">
        <f t="shared" si="0"/>
        <v>2.0906790798927739</v>
      </c>
      <c r="J18" s="29" t="s">
        <v>562</v>
      </c>
      <c r="K18" s="165">
        <f t="shared" si="1"/>
        <v>2.0906790798927739</v>
      </c>
    </row>
    <row r="19" spans="1:11" x14ac:dyDescent="0.25">
      <c r="A19" s="204" t="s">
        <v>563</v>
      </c>
      <c r="B19" s="214">
        <v>3098</v>
      </c>
      <c r="C19" s="162">
        <v>1942</v>
      </c>
      <c r="E19" s="29" t="s">
        <v>563</v>
      </c>
      <c r="F19" s="165">
        <f t="shared" si="0"/>
        <v>1.7936648544746092</v>
      </c>
      <c r="G19" s="165">
        <f t="shared" si="0"/>
        <v>1.1243696408617465</v>
      </c>
      <c r="J19" s="29" t="s">
        <v>563</v>
      </c>
      <c r="K19" s="165">
        <f t="shared" si="1"/>
        <v>1.1243696408617465</v>
      </c>
    </row>
    <row r="20" spans="1:11" x14ac:dyDescent="0.25">
      <c r="A20" s="204" t="s">
        <v>564</v>
      </c>
      <c r="B20" s="214">
        <v>2441</v>
      </c>
      <c r="C20" s="162">
        <v>1459</v>
      </c>
      <c r="E20" s="29" t="s">
        <v>564</v>
      </c>
      <c r="F20" s="165">
        <f t="shared" si="0"/>
        <v>1.4132782149039771</v>
      </c>
      <c r="G20" s="165">
        <f t="shared" si="0"/>
        <v>0.84472466839201243</v>
      </c>
      <c r="J20" s="29" t="s">
        <v>564</v>
      </c>
      <c r="K20" s="165">
        <f t="shared" si="1"/>
        <v>0.84472466839201243</v>
      </c>
    </row>
    <row r="21" spans="1:11" x14ac:dyDescent="0.25">
      <c r="A21" s="205" t="s">
        <v>565</v>
      </c>
      <c r="B21" s="72">
        <v>1785</v>
      </c>
      <c r="C21" s="111">
        <v>955</v>
      </c>
      <c r="E21" s="31" t="s">
        <v>565</v>
      </c>
      <c r="F21" s="165">
        <f t="shared" si="0"/>
        <v>1.0334705504316259</v>
      </c>
      <c r="G21" s="165">
        <f t="shared" si="0"/>
        <v>0.55292121885837686</v>
      </c>
      <c r="J21" s="31" t="s">
        <v>565</v>
      </c>
      <c r="K21" s="212">
        <f t="shared" si="1"/>
        <v>0.55292121885837686</v>
      </c>
    </row>
    <row r="22" spans="1:11" x14ac:dyDescent="0.25">
      <c r="A22" s="311" t="s">
        <v>16</v>
      </c>
      <c r="B22" s="121">
        <f>SUM(B4:B21)</f>
        <v>92666</v>
      </c>
      <c r="C22" s="124">
        <f>SUM(C4:C21)</f>
        <v>80053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15940</v>
      </c>
      <c r="C3" s="110"/>
      <c r="E3" s="299" t="s">
        <v>717</v>
      </c>
      <c r="F3" s="71">
        <v>55.41</v>
      </c>
      <c r="G3" s="71">
        <v>55.91</v>
      </c>
      <c r="K3" s="122" t="s">
        <v>16</v>
      </c>
      <c r="L3" s="71">
        <v>2.59</v>
      </c>
      <c r="M3" s="71">
        <v>2.2400000000000002</v>
      </c>
    </row>
    <row r="4" spans="1:16" x14ac:dyDescent="0.25">
      <c r="A4" s="204" t="s">
        <v>712</v>
      </c>
      <c r="B4" s="214">
        <v>15262</v>
      </c>
      <c r="C4" s="162"/>
      <c r="E4" s="300" t="s">
        <v>718</v>
      </c>
      <c r="F4" s="216">
        <v>38.22</v>
      </c>
      <c r="G4" s="216">
        <v>36.979999999999997</v>
      </c>
      <c r="K4" s="217" t="s">
        <v>212</v>
      </c>
      <c r="L4" s="216">
        <v>2.59</v>
      </c>
      <c r="M4" s="216">
        <v>2.2400000000000002</v>
      </c>
      <c r="N4" s="213"/>
    </row>
    <row r="5" spans="1:16" x14ac:dyDescent="0.25">
      <c r="A5" s="204" t="s">
        <v>713</v>
      </c>
      <c r="B5" s="214">
        <v>12208</v>
      </c>
      <c r="C5" s="162"/>
      <c r="E5" s="300" t="s">
        <v>719</v>
      </c>
      <c r="F5" s="216">
        <v>5.63</v>
      </c>
      <c r="G5" s="216">
        <v>6.2</v>
      </c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>
        <v>10056</v>
      </c>
      <c r="C6" s="162"/>
      <c r="E6" s="300" t="s">
        <v>720</v>
      </c>
      <c r="F6" s="216">
        <v>0.6</v>
      </c>
      <c r="G6" s="216">
        <v>0.76</v>
      </c>
      <c r="K6" s="228"/>
      <c r="L6" s="166"/>
      <c r="M6" s="213"/>
    </row>
    <row r="7" spans="1:16" x14ac:dyDescent="0.25">
      <c r="A7" s="204" t="s">
        <v>715</v>
      </c>
      <c r="B7" s="214">
        <v>3255</v>
      </c>
      <c r="C7" s="162"/>
      <c r="E7" s="301" t="s">
        <v>721</v>
      </c>
      <c r="F7" s="73">
        <v>0.14000000000000001</v>
      </c>
      <c r="G7" s="73">
        <v>0.15</v>
      </c>
      <c r="K7" s="229"/>
      <c r="L7" s="213"/>
      <c r="M7" s="213"/>
    </row>
    <row r="8" spans="1:16" x14ac:dyDescent="0.25">
      <c r="A8" s="205" t="s">
        <v>716</v>
      </c>
      <c r="B8" s="72">
        <v>1806</v>
      </c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>
        <f>B3/SUM(B3:B8)*100</f>
        <v>27.235293112580518</v>
      </c>
      <c r="E13" s="219" t="s">
        <v>844</v>
      </c>
      <c r="F13" s="291">
        <f>IF(ISBLANK(F3),"",F3)</f>
        <v>55.41</v>
      </c>
      <c r="G13" s="291">
        <f>IF(ISBLANK(G3),"",G3)</f>
        <v>55.91</v>
      </c>
    </row>
    <row r="14" spans="1:16" x14ac:dyDescent="0.25">
      <c r="A14" s="222" t="s">
        <v>833</v>
      </c>
      <c r="B14" s="307" t="e">
        <f>C4/SUM(C3:C8)*100</f>
        <v>#DIV/0!</v>
      </c>
      <c r="C14" s="304">
        <f>B4/SUM(B3:B8)*100</f>
        <v>26.076853418080542</v>
      </c>
      <c r="E14" s="288" t="s">
        <v>845</v>
      </c>
      <c r="F14" s="292">
        <f t="shared" ref="F14:G17" si="0">IF(ISBLANK(F4),"",F4)</f>
        <v>38.22</v>
      </c>
      <c r="G14" s="292">
        <f t="shared" si="0"/>
        <v>36.979999999999997</v>
      </c>
    </row>
    <row r="15" spans="1:16" x14ac:dyDescent="0.25">
      <c r="A15" s="222" t="s">
        <v>834</v>
      </c>
      <c r="B15" s="307" t="e">
        <f>C5/SUM(C3:C8)*100</f>
        <v>#DIV/0!</v>
      </c>
      <c r="C15" s="304">
        <f>B5/SUM(B3:B8)*100</f>
        <v>20.858748953474464</v>
      </c>
      <c r="E15" s="288" t="s">
        <v>846</v>
      </c>
      <c r="F15" s="292">
        <f t="shared" si="0"/>
        <v>5.63</v>
      </c>
      <c r="G15" s="292">
        <f t="shared" si="0"/>
        <v>6.2</v>
      </c>
    </row>
    <row r="16" spans="1:16" x14ac:dyDescent="0.25">
      <c r="A16" s="222" t="s">
        <v>835</v>
      </c>
      <c r="B16" s="307" t="e">
        <f>C6/SUM(C3:C8)*100</f>
        <v>#DIV/0!</v>
      </c>
      <c r="C16" s="304">
        <f>B6/SUM(B3:B8)*100</f>
        <v>17.181813521964219</v>
      </c>
      <c r="E16" s="288" t="s">
        <v>847</v>
      </c>
      <c r="F16" s="292">
        <f t="shared" si="0"/>
        <v>0.6</v>
      </c>
      <c r="G16" s="292">
        <f t="shared" si="0"/>
        <v>0.76</v>
      </c>
    </row>
    <row r="17" spans="1:18" x14ac:dyDescent="0.25">
      <c r="A17" s="222" t="s">
        <v>836</v>
      </c>
      <c r="B17" s="307" t="e">
        <f>C7/SUM(C3:C8)*100</f>
        <v>#DIV/0!</v>
      </c>
      <c r="C17" s="304">
        <f>B7/SUM(B3:B8)*100</f>
        <v>5.561535701471116</v>
      </c>
      <c r="E17" s="221" t="s">
        <v>848</v>
      </c>
      <c r="F17" s="293">
        <f t="shared" si="0"/>
        <v>0.14000000000000001</v>
      </c>
      <c r="G17" s="293">
        <f t="shared" si="0"/>
        <v>0.15</v>
      </c>
    </row>
    <row r="18" spans="1:18" x14ac:dyDescent="0.25">
      <c r="A18" s="223" t="s">
        <v>837</v>
      </c>
      <c r="B18" s="308" t="e">
        <f>C8/SUM(C3:C8)*100</f>
        <v>#DIV/0!</v>
      </c>
      <c r="C18" s="305">
        <f>B8/SUM(B3:B8)*100</f>
        <v>3.0857552924291354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>
        <f>C13</f>
        <v>27.235293112580518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>
        <f t="shared" si="1"/>
        <v>26.076853418080542</v>
      </c>
    </row>
    <row r="24" spans="1:18" x14ac:dyDescent="0.25">
      <c r="A24" s="309" t="s">
        <v>840</v>
      </c>
      <c r="B24" s="307" t="e">
        <f t="shared" si="1"/>
        <v>#DIV/0!</v>
      </c>
      <c r="C24" s="304">
        <f t="shared" si="1"/>
        <v>20.858748953474464</v>
      </c>
    </row>
    <row r="25" spans="1:18" x14ac:dyDescent="0.25">
      <c r="A25" s="222" t="s">
        <v>841</v>
      </c>
      <c r="B25" s="307" t="e">
        <f t="shared" si="1"/>
        <v>#DIV/0!</v>
      </c>
      <c r="C25" s="304">
        <f t="shared" si="1"/>
        <v>17.181813521964219</v>
      </c>
    </row>
    <row r="26" spans="1:18" x14ac:dyDescent="0.25">
      <c r="A26" s="222" t="s">
        <v>842</v>
      </c>
      <c r="B26" s="307" t="e">
        <f t="shared" si="1"/>
        <v>#DIV/0!</v>
      </c>
      <c r="C26" s="304">
        <f t="shared" si="1"/>
        <v>5.561535701471116</v>
      </c>
    </row>
    <row r="27" spans="1:18" x14ac:dyDescent="0.25">
      <c r="A27" s="310" t="s">
        <v>843</v>
      </c>
      <c r="B27" s="308" t="e">
        <f t="shared" si="1"/>
        <v>#DIV/0!</v>
      </c>
      <c r="C27" s="305">
        <f t="shared" si="1"/>
        <v>3.0857552924291354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29062</v>
      </c>
      <c r="C34" s="110"/>
      <c r="E34" s="299" t="s">
        <v>717</v>
      </c>
      <c r="F34" s="71">
        <v>55.91</v>
      </c>
      <c r="G34" s="213"/>
      <c r="K34" s="122" t="s">
        <v>16</v>
      </c>
      <c r="L34" s="71">
        <v>2.2400000000000002</v>
      </c>
      <c r="M34" s="213"/>
    </row>
    <row r="35" spans="1:16" x14ac:dyDescent="0.25">
      <c r="A35" s="204" t="s">
        <v>712</v>
      </c>
      <c r="B35" s="214">
        <v>19788</v>
      </c>
      <c r="C35" s="162"/>
      <c r="E35" s="300" t="s">
        <v>718</v>
      </c>
      <c r="F35" s="216">
        <v>36.979999999999997</v>
      </c>
      <c r="G35" s="213"/>
      <c r="K35" s="217" t="s">
        <v>212</v>
      </c>
      <c r="L35" s="216">
        <v>2.2400000000000002</v>
      </c>
      <c r="M35" s="213"/>
      <c r="N35" s="29" t="s">
        <v>884</v>
      </c>
    </row>
    <row r="36" spans="1:16" x14ac:dyDescent="0.25">
      <c r="A36" s="204" t="s">
        <v>713</v>
      </c>
      <c r="B36" s="214">
        <v>13223</v>
      </c>
      <c r="C36" s="162"/>
      <c r="E36" s="300" t="s">
        <v>719</v>
      </c>
      <c r="F36" s="216">
        <v>6.2</v>
      </c>
      <c r="G36" s="213"/>
      <c r="K36" s="123" t="s">
        <v>213</v>
      </c>
      <c r="L36" s="73"/>
      <c r="M36" s="213"/>
      <c r="N36" s="290">
        <v>2022</v>
      </c>
    </row>
    <row r="37" spans="1:16" x14ac:dyDescent="0.25">
      <c r="A37" s="204" t="s">
        <v>714</v>
      </c>
      <c r="B37" s="214">
        <v>10581</v>
      </c>
      <c r="C37" s="162"/>
      <c r="E37" s="300" t="s">
        <v>720</v>
      </c>
      <c r="F37" s="216">
        <v>0.76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2859</v>
      </c>
      <c r="C38" s="162"/>
      <c r="E38" s="301" t="s">
        <v>721</v>
      </c>
      <c r="F38" s="73">
        <v>0.15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1019</v>
      </c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>
        <f>B34/SUM(B34:B39)*100</f>
        <v>37.973658077666862</v>
      </c>
      <c r="E44" s="219" t="s">
        <v>844</v>
      </c>
      <c r="F44" s="291">
        <f>IF(ISBLANK(F34),"",F34)</f>
        <v>55.91</v>
      </c>
    </row>
    <row r="45" spans="1:16" x14ac:dyDescent="0.25">
      <c r="A45" s="222" t="s">
        <v>833</v>
      </c>
      <c r="B45" s="307" t="e">
        <f>C35/SUM(C34:C39)*100</f>
        <v>#DIV/0!</v>
      </c>
      <c r="C45" s="304">
        <f>B35/SUM(B34:B39)*100</f>
        <v>25.855851147232528</v>
      </c>
      <c r="E45" s="288" t="s">
        <v>845</v>
      </c>
      <c r="F45" s="292">
        <f t="shared" ref="F45:F48" si="2">IF(ISBLANK(F35),"",F35)</f>
        <v>36.979999999999997</v>
      </c>
    </row>
    <row r="46" spans="1:16" x14ac:dyDescent="0.25">
      <c r="A46" s="222" t="s">
        <v>834</v>
      </c>
      <c r="B46" s="307" t="e">
        <f>C36/SUM(C34:C39)*100</f>
        <v>#DIV/0!</v>
      </c>
      <c r="C46" s="304">
        <f>B36/SUM(B34:B39)*100</f>
        <v>17.277740030314117</v>
      </c>
      <c r="E46" s="288" t="s">
        <v>846</v>
      </c>
      <c r="F46" s="292">
        <f t="shared" si="2"/>
        <v>6.2</v>
      </c>
    </row>
    <row r="47" spans="1:16" x14ac:dyDescent="0.25">
      <c r="A47" s="222" t="s">
        <v>835</v>
      </c>
      <c r="B47" s="307" t="e">
        <f>C37/SUM(C34:C39)*100</f>
        <v>#DIV/0!</v>
      </c>
      <c r="C47" s="304">
        <f>B37/SUM(B34:B39)*100</f>
        <v>13.825589295980766</v>
      </c>
      <c r="E47" s="288" t="s">
        <v>847</v>
      </c>
      <c r="F47" s="292">
        <f t="shared" si="2"/>
        <v>0.76</v>
      </c>
    </row>
    <row r="48" spans="1:16" x14ac:dyDescent="0.25">
      <c r="A48" s="222" t="s">
        <v>836</v>
      </c>
      <c r="B48" s="307" t="e">
        <f>C38/SUM(C34:C39)*100</f>
        <v>#DIV/0!</v>
      </c>
      <c r="C48" s="304">
        <f>B38/SUM(B34:B39)*100</f>
        <v>3.7356922594470285</v>
      </c>
      <c r="E48" s="221" t="s">
        <v>848</v>
      </c>
      <c r="F48" s="293">
        <f t="shared" si="2"/>
        <v>0.15</v>
      </c>
    </row>
    <row r="49" spans="1:3" x14ac:dyDescent="0.25">
      <c r="A49" s="223" t="s">
        <v>837</v>
      </c>
      <c r="B49" s="308" t="e">
        <f>C39/SUM(C34:C39)*100</f>
        <v>#DIV/0!</v>
      </c>
      <c r="C49" s="305">
        <f>B39/SUM(B34:B39)*100</f>
        <v>1.3314691893586996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>
        <f>C44</f>
        <v>37.973658077666862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>
        <f t="shared" si="3"/>
        <v>25.855851147232528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>
        <f t="shared" si="4"/>
        <v>17.277740030314117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>
        <f t="shared" si="5"/>
        <v>13.825589295980766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>
        <f t="shared" si="6"/>
        <v>3.7356922594470285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>
        <f t="shared" si="7"/>
        <v>1.3314691893586996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2024-01-30T09:46:12Z</dcterms:modified>
</cp:coreProperties>
</file>