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<sst xmlns="http://schemas.openxmlformats.org/spreadsheetml/2006/main" count="6314" uniqueCount="2917">
  <si>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</si>
  <si>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</si>
  <si>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</si>
  <si>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</si>
  <si>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</si>
  <si>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</si>
  <si>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</si>
  <si>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</si>
  <si>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</si>
  <si>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</si>
  <si>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</si>
  <si>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</si>
  <si>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</si>
  <si>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</si>
  <si>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</si>
  <si>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</si>
  <si>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</si>
  <si>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</si>
  <si>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</si>
  <si>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</si>
  <si>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</si>
  <si>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</si>
  <si>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</si>
  <si>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</si>
  <si>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</si>
  <si>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</si>
  <si>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</si>
  <si>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</si>
  <si>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</si>
  <si>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</si>
  <si>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</si>
  <si>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</si>
  <si>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</si>
  <si>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</si>
  <si>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</si>
  <si>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</si>
  <si>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</si>
  <si>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</si>
  <si>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</si>
  <si>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</si>
  <si>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</si>
  <si>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</si>
  <si>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</si>
  <si>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</si>
  <si>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</si>
  <si>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</si>
  <si>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</si>
  <si>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</si>
  <si>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</si>
  <si>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</si>
  <si>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</si>
  <si>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</si>
  <si>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</si>
  <si>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</si>
  <si>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</si>
  <si>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</si>
  <si>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</si>
  <si>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</si>
  <si>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</si>
  <si>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</si>
  <si>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</si>
  <si>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</si>
  <si>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</si>
  <si>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</si>
  <si>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</si>
  <si>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</si>
  <si>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</si>
  <si>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</si>
  <si>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</si>
  <si>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</si>
  <si>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</si>
  <si>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</si>
  <si>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</si>
  <si>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</si>
  <si>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</si>
  <si>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</si>
  <si>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</si>
  <si>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</si>
  <si>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</si>
  <si>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</si>
  <si>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</si>
  <si>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</si>
  <si>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</si>
  <si>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</si>
  <si>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</si>
  <si>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</si>
  <si>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</si>
  <si>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</si>
  <si>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</si>
  <si>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</si>
  <si>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</si>
  <si>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</si>
  <si>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</si>
  <si>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</si>
  <si>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</si>
  <si>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</si>
  <si>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</si>
  <si>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</si>
  <si>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</si>
  <si>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</si>
  <si>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</si>
  <si>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</si>
  <si>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</si>
  <si>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</si>
  <si>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</si>
  <si>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</si>
  <si>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</si>
  <si>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</si>
  <si>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</si>
  <si>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</si>
  <si>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</si>
  <si>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</si>
  <si>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</si>
  <si>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</si>
  <si>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</si>
  <si>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</si>
  <si>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</si>
  <si>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</si>
  <si>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</si>
  <si>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</si>
  <si>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</si>
  <si>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</si>
  <si>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</si>
  <si>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</si>
  <si>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</si>
  <si>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</si>
  <si>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</si>
  <si>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</si>
  <si>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</si>
  <si>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</si>
  <si>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</si>
  <si>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</si>
  <si>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</si>
  <si>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</si>
  <si>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</si>
  <si>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</si>
  <si>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</si>
  <si>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</si>
  <si>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</si>
  <si>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</si>
  <si>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</si>
  <si>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</si>
  <si>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</si>
  <si>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</si>
  <si>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</si>
  <si>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</si>
  <si>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</si>
  <si>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</si>
  <si>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</si>
  <si>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</si>
  <si>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</si>
  <si>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</si>
  <si>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</si>
  <si>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</si>
  <si>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</si>
  <si>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</si>
  <si>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</si>
  <si>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</si>
  <si>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</si>
  <si>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</si>
  <si>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</si>
  <si>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</si>
  <si>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</si>
  <si>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</si>
  <si>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</si>
  <si>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</si>
  <si>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</si>
  <si>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</si>
  <si>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</si>
  <si>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</si>
  <si>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</si>
  <si>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</si>
  <si>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</si>
  <si>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</si>
  <si>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</si>
  <si>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</si>
  <si>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</si>
  <si>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</si>
  <si>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</si>
  <si>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</si>
  <si>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</si>
  <si>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</si>
  <si>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</si>
  <si>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</si>
  <si>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</si>
  <si>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</si>
  <si>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</si>
  <si>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</si>
  <si>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</si>
  <si>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</si>
  <si>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</si>
  <si>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</si>
  <si>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</si>
  <si>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</si>
  <si>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</si>
  <si>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</si>
  <si>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</si>
  <si>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</si>
  <si>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</si>
  <si>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</si>
  <si>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</si>
  <si>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</si>
  <si>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</si>
  <si>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</si>
  <si>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</si>
  <si>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</si>
  <si>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</si>
  <si>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</si>
  <si>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</si>
  <si>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</si>
  <si>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</si>
  <si>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</si>
  <si>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</si>
  <si>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</si>
  <si>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</si>
  <si>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</si>
  <si>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</si>
  <si>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</si>
  <si>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</si>
  <si>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</si>
  <si>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</si>
  <si>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</si>
  <si>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</si>
  <si>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</si>
  <si>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</si>
  <si>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</si>
  <si>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</si>
  <si>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</si>
  <si>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</si>
  <si>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</si>
  <si>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</si>
  <si>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</si>
  <si>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</si>
  <si>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</si>
  <si>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</si>
  <si>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</si>
  <si>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</si>
  <si>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</si>
  <si>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</si>
  <si>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</si>
  <si>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</si>
  <si>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</si>
  <si>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</si>
  <si>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</si>
  <si>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</si>
  <si>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</si>
  <si>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</si>
  <si>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</si>
  <si>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</si>
  <si>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</si>
  <si>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</si>
  <si>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</si>
  <si>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</si>
  <si>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</si>
  <si>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</si>
  <si>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</si>
  <si>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</si>
  <si>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</si>
  <si>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</si>
  <si>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</si>
  <si>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</si>
  <si>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</si>
  <si>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</si>
  <si>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</si>
  <si>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</si>
  <si>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</si>
  <si>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</si>
  <si>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</si>
  <si>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</si>
  <si>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</si>
  <si>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</si>
  <si>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</si>
  <si>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</si>
  <si>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</si>
  <si>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</si>
  <si>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</si>
  <si>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</si>
  <si>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</si>
  <si>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</si>
  <si>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</si>
  <si>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</si>
  <si>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</si>
  <si>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</si>
  <si>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</si>
  <si>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</si>
  <si>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</si>
  <si>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</si>
  <si>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</si>
  <si>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</si>
  <si>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</si>
  <si>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</si>
  <si>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</si>
  <si>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</si>
  <si>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</si>
  <si>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</si>
  <si>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</si>
  <si>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</si>
  <si>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</si>
  <si>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</si>
  <si>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</si>
  <si>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</si>
  <si>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</si>
  <si>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</si>
  <si>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</si>
  <si>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</si>
  <si>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</si>
  <si>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</si>
  <si>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</si>
  <si>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</si>
  <si>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</si>
  <si>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</si>
  <si>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</si>
  <si>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</si>
  <si>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</si>
  <si>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</si>
  <si>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</si>
  <si>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</si>
  <si>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</si>
  <si>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</si>
  <si>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</si>
  <si>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</si>
  <si>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</si>
  <si>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</si>
  <si>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</si>
  <si>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</si>
  <si>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</si>
  <si>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</si>
  <si>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</si>
  <si>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</si>
  <si>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</si>
  <si>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</si>
  <si>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</si>
  <si>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</si>
  <si>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</si>
  <si>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</si>
  <si>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</si>
  <si>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</si>
  <si>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</si>
  <si>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</si>
  <si>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</si>
  <si>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</si>
  <si>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</si>
  <si>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</si>
  <si>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</si>
  <si>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</si>
  <si>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</si>
  <si>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</si>
  <si>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</si>
  <si>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</si>
  <si>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</si>
  <si>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</si>
  <si>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</si>
  <si>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</si>
  <si>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</si>
  <si>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</si>
  <si>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</si>
  <si>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</si>
  <si>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</si>
  <si>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</si>
  <si>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</si>
  <si>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</si>
  <si>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</si>
  <si>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</si>
  <si>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</si>
  <si>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</si>
  <si>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</si>
  <si>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</si>
  <si>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</si>
  <si>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</si>
  <si>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</si>
  <si>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</si>
  <si>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</si>
  <si>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</si>
  <si>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</si>
  <si>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</si>
  <si>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</si>
  <si>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</si>
  <si>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</si>
  <si>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</si>
  <si>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</si>
  <si>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</si>
  <si>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</si>
  <si>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</si>
  <si>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</si>
  <si>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</si>
  <si>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</si>
  <si>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</si>
  <si>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</si>
  <si>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</si>
  <si>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</si>
  <si>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</si>
  <si>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</si>
  <si>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</si>
  <si>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</si>
  <si>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</si>
  <si>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</si>
  <si>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</si>
  <si>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</si>
  <si>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</si>
  <si>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</si>
  <si>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</si>
  <si>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</si>
  <si>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</si>
  <si>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</si>
  <si>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</si>
  <si>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</si>
  <si>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</si>
  <si>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</si>
  <si>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</si>
  <si>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</si>
  <si>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</si>
  <si>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</si>
  <si>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</si>
  <si>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</si>
  <si>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</si>
  <si>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</si>
  <si>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</si>
  <si>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</si>
  <si>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</si>
  <si>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</si>
  <si>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</si>
  <si>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</si>
  <si>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</si>
  <si>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</si>
  <si>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</si>
  <si>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</si>
  <si>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</si>
  <si>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</si>
  <si>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</si>
  <si>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</si>
  <si>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</si>
  <si>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</si>
  <si>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</si>
  <si>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</si>
  <si>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</si>
  <si>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</si>
  <si>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</si>
  <si>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</si>
  <si>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</si>
  <si>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</si>
  <si>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</si>
  <si>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</si>
  <si>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</si>
  <si>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</si>
  <si>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</si>
  <si>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</si>
  <si>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</si>
  <si>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</si>
  <si>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</si>
  <si>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</si>
  <si>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</si>
  <si>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</si>
  <si>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</si>
  <si>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</si>
  <si>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</si>
  <si>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</si>
  <si>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</si>
  <si>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</si>
  <si>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</si>
  <si>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</si>
  <si>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</si>
  <si>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</si>
  <si>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</si>
  <si>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</si>
  <si>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</si>
  <si>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</si>
  <si>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</si>
  <si>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</si>
  <si>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</si>
  <si>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</si>
  <si>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</si>
  <si>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</si>
  <si>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</si>
  <si>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</si>
  <si>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</si>
  <si>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</si>
  <si>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</si>
  <si>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</si>
  <si>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</si>
  <si>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</si>
  <si>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</si>
  <si>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</si>
  <si>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</si>
  <si>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</si>
  <si>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</si>
  <si>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</si>
  <si>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</si>
  <si>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</si>
  <si>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</si>
  <si>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</si>
  <si>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</si>
  <si>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</si>
  <si>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</si>
  <si>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</si>
  <si>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</si>
  <si>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</si>
  <si>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</si>
  <si>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</si>
  <si>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</si>
  <si>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</si>
  <si>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</si>
  <si>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</si>
  <si>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</si>
  <si>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</si>
  <si>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</si>
  <si>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</si>
  <si>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</si>
  <si>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</si>
  <si>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</si>
  <si>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</si>
  <si>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</si>
  <si>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</si>
  <si>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</si>
  <si>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</si>
  <si>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</si>
  <si>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</si>
  <si>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</si>
  <si>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</si>
  <si>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</si>
  <si>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</si>
  <si>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</si>
  <si>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</si>
  <si>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</si>
  <si>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</si>
  <si>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</si>
  <si>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</si>
  <si>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</si>
  <si>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</si>
  <si>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</si>
  <si>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</si>
  <si>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</si>
  <si>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</si>
  <si>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</si>
  <si>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</si>
  <si>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</si>
  <si>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</si>
  <si>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</si>
  <si>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</si>
  <si>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</si>
  <si>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</si>
  <si>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</si>
  <si>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</si>
  <si>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</si>
  <si>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</si>
  <si>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</si>
  <si>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</si>
  <si>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</si>
  <si>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</si>
  <si>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</si>
  <si>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</si>
  <si>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</si>
  <si>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</si>
  <si>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</si>
  <si>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</si>
  <si>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</si>
  <si>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</si>
  <si>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</si>
  <si>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</si>
  <si>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</si>
  <si>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</si>
  <si>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</si>
  <si>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</si>
  <si>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</si>
  <si>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</si>
  <si>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</si>
  <si>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</si>
  <si>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</si>
  <si>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</si>
  <si>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</si>
  <si>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</si>
  <si>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</si>
  <si>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</si>
  <si>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</si>
  <si>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</si>
  <si>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</si>
  <si>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</si>
  <si>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</si>
  <si>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</si>
  <si>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</si>
  <si>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</si>
  <si>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</si>
  <si>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</si>
  <si>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</si>
  <si>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</si>
  <si>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</si>
  <si>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</si>
  <si>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</si>
  <si>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</si>
  <si>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</si>
  <si>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</si>
  <si>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</si>
  <si>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</si>
  <si>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</si>
  <si>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</si>
  <si>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</si>
  <si>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</si>
  <si>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</si>
  <si>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</si>
  <si>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</si>
  <si>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</si>
  <si>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</si>
  <si>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</si>
  <si>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</si>
  <si>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</si>
  <si>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</si>
  <si>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</si>
  <si>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</si>
  <si>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</si>
  <si>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</si>
  <si>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</si>
  <si>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</si>
  <si>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</si>
  <si>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</si>
  <si>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</si>
  <si>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</si>
  <si>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</si>
  <si>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</si>
  <si>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</si>
  <si>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</si>
  <si>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</si>
  <si>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</si>
  <si>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</si>
  <si>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</si>
  <si>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</si>
  <si>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</si>
  <si>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</si>
  <si>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</si>
  <si>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</si>
  <si>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</si>
  <si>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</si>
  <si>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</si>
  <si>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</si>
  <si>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</si>
  <si>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</si>
  <si>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</si>
  <si>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</si>
  <si>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</si>
  <si>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</si>
  <si>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</si>
  <si>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</si>
  <si>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</si>
  <si>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</si>
  <si>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</si>
  <si>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</si>
  <si>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</si>
  <si>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</si>
  <si>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</si>
  <si>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</si>
  <si>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</si>
  <si>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</si>
  <si>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</si>
  <si>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</si>
  <si>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</si>
  <si>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</si>
  <si>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</si>
  <si>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</si>
  <si>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</si>
  <si>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</si>
  <si>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</si>
  <si>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</si>
  <si>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</si>
  <si>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</si>
  <si>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</si>
  <si>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</si>
  <si>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</si>
  <si>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</si>
  <si>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</si>
  <si>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</si>
  <si>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</si>
  <si>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</si>
  <si>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</si>
  <si>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</si>
  <si>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</si>
  <si>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</si>
  <si>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</si>
  <si>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</si>
  <si>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</si>
  <si>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</si>
  <si>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</si>
  <si>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</si>
  <si>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</si>
  <si>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</si>
  <si>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</si>
  <si>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</si>
  <si>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</si>
  <si>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</si>
  <si>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</si>
  <si>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</si>
  <si>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</si>
  <si>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</si>
  <si>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</si>
  <si>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</si>
  <si>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</si>
  <si>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</si>
  <si>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</si>
  <si>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</si>
  <si>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</si>
  <si>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</si>
  <si>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</si>
  <si>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</si>
  <si>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</si>
  <si>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</si>
  <si>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</si>
  <si>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</si>
  <si>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</si>
  <si>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</si>
  <si>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</si>
  <si>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</si>
  <si>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</si>
  <si>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</si>
  <si>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</si>
  <si>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</si>
  <si>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</si>
  <si>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</si>
  <si>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</si>
  <si>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</si>
  <si>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</si>
  <si>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</si>
  <si>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</si>
  <si>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</si>
  <si>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</si>
  <si>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</si>
  <si>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</si>
  <si>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</si>
  <si>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</si>
  <si>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</si>
  <si>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</si>
  <si>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</si>
  <si>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</si>
  <si>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</si>
  <si>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</si>
  <si>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</si>
  <si>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</si>
  <si>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</si>
  <si>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</si>
  <si>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</si>
  <si>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</si>
  <si>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</si>
  <si>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</si>
  <si>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</si>
  <si>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</si>
  <si>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</si>
  <si>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</si>
  <si>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</si>
  <si>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</si>
  <si>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</si>
  <si>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</si>
  <si>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</si>
  <si>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</si>
  <si>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</si>
  <si>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</si>
  <si>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</si>
  <si>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</si>
  <si>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</si>
  <si>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</si>
  <si>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</si>
  <si>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</si>
  <si>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</si>
  <si>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</si>
  <si>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</si>
  <si>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</si>
  <si>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</si>
  <si>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</si>
  <si>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</si>
  <si>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</si>
  <si>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</si>
  <si>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</si>
  <si>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</si>
  <si>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</si>
  <si>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</si>
  <si>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</si>
  <si>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</si>
  <si>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</si>
  <si>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</si>
  <si>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</si>
  <si>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</si>
  <si>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</si>
  <si>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</si>
  <si>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</si>
  <si>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</si>
  <si>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</si>
  <si>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</si>
  <si>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</si>
  <si>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</si>
  <si>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</si>
  <si>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</si>
  <si>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</si>
  <si>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</si>
  <si>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</si>
  <si>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</si>
  <si>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</si>
  <si>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</si>
  <si>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</si>
  <si>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</si>
  <si>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</si>
  <si>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</si>
  <si>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</si>
  <si>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</si>
  <si>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</si>
  <si>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</si>
  <si>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</si>
  <si>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</si>
  <si>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</si>
  <si>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</si>
  <si>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</si>
  <si>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</si>
  <si>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</si>
  <si>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</si>
  <si>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</si>
  <si>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</si>
  <si>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</si>
  <si>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</si>
  <si>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</si>
  <si>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</si>
  <si>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</si>
  <si>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</si>
  <si>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</si>
  <si>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</si>
  <si>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</si>
  <si>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</si>
  <si>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</si>
  <si>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</si>
  <si>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</si>
  <si>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</si>
  <si>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</si>
  <si>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</si>
  <si>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</si>
  <si>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</si>
  <si>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</si>
  <si>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</si>
  <si>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</si>
  <si>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</si>
  <si>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</si>
  <si>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</si>
  <si>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</si>
  <si>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</si>
  <si>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</si>
  <si>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</si>
  <si>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</si>
  <si>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</si>
  <si>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</si>
  <si>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</si>
  <si>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</si>
  <si>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</si>
  <si>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</si>
  <si>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</si>
  <si>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</si>
  <si>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</si>
  <si>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</si>
  <si>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</si>
  <si>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</si>
  <si>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</si>
  <si>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</si>
  <si>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</si>
  <si>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</si>
  <si>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</si>
  <si>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</si>
  <si>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</si>
  <si>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</si>
  <si>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</si>
  <si>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</si>
  <si>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</si>
  <si>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</si>
  <si>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</si>
  <si>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</si>
  <si>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</si>
  <si>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</si>
  <si>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</si>
  <si>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</si>
  <si>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</si>
  <si>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</si>
  <si>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</si>
  <si>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</si>
  <si>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</si>
  <si>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</si>
  <si>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</si>
  <si>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</si>
  <si>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</si>
  <si>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</si>
  <si>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</si>
  <si>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</si>
  <si>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</si>
  <si>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</si>
  <si>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</si>
  <si>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</si>
  <si>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</si>
  <si>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</si>
  <si>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</si>
  <si>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</si>
  <si>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</si>
  <si>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</si>
  <si>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</si>
  <si>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</si>
  <si>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</si>
  <si>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</si>
  <si>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</si>
  <si>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</si>
  <si>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</si>
  <si>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</si>
  <si>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</si>
  <si>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</si>
  <si>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</si>
  <si>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</si>
  <si>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</si>
  <si>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</si>
  <si>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</si>
  <si>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</si>
  <si>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</si>
  <si>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</si>
  <si>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</si>
  <si>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</si>
  <si>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</si>
  <si>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</si>
  <si>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</si>
  <si>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</si>
  <si>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</si>
  <si>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</si>
  <si>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</si>
  <si>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</si>
  <si>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</si>
  <si>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</si>
  <si>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</si>
  <si>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</si>
  <si>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</si>
  <si>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</si>
  <si>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</si>
  <si>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</si>
  <si>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</si>
  <si>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</si>
  <si>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</si>
  <si>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</si>
  <si>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</si>
  <si>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</si>
  <si>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</si>
  <si>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</si>
  <si>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</si>
  <si>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</si>
  <si>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</si>
  <si>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</si>
  <si>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</si>
  <si>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</si>
  <si>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</si>
  <si>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</si>
  <si>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</si>
  <si>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</si>
  <si>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</si>
  <si>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</si>
  <si>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</si>
  <si>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</si>
  <si>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</si>
  <si>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</si>
  <si>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</si>
  <si>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</si>
  <si>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</si>
  <si>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</si>
  <si>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</si>
  <si>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</si>
  <si>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</si>
  <si>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</si>
  <si>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</si>
  <si>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</si>
  <si>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</si>
  <si>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</si>
  <si>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</si>
  <si>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</si>
  <si>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</si>
  <si>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</si>
  <si>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</si>
  <si>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</si>
  <si>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</si>
  <si>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</si>
  <si>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</si>
  <si>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</si>
  <si>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</si>
  <si>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</si>
  <si>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</si>
  <si>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</si>
  <si>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</si>
  <si>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</si>
  <si>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</si>
  <si>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</si>
  <si>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</si>
  <si>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</si>
  <si>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</si>
  <si>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</si>
  <si>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</si>
  <si>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</si>
  <si>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</si>
  <si>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</si>
  <si>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</si>
  <si>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</si>
  <si>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</si>
  <si>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</si>
  <si>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</si>
  <si>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</si>
  <si>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</si>
  <si>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</si>
  <si>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</si>
  <si>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</si>
  <si>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</si>
  <si>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</si>
  <si>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</si>
  <si>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</si>
  <si>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</si>
  <si>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</si>
  <si>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</si>
  <si>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</si>
  <si>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</si>
  <si>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</si>
  <si>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</si>
  <si>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</si>
  <si>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</si>
  <si>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</si>
  <si>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</si>
  <si>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</si>
  <si>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</si>
  <si>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</si>
  <si>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</si>
  <si>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</si>
  <si>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</si>
  <si>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</si>
  <si>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</si>
  <si>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</si>
  <si>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</si>
  <si>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</si>
  <si>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</si>
  <si>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</si>
  <si>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</si>
  <si>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</si>
  <si>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</si>
  <si>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</si>
  <si>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</si>
  <si>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</si>
  <si>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</si>
  <si>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</si>
  <si>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</si>
  <si>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</si>
  <si>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</si>
  <si>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</si>
  <si>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</si>
  <si>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</si>
  <si>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</si>
  <si>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</si>
  <si>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</si>
  <si>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</si>
  <si>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</si>
  <si>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</si>
  <si>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</si>
  <si>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</si>
  <si>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</si>
  <si>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</si>
  <si>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</si>
  <si>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</si>
  <si>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</si>
  <si>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</si>
  <si>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</si>
  <si>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</si>
  <si>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</si>
  <si>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</si>
  <si>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</si>
  <si>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</si>
  <si>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</si>
  <si>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</si>
  <si>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</si>
  <si>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</si>
  <si>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</si>
  <si>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</si>
  <si>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</si>
  <si>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</si>
  <si>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</si>
  <si>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</si>
  <si>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</si>
  <si>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</si>
  <si>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</si>
  <si>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</si>
  <si>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</si>
  <si>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</si>
  <si>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</si>
  <si>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</si>
  <si>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</si>
  <si>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</si>
  <si>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</si>
  <si>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</si>
  <si>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</si>
  <si>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</si>
  <si>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</si>
  <si>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</si>
  <si>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</si>
  <si>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</si>
  <si>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</si>
  <si>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</si>
  <si>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</si>
  <si>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</si>
  <si>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</si>
  <si>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</si>
  <si>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</si>
  <si>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</si>
  <si>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</si>
  <si>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</si>
  <si>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</si>
  <si>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</si>
  <si>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</si>
  <si>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</si>
  <si>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</si>
  <si>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</si>
  <si>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</si>
  <si>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</si>
  <si>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</si>
  <si>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</si>
  <si>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</si>
  <si>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</si>
  <si>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</si>
  <si>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</si>
  <si>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</si>
  <si>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</si>
  <si>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</si>
  <si>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</si>
  <si>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</si>
  <si>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</si>
  <si>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</si>
  <si>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</si>
  <si>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</si>
  <si>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</si>
  <si>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</si>
  <si>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</si>
  <si>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</si>
  <si>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</si>
  <si>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</si>
  <si>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</si>
  <si>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</si>
  <si>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</si>
  <si>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</si>
  <si>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</si>
  <si>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</si>
  <si>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</si>
  <si>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</si>
  <si>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</si>
  <si>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</si>
  <si>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</si>
  <si>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</si>
  <si>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</si>
  <si>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</si>
  <si>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</si>
  <si>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</si>
  <si>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</si>
  <si>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</si>
  <si>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</si>
  <si>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</si>
  <si>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</si>
  <si>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</si>
  <si>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</si>
  <si>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</si>
  <si>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</si>
  <si>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</si>
  <si>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</si>
  <si>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</si>
  <si>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</si>
  <si>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</si>
  <si>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</si>
  <si>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</si>
  <si>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</si>
  <si>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</si>
  <si>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</si>
  <si>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</si>
  <si>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</si>
  <si>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</si>
  <si>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</si>
  <si>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</si>
  <si>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</si>
  <si>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</si>
  <si>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</si>
  <si>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</si>
  <si>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</si>
  <si>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</si>
  <si>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</si>
  <si>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</si>
  <si>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</si>
  <si>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</si>
  <si>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</si>
  <si>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</si>
  <si>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</si>
  <si>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</si>
  <si>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</si>
  <si>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</si>
  <si>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</si>
  <si>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</si>
  <si>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</si>
  <si>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</si>
  <si>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</si>
  <si>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</si>
  <si>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</si>
  <si>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</si>
  <si>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</si>
  <si>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</si>
  <si>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</si>
  <si>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</si>
  <si>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</si>
  <si>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</si>
  <si>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</si>
  <si>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</si>
  <si>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</si>
  <si>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</si>
  <si>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</si>
  <si>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</si>
  <si>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</si>
  <si>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</si>
  <si>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</si>
  <si>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</si>
  <si>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</si>
  <si>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</si>
  <si>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</si>
  <si>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</si>
  <si>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</si>
  <si>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</si>
  <si>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</si>
  <si>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</si>
  <si>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</si>
  <si>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</si>
  <si>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</si>
  <si>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</si>
  <si>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</si>
  <si>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</si>
  <si>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</si>
  <si>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</si>
  <si>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</si>
  <si>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</si>
  <si>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</si>
  <si>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</si>
  <si>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</si>
  <si>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</si>
  <si>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</si>
  <si>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</si>
  <si>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</si>
  <si>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</si>
  <si>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</si>
  <si>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</si>
  <si>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</si>
  <si>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</si>
  <si>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</si>
  <si>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</si>
  <si>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</si>
  <si>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</si>
  <si>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</si>
  <si>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</si>
  <si>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</si>
  <si>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</si>
  <si>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</si>
  <si>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</si>
  <si>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</si>
  <si>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</si>
  <si>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</si>
  <si>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</si>
  <si>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</si>
  <si>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</si>
  <si>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</si>
  <si>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</si>
  <si>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</si>
  <si>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</si>
  <si>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</si>
  <si>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</si>
  <si>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</si>
  <si>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</si>
  <si>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</si>
  <si>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</si>
  <si>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</si>
  <si>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</si>
  <si>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</si>
  <si>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</si>
  <si>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</si>
  <si>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</si>
  <si>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</si>
  <si>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</si>
  <si>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</si>
  <si>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</si>
  <si>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</si>
  <si>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</si>
  <si>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</si>
  <si>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</si>
  <si>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</si>
  <si>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</si>
  <si>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</si>
  <si>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</si>
  <si>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</si>
  <si>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</si>
  <si>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</si>
  <si>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</si>
  <si>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</si>
  <si>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</si>
  <si>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</si>
  <si>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</si>
  <si>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</si>
  <si>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</si>
  <si>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</si>
  <si>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</si>
  <si>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</si>
  <si>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</si>
  <si>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</si>
  <si>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</si>
  <si>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</si>
  <si>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</si>
  <si>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</si>
  <si>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</si>
  <si>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</si>
  <si>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</si>
  <si>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</si>
  <si>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</si>
  <si>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</si>
  <si>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</si>
  <si>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</si>
  <si>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</si>
  <si>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</si>
  <si>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</si>
  <si>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</si>
  <si>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</si>
  <si>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</si>
  <si>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</si>
  <si>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</si>
  <si>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</si>
  <si>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</si>
  <si>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</si>
  <si>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</si>
  <si>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</si>
  <si>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</si>
  <si>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</si>
  <si>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</si>
  <si>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</si>
  <si>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</si>
  <si>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</si>
  <si>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</si>
  <si>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</si>
  <si>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</si>
  <si>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</si>
  <si>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</si>
  <si>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</si>
  <si>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</si>
  <si>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</si>
  <si>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</si>
  <si>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</si>
  <si>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</si>
  <si>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</si>
  <si>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</si>
  <si>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</si>
  <si>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</si>
  <si>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</si>
  <si>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</si>
  <si>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</si>
  <si>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</si>
  <si>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</si>
  <si>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</si>
  <si>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</si>
  <si>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</si>
  <si>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</si>
  <si>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</si>
  <si>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</si>
  <si>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</si>
  <si>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</si>
  <si>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</si>
  <si>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</si>
  <si>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</si>
  <si>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</si>
  <si>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</si>
  <si>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</si>
  <si>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</si>
  <si>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</si>
  <si>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</si>
  <si>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</si>
  <si>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</si>
  <si>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</si>
  <si>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</si>
  <si>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</si>
  <si>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</si>
  <si>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</si>
  <si>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</si>
  <si>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</si>
  <si>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</si>
  <si>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</si>
  <si>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</si>
  <si>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</si>
  <si>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</si>
  <si>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</si>
  <si>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</si>
  <si>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</si>
  <si>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</si>
  <si>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</si>
  <si>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</si>
  <si>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</si>
  <si>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</si>
  <si>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</si>
  <si>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</si>
  <si>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</si>
  <si>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</si>
  <si>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</si>
  <si>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</si>
  <si>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</si>
  <si>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</si>
  <si>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</si>
  <si>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</si>
  <si>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</si>
  <si>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</si>
  <si>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</si>
  <si>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</si>
  <si>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</si>
  <si>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</si>
  <si>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</si>
  <si>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</si>
  <si>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</si>
  <si>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</si>
  <si>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</si>
  <si>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</si>
  <si>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</si>
  <si>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</si>
  <si>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</si>
  <si>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</si>
  <si>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</si>
  <si>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</si>
  <si>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</si>
  <si>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</si>
  <si>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</si>
  <si>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</si>
  <si>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</si>
  <si>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</si>
  <si>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</si>
  <si>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</si>
  <si>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</si>
  <si>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</si>
  <si>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</si>
  <si>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</si>
  <si>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</si>
  <si>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</si>
  <si>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</si>
  <si>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</si>
  <si>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</si>
  <si>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</si>
  <si>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</si>
  <si>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</si>
  <si>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</si>
  <si>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</si>
  <si>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</si>
  <si>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</si>
  <si>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</si>
  <si>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</si>
  <si>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</si>
  <si>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</si>
  <si>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</si>
  <si>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</si>
  <si>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</si>
  <si>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</si>
  <si>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</si>
  <si>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</si>
  <si>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</si>
  <si>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</si>
  <si>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</si>
  <si>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</si>
  <si>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</si>
  <si>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</si>
  <si>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</si>
  <si>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</si>
  <si>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</si>
  <si>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</si>
  <si>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</si>
  <si>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</si>
  <si>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</si>
  <si>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</si>
  <si>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</si>
  <si>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</si>
  <si>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</si>
  <si>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</si>
  <si>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</si>
  <si>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</si>
  <si>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</si>
  <si>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</si>
  <si>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</si>
  <si>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</si>
  <si>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</si>
  <si>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</si>
  <si>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</si>
  <si>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</si>
  <si>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</si>
  <si>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</si>
  <si>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</si>
  <si>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</si>
  <si>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</si>
  <si>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</si>
  <si>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</si>
  <si>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</si>
  <si>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</si>
  <si>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</si>
  <si>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</si>
  <si>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</si>
  <si>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</si>
  <si>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</si>
  <si>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</si>
  <si>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</si>
  <si>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</si>
  <si>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</si>
  <si>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</si>
  <si>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</si>
  <si>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</si>
  <si>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</si>
  <si>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</si>
  <si>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</si>
  <si>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</si>
  <si>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</si>
  <si>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</si>
  <si>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</si>
  <si>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</si>
  <si>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</si>
  <si>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</si>
  <si>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</si>
  <si>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</si>
  <si>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</si>
  <si>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</si>
  <si>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</si>
  <si>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</si>
  <si>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</si>
  <si>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</si>
  <si>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</si>
  <si>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</si>
  <si>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</si>
  <si>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</si>
  <si>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</si>
  <si>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</si>
  <si>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</si>
  <si>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</si>
  <si>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</si>
  <si>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</si>
  <si>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</si>
  <si>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</si>
  <si>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</si>
  <si>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</si>
  <si>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</si>
  <si>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</si>
  <si>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</si>
  <si>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</si>
  <si>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</si>
  <si>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</si>
  <si>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</si>
  <si>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</si>
  <si>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</si>
  <si>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</si>
  <si>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</si>
  <si>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</si>
  <si>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</si>
  <si>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</si>
  <si>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</si>
  <si>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</si>
  <si>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</si>
  <si>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</si>
  <si>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</si>
  <si>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</si>
  <si>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</si>
  <si>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</si>
  <si>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</si>
  <si>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</si>
  <si>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</si>
  <si>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</si>
  <si>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</si>
  <si>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</si>
  <si>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</si>
  <si>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</si>
  <si>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</si>
  <si>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</si>
  <si>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</si>
  <si>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</si>
  <si>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</si>
  <si>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</si>
  <si>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</si>
  <si>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</si>
  <si>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</si>
  <si>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</si>
  <si>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</si>
  <si>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</si>
  <si>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</si>
  <si>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</si>
  <si>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</si>
  <si>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</si>
  <si>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</si>
  <si>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</si>
  <si>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</si>
  <si>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</si>
  <si>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</si>
  <si>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</si>
  <si>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</si>
  <si>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</si>
  <si>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</si>
  <si>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</si>
  <si>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</si>
  <si>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</si>
  <si>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</si>
  <si>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</si>
  <si>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</si>
  <si>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</si>
  <si>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</si>
  <si>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</si>
  <si>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</si>
  <si>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</si>
  <si>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</si>
  <si>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</si>
  <si>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</si>
  <si>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</si>
  <si>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</si>
  <si>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</si>
  <si>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</si>
  <si>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</si>
  <si>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</si>
  <si>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</si>
  <si>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</si>
  <si>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</si>
  <si>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</si>
  <si>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</si>
  <si>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</si>
  <si>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</si>
  <si>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</si>
  <si>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</si>
  <si>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</si>
  <si>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</si>
  <si>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</si>
  <si>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</si>
  <si>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</si>
  <si>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</si>
  <si>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</si>
  <si>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</si>
  <si>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</si>
  <si>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</si>
  <si>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</si>
  <si>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</si>
  <si>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</si>
  <si>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</si>
  <si>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</si>
  <si>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</si>
  <si>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</si>
  <si>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</si>
  <si>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</si>
  <si>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</si>
  <si>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</si>
  <si>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</si>
  <si>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</si>
  <si>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</si>
  <si>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</si>
  <si>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</si>
  <si>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</si>
  <si>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</si>
  <si>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</si>
  <si>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</si>
  <si>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</si>
  <si>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</si>
  <si>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</si>
  <si>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</si>
  <si>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</si>
  <si>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</si>
  <si>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</si>
  <si>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</si>
  <si>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</si>
  <si>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</si>
  <si>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</si>
  <si>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</si>
  <si>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</si>
  <si>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</si>
  <si>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</si>
  <si>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</si>
  <si>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</si>
  <si>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</si>
  <si>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</si>
  <si>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</si>
  <si>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</si>
  <si>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</si>
  <si>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</si>
  <si>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</si>
  <si>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</si>
  <si>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</si>
  <si>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</si>
  <si>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</si>
  <si>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</si>
  <si>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</si>
  <si>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</si>
  <si>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</si>
  <si>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</si>
  <si>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</si>
  <si>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</si>
  <si>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</si>
  <si>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</si>
  <si>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</si>
  <si>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</si>
  <si>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</si>
  <si>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</si>
  <si>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</si>
  <si>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</si>
  <si>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</si>
  <si>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</si>
  <si>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</si>
  <si>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</si>
  <si>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</si>
  <si>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</si>
  <si>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</si>
  <si>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</si>
  <si>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</si>
  <si>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</si>
  <si>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</si>
  <si>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</si>
  <si>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</si>
  <si>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</si>
  <si>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</si>
  <si>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</si>
  <si>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</si>
  <si>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</si>
  <si>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</si>
  <si>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</si>
  <si>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</si>
  <si>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</si>
  <si>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</si>
  <si>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</si>
  <si>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</si>
  <si>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</si>
  <si>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</si>
  <si>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</si>
  <si>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</si>
  <si>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</si>
  <si>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</si>
  <si>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</si>
  <si>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</si>
  <si>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</si>
  <si>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</si>
  <si>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</si>
  <si>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</si>
  <si>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</si>
  <si>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</si>
  <si>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</si>
  <si>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</si>
  <si>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</si>
  <si>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</si>
  <si>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</si>
  <si>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</si>
  <si>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</si>
  <si>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</si>
  <si>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</si>
  <si>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</si>
  <si>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</si>
  <si>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</si>
  <si>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</si>
  <si>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</si>
  <si>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</si>
  <si>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</si>
  <si>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</si>
  <si>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</si>
  <si>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</si>
  <si>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</si>
  <si>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</si>
  <si>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</si>
  <si>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</si>
  <si>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</si>
  <si>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</si>
  <si>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</si>
  <si>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</si>
  <si>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</si>
  <si>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</si>
  <si>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</si>
  <si>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</si>
  <si>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</si>
  <si>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</si>
  <si>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</si>
  <si>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</si>
  <si>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</si>
  <si>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</si>
  <si>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</si>
  <si>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</si>
  <si>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</si>
  <si>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</si>
  <si>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</si>
  <si>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</si>
  <si>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</si>
  <si>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</si>
  <si>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</si>
  <si>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</si>
  <si>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</si>
  <si>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</si>
  <si>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</si>
  <si>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</si>
  <si>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</si>
  <si>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</si>
  <si>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</si>
  <si>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</si>
  <si>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</si>
  <si>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</si>
  <si>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</si>
  <si>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</si>
  <si>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</si>
  <si>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</si>
  <si>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</si>
  <si>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</si>
  <si>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</si>
  <si>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</si>
  <si>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</si>
  <si>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</si>
  <si>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</si>
  <si>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</si>
  <si>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</si>
  <si>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</si>
  <si>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</si>
  <si>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</si>
  <si>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</si>
  <si>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</si>
  <si>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</si>
  <si>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</si>
  <si>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</si>
  <si>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</si>
  <si>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</si>
  <si>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</si>
  <si>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</si>
  <si>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</si>
  <si>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</si>
  <si>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</si>
  <si>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</si>
  <si>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</si>
  <si>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</si>
  <si>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</si>
  <si>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</si>
  <si>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</si>
  <si>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</si>
  <si>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</si>
  <si>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</si>
  <si>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</si>
  <si>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</si>
  <si>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</si>
  <si>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</si>
  <si>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</si>
  <si>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</si>
  <si>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</si>
  <si>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</si>
  <si>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</si>
  <si>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</si>
  <si>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</si>
  <si>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</si>
  <si>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</si>
  <si>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</si>
  <si>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</si>
  <si>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</si>
  <si>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</si>
  <si>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</si>
  <si>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</si>
  <si>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</si>
  <si>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</si>
  <si>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</si>
  <si>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</si>
  <si>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</si>
  <si>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</si>
  <si>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</si>
  <si>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</si>
  <si>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</si>
  <si>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</si>
  <si>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</si>
  <si>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</si>
  <si>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</si>
  <si>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</si>
  <si>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</si>
  <si>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</si>
  <si>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</si>
  <si>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</si>
  <si>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</si>
  <si>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</si>
  <si>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</si>
  <si>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</si>
  <si>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</si>
  <si>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</si>
  <si>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</si>
  <si>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</si>
  <si>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</si>
  <si>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</si>
  <si>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</si>
  <si>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</si>
  <si>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</si>
  <si>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</si>
  <si>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</si>
  <si>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</si>
  <si>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</si>
  <si>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</si>
  <si>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</si>
  <si>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</si>
  <si>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</si>
  <si>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</si>
  <si>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</si>
  <si>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</si>
  <si>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</si>
  <si>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</si>
  <si>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</si>
  <si>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</si>
  <si>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</si>
  <si>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</si>
  <si>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</si>
  <si>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</si>
  <si>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</si>
  <si>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</si>
  <si>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</si>
  <si>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</si>
  <si>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</si>
  <si>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</si>
  <si>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</si>
  <si>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</si>
  <si>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</si>
  <si>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</si>
  <si>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</si>
  <si>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</si>
  <si>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</si>
  <si>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</si>
  <si>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</si>
  <si>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</si>
  <si>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</si>
  <si>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</si>
  <si>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</si>
  <si>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</si>
  <si>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</si>
  <si>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</si>
  <si>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</si>
  <si>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</si>
  <si>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</si>
  <si>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</si>
  <si>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</si>
  <si>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</si>
  <si>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</si>
  <si>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</si>
  <si>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</si>
  <si>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</si>
  <si>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</si>
  <si>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</si>
  <si>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</si>
  <si>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</si>
  <si>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</si>
  <si>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</si>
  <si>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</si>
  <si>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</si>
  <si>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</si>
  <si>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</si>
  <si>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</si>
  <si>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</si>
  <si>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</si>
  <si>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</si>
  <si>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</si>
  <si>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</si>
  <si>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</si>
  <si>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</si>
  <si>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</si>
  <si>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</si>
  <si>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</si>
  <si>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</si>
  <si>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</si>
  <si>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</si>
  <si>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</si>
  <si>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</si>
  <si>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</si>
  <si>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</si>
  <si>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</si>
  <si>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</si>
  <si>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</si>
  <si>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</si>
  <si>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</si>
  <si>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</si>
  <si>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</si>
  <si>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</si>
  <si>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</si>
  <si>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</si>
  <si>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</si>
  <si>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</si>
  <si>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</si>
  <si>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</si>
  <si>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</si>
  <si>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</si>
  <si>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</si>
  <si>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</si>
  <si>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</si>
  <si>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</si>
  <si>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</si>
  <si>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</si>
  <si>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</si>
  <si>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</si>
  <si>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</si>
  <si>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</si>
  <si>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</si>
  <si>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</si>
  <si>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</si>
  <si>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</si>
  <si>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</si>
  <si>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</si>
  <si>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</si>
  <si>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</si>
  <si>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</si>
  <si>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</si>
  <si>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</si>
  <si>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</si>
  <si>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</si>
  <si>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</si>
  <si>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</si>
  <si>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</si>
  <si>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</si>
  <si>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</si>
  <si>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</si>
  <si>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</si>
  <si>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</si>
  <si>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</si>
  <si>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</si>
  <si>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</si>
  <si>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</si>
  <si>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</si>
  <si>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</si>
  <si>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</si>
  <si>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</si>
  <si>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</si>
  <si>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</si>
  <si>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</si>
  <si>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</si>
  <si>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</si>
  <si>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</si>
  <si>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</si>
  <si>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</si>
  <si>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</si>
  <si>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</si>
  <si>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</si>
  <si>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</si>
  <si>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</si>
  <si>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</si>
  <si>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</si>
  <si>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</si>
  <si>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</si>
  <si>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</si>
  <si>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</si>
  <si>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</si>
  <si>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</si>
  <si>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</si>
  <si>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</si>
  <si>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</si>
  <si>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</si>
  <si>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</si>
  <si>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</si>
  <si>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</si>
  <si>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</si>
  <si>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</si>
  <si>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</si>
  <si>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</si>
  <si>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</si>
  <si>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</si>
  <si>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</si>
  <si>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</si>
  <si>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</si>
  <si>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</si>
  <si>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</si>
  <si>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</si>
  <si>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</si>
  <si>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</si>
  <si>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</si>
  <si>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</si>
  <si>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</si>
  <si>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</si>
  <si>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</si>
  <si>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</si>
  <si>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</si>
  <si>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</si>
  <si>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</si>
  <si>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</si>
  <si>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</si>
  <si>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</si>
  <si>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</si>
  <si>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</si>
  <si>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</si>
  <si>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</si>
  <si>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</si>
  <si>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</si>
  <si>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</si>
  <si>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</si>
  <si>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</si>
  <si>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</si>
  <si>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</si>
  <si>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</si>
  <si>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</si>
  <si>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</si>
  <si>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</si>
  <si>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</si>
  <si>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</si>
  <si>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</si>
  <si>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</si>
  <si>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</si>
  <si>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</si>
  <si>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</si>
  <si>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</si>
  <si>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</si>
  <si>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</si>
  <si>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</si>
  <si>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</si>
  <si>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</si>
  <si>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</si>
  <si>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</si>
  <si>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</si>
  <si>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</si>
  <si>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</si>
  <si>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</si>
  <si>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</si>
  <si>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</si>
  <si>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</si>
  <si>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</si>
  <si>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</si>
  <si>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</si>
  <si>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</si>
  <si>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</si>
  <si>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</si>
  <si>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</si>
  <si>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</si>
  <si>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</si>
  <si>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</si>
  <si>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</si>
  <si>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</si>
  <si>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</si>
  <si>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</si>
  <si>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</si>
  <si>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</si>
  <si>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</si>
  <si>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</si>
  <si>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</si>
  <si>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</si>
  <si>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</si>
  <si>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</si>
  <si>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</si>
  <si>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</si>
  <si>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</si>
  <si>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</si>
  <si>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</si>
  <si>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</si>
  <si>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</si>
  <si>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</si>
  <si>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</si>
  <si>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</si>
  <si>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</si>
  <si>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</si>
  <si>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</si>
  <si>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</si>
  <si>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</si>
  <si>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</si>
  <si>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</si>
  <si>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</si>
  <si>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</si>
  <si>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</si>
  <si>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</si>
  <si>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</si>
  <si>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</si>
  <si>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</si>
  <si>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</si>
  <si>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</si>
  <si>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</si>
  <si>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</si>
  <si>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</si>
  <si>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</si>
  <si>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</si>
  <si>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</si>
  <si>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</si>
  <si>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</si>
  <si>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</si>
  <si>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</si>
  <si>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</si>
  <si>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</si>
  <si>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</si>
  <si>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</si>
  <si>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</si>
  <si>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</si>
  <si>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</si>
  <si>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</si>
  <si>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</si>
  <si>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</si>
  <si>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</si>
  <si>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</si>
  <si>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</si>
  <si>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</si>
  <si>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</si>
  <si>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</si>
  <si>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</si>
  <si>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</si>
  <si>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</si>
  <si>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</si>
  <si>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</si>
  <si>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</si>
  <si>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</si>
  <si>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</si>
  <si>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</si>
  <si>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</si>
  <si>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</si>
  <si>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</si>
  <si>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</si>
  <si>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</si>
  <si>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</si>
  <si>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</si>
  <si>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</si>
  <si>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</si>
  <si>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</si>
  <si>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</si>
  <si>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</si>
  <si>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</si>
  <si>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</si>
  <si>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</si>
  <si>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</si>
  <si>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</si>
  <si>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</si>
  <si>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</si>
  <si>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</si>
  <si>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</si>
  <si>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</si>
  <si>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</si>
  <si>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</si>
  <si>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</si>
  <si>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</si>
  <si>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</si>
  <si>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</si>
  <si>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</si>
  <si>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</si>
  <si>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</si>
  <si>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</si>
  <si>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</si>
  <si>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</si>
  <si>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</si>
  <si>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</si>
  <si>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</si>
  <si>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</si>
  <si>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</si>
  <si>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</si>
  <si>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</si>
  <si>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</si>
  <si>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</si>
  <si>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</si>
  <si>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</si>
  <si>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</si>
  <si>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</si>
  <si>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</si>
  <si>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</si>
  <si>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</si>
  <si>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</si>
  <si>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</si>
  <si>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</si>
  <si>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</si>
  <si>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</si>
  <si>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</si>
  <si>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</si>
  <si>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</si>
  <si>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</si>
  <si>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</si>
  <si>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</si>
  <si>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</si>
  <si>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</si>
  <si>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</si>
  <si>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</si>
  <si>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</si>
  <si>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</si>
  <si>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</si>
  <si>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</si>
  <si>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</si>
  <si>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</si>
  <si>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</si>
  <si>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</si>
  <si>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</si>
  <si>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</si>
  <si>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</si>
  <si>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</si>
  <si>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</si>
  <si>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</si>
  <si>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</si>
  <si>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</si>
  <si>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</si>
  <si>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</si>
  <si>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</si>
  <si>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</si>
  <si>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</si>
  <si>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</si>
  <si>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</si>
  <si>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</si>
  <si>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</si>
  <si>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</si>
  <si>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</si>
  <si>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</si>
  <si>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</si>
  <si>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</si>
  <si>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</si>
  <si>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</si>
  <si>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</si>
  <si>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</si>
  <si>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</si>
  <si>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</si>
  <si>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</si>
  <si>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</si>
  <si>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</si>
  <si>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</si>
  <si>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</si>
  <si>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</si>
  <si>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</si>
  <si>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</si>
  <si>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</si>
  <si>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</si>
  <si>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</si>
  <si>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</si>
  <si>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</si>
  <si>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</si>
  <si>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</si>
  <si>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</si>
  <si>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</si>
  <si>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</si>
  <si>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</si>
  <si>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</si>
  <si>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</si>
  <si>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</si>
  <si>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</si>
  <si>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</si>
  <si>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</si>
  <si>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</si>
  <si>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</si>
  <si>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</si>
  <si>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</si>
  <si>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</si>
  <si>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</si>
  <si>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</si>
  <si>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</si>
  <si>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</si>
  <si>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</si>
  <si>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</si>
  <si>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</si>
  <si>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</si>
  <si>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</si>
  <si>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</si>
  <si>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</si>
  <si>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</si>
  <si>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</si>
  <si>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</si>
  <si>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</si>
  <si>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</si>
  <si>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</si>
  <si>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</si>
  <si>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</si>
  <si>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</si>
  <si>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</si>
  <si>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</si>
  <si>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</si>
  <si>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</si>
  <si>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</si>
  <si>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</si>
  <si>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</si>
  <si>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</si>
  <si>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</si>
  <si>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</si>
  <si>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</si>
  <si>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</si>
  <si>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</si>
  <si>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</si>
  <si>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</si>
  <si>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</si>
  <si>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</si>
  <si>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</si>
  <si>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</si>
  <si>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</si>
  <si>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</si>
  <si>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</si>
  <si>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</si>
  <si>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</si>
  <si>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</si>
  <si>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</si>
  <si>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</si>
  <si>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</si>
  <si>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</si>
  <si>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</si>
  <si>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</si>
  <si>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</si>
  <si>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</si>
  <si>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</si>
  <si>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</si>
  <si>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</si>
  <si>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</si>
  <si>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</si>
  <si>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</si>
  <si>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</si>
  <si>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</si>
  <si>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</si>
  <si>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</si>
  <si>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</si>
  <si>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</si>
  <si>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</si>
  <si>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</si>
  <si>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</si>
  <si>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</si>
  <si>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</si>
  <si>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</si>
  <si>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</si>
  <si>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</si>
  <si>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</si>
  <si>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</si>
  <si>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</si>
  <si>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</si>
  <si>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</si>
  <si>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</si>
  <si>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</si>
  <si>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</si>
  <si>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</si>
  <si>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</si>
  <si>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</si>
  <si>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</si>
  <si>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</si>
  <si>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</si>
  <si>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</si>
  <si>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</si>
  <si>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</si>
  <si>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</si>
  <si>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</si>
  <si>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</si>
  <si>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</si>
  <si>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</si>
  <si>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</si>
  <si>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</si>
  <si>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</si>
  <si>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</si>
  <si>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</si>
  <si>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</si>
  <si>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</si>
  <si>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</si>
  <si>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</si>
  <si>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</si>
  <si>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</si>
  <si>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</si>
  <si>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</si>
  <si>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</si>
  <si>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</si>
  <si>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</si>
  <si>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</si>
  <si>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</si>
  <si>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</si>
  <si>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</si>
  <si>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</si>
  <si>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</si>
  <si>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</si>
  <si>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</si>
  <si>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</si>
  <si>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</si>
  <si>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</si>
  <si>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</si>
  <si>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</si>
  <si>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</si>
  <si>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</si>
  <si>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</si>
  <si>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</si>
  <si>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</si>
  <si>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</si>
  <si>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</si>
  <si>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</si>
  <si>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</si>
  <si>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</si>
  <si>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</si>
  <si>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</si>
  <si>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</si>
  <si>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</si>
  <si>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</si>
  <si>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</si>
  <si>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</si>
  <si>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</si>
  <si>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</si>
  <si>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</si>
  <si>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</si>
  <si>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</si>
  <si>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</si>
  <si>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</si>
  <si>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</si>
  <si>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</si>
  <si>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</si>
  <si>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</si>
  <si>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</si>
  <si>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</si>
  <si>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</si>
  <si>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</si>
  <si>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</si>
  <si>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</si>
  <si>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</si>
  <si>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</si>
  <si>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</si>
  <si>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</si>
  <si>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</si>
  <si>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</si>
  <si>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</si>
  <si>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</si>
  <si>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</si>
  <si>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</si>
  <si>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</si>
  <si>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</si>
  <si>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</si>
  <si>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</si>
  <si>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</si>
  <si>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</si>
  <si>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</si>
  <si>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</si>
  <si>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</si>
  <si>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</si>
  <si>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</si>
  <si>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</si>
  <si>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</si>
  <si>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</si>
  <si>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</si>
  <si>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</si>
  <si>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</si>
  <si>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</si>
  <si>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</si>
  <si>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</si>
  <si>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</si>
  <si>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</si>
  <si>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</si>
  <si>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</si>
  <si>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</si>
  <si>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</si>
  <si>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</si>
  <si>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</si>
  <si>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</si>
  <si>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</si>
  <si>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</si>
  <si>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</si>
  <si>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</si>
  <si>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</si>
  <si>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</si>
  <si>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</si>
  <si>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</si>
  <si>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</si>
  <si>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</si>
  <si>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</si>
  <si>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</si>
  <si>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</si>
  <si>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</si>
  <si>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</si>
  <si>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</si>
  <si>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</si>
  <si>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</si>
  <si>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</si>
  <si>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</si>
  <si>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</si>
  <si>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</si>
  <si>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</si>
  <si>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</si>
  <si>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</si>
  <si>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</si>
  <si>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</si>
  <si>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</si>
  <si>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</si>
  <si>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</si>
  <si>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</si>
  <si>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</si>
  <si>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</si>
  <si>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</si>
  <si>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</si>
  <si>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</si>
  <si>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</si>
  <si>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</si>
  <si>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</si>
  <si>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</si>
  <si>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</si>
  <si>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</si>
  <si>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</si>
  <si>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</si>
  <si>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</si>
  <si>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</si>
  <si>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</si>
  <si>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</si>
  <si>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</si>
  <si>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</si>
  <si>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</si>
  <si>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</si>
  <si>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</si>
  <si>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</si>
  <si>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</si>
  <si>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</si>
  <si>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</si>
  <si>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</si>
  <si>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</si>
  <si>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</si>
  <si>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</si>
  <si>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</si>
  <si>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</si>
  <si>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</si>
  <si>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</si>
  <si>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</si>
  <si>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</si>
  <si>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</si>
  <si>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</si>
  <si>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</si>
  <si>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</si>
  <si>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</si>
  <si>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</si>
  <si>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</si>
  <si>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</si>
  <si>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</si>
  <si>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</si>
  <si>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</si>
  <si>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</si>
  <si>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</si>
  <si>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</si>
  <si>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</si>
  <si>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</si>
  <si>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</si>
  <si>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</si>
  <si>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</si>
  <si>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</si>
  <si>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</si>
  <si>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</si>
  <si>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</si>
  <si>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</si>
  <si>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</si>
  <si>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</si>
  <si>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</si>
  <si>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</si>
  <si>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</si>
  <si>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</si>
  <si>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</si>
  <si>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</si>
  <si>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</si>
  <si>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</si>
  <si>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</si>
  <si>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</si>
  <si>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</si>
  <si>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</si>
  <si>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</si>
  <si>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</si>
  <si>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</si>
  <si>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</si>
  <si>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</si>
  <si>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</si>
  <si>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</si>
  <si>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</si>
  <si>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</si>
  <si>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</si>
  <si>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</si>
  <si>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</si>
  <si>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</si>
  <si>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</si>
  <si>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</si>
  <si>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</si>
  <si>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</si>
  <si>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</si>
  <si>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</si>
  <si>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</si>
  <si>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</si>
  <si>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</si>
  <si>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</si>
  <si>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</si>
  <si>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</si>
  <si>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</si>
  <si>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</si>
  <si>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</si>
  <si>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</si>
  <si>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</si>
  <si>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</si>
  <si>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</si>
  <si>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</si>
  <si>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</si>
  <si>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</si>
  <si>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</si>
  <si>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</si>
  <si>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</si>
  <si>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</si>
  <si>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</si>
  <si>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</si>
  <si>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</si>
  <si>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</si>
  <si>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</si>
  <si>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</si>
  <si>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</si>
  <si>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</si>
  <si>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</si>
  <si>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</si>
  <si>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</si>
  <si>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</si>
  <si>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</si>
  <si>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</si>
  <si>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</si>
  <si>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</si>
  <si>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</si>
  <si>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</si>
  <si>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</si>
  <si>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</si>
  <si>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</si>
  <si>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</si>
  <si>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</si>
  <si>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</si>
  <si>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</si>
  <si>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</si>
  <si>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</si>
  <si>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</si>
  <si>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</si>
  <si>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</si>
  <si>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</si>
  <si>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</si>
  <si>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</si>
  <si>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</si>
  <si>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</si>
  <si>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</si>
  <si>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</si>
  <si>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</si>
  <si>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</si>
  <si>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</si>
  <si>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</si>
  <si>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</si>
  <si>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</si>
  <si>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</si>
  <si>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</si>
  <si>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</si>
  <si>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</si>
  <si>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</si>
  <si>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</si>
  <si>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</si>
  <si>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</si>
  <si>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</si>
  <si>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</si>
  <si>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</si>
  <si>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</si>
  <si>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</si>
  <si>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</si>
  <si>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</si>
  <si>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</si>
  <si>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</si>
  <si>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</si>
  <si>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</si>
  <si>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</si>
  <si>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</si>
  <si>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</si>
  <si>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</si>
  <si>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</si>
  <si>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</si>
  <si>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</si>
  <si>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</si>
  <si>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</si>
  <si>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</si>
  <si>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</si>
  <si>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</si>
  <si>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</si>
  <si>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</si>
  <si>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</si>
  <si>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</si>
  <si>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</si>
  <si>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</si>
  <si>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</si>
  <si>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</si>
  <si>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</si>
  <si>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</si>
  <si>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</si>
  <si>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</si>
  <si>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</si>
  <si>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</si>
  <si>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</si>
  <si>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</si>
  <si>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</si>
  <si>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</si>
  <si>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</si>
  <si>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</si>
  <si>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</si>
  <si>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</si>
  <si>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</si>
  <si>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</si>
  <si>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</si>
  <si>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</si>
  <si>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</si>
  <si>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</si>
  <si>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</si>
  <si>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</si>
  <si>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</si>
  <si>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</si>
  <si>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</si>
  <si>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</si>
  <si>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</si>
  <si>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</si>
  <si>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</si>
  <si>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</si>
  <si>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</si>
  <si>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</si>
  <si>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</si>
  <si>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</si>
  <si>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</si>
  <si>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</si>
  <si>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</si>
  <si>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</si>
  <si>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</si>
  <si>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</si>
  <si>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</si>
  <si>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</si>
  <si>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</si>
  <si>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</si>
  <si>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</si>
  <si>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</si>
  <si>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</si>
  <si>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</si>
  <si>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</si>
  <si>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</si>
  <si>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</si>
  <si>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</si>
  <si>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</si>
  <si>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</si>
  <si>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</si>
  <si>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</si>
  <si>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</si>
  <si>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</si>
  <si>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</si>
  <si>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</si>
  <si>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</si>
  <si>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</si>
  <si>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</si>
  <si>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</si>
  <si>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</si>
  <si>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</si>
  <si>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</si>
  <si>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</si>
  <si>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</si>
  <si>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</si>
  <si>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</si>
  <si>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</si>
  <si>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</si>
  <si>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</si>
  <si>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</si>
  <si>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</si>
  <si>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</si>
  <si>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</si>
  <si>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</si>
  <si>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</si>
  <si>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</si>
  <si>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</si>
  <si>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</si>
  <si>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</si>
  <si>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</si>
  <si>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</si>
  <si>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</si>
  <si>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</si>
  <si>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</si>
  <si>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</si>
  <si>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</si>
  <si>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</si>
  <si>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</si>
  <si>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</si>
  <si>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</si>
  <si>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</si>
  <si>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</si>
  <si>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</si>
  <si>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</si>
  <si>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</si>
  <si>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</si>
  <si>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</si>
  <si>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</si>
  <si>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</si>
  <si>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</si>
  <si>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</si>
  <si>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</si>
  <si>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</si>
  <si>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</si>
  <si>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</si>
  <si>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</si>
  <si>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</si>
  <si>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</si>
  <si>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</si>
  <si>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</si>
  <si>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</si>
  <si>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</si>
  <si>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</si>
  <si>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</si>
  <si>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</si>
  <si>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</si>
  <si>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</si>
  <si>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</si>
  <si>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</si>
  <si>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</si>
  <si>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</si>
  <si>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</si>
  <si>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</si>
  <si>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</si>
  <si>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</si>
  <si>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</si>
  <si>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</si>
  <si>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</si>
  <si>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</si>
  <si>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</si>
  <si>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</si>
  <si>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</si>
  <si>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</si>
  <si>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</si>
  <si>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</si>
  <si>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</si>
  <si>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</si>
  <si>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</si>
  <si>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</si>
  <si>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</si>
  <si>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</si>
  <si>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</si>
  <si>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</si>
  <si>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</si>
  <si>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</si>
  <si>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</si>
  <si>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</si>
  <si>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</si>
  <si>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</si>
  <si>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</si>
  <si>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</si>
  <si>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</si>
  <si>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</si>
  <si>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</si>
  <si>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</si>
  <si>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</si>
  <si>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</si>
  <si>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</si>
  <si>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</si>
  <si>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</si>
  <si>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</si>
  <si>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</si>
  <si>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</si>
  <si>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</si>
  <si>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</si>
  <si>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</si>
  <si>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</si>
  <si>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</si>
  <si>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</si>
  <si>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</si>
  <si>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</si>
  <si>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</si>
  <si>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</si>
  <si>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</si>
  <si>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</si>
  <si>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</si>
  <si>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</si>
  <si>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</si>
  <si>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</si>
  <si>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Житиште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</si>
</sst>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188</c:v>
                </c:pt>
                <c:pt idx="1">
                  <c:v>243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180</c:v>
                </c:pt>
                <c:pt idx="1">
                  <c:v>224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1153</c:v>
                </c:pt>
                <c:pt idx="1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88416"/>
        <c:axId val="150664320"/>
      </c:barChart>
      <c:catAx>
        <c:axId val="15058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1536</c:v>
                </c:pt>
                <c:pt idx="1">
                  <c:v>1604</c:v>
                </c:pt>
                <c:pt idx="2">
                  <c:v>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025152"/>
        <c:axId val="151026688"/>
      </c:barChart>
      <c:catAx>
        <c:axId val="151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6688"/>
        <c:crosses val="autoZero"/>
        <c:auto val="1"/>
        <c:lblAlgn val="ctr"/>
        <c:lblOffset val="100"/>
        <c:noMultiLvlLbl val="0"/>
      </c:catAx>
      <c:valAx>
        <c:axId val="151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25152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</c:v>
                </c:pt>
                <c:pt idx="1">
                  <c:v>18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15968"/>
        <c:axId val="151317504"/>
      </c:barChart>
      <c:catAx>
        <c:axId val="151315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7504"/>
        <c:crosses val="autoZero"/>
        <c:auto val="1"/>
        <c:lblAlgn val="ctr"/>
        <c:lblOffset val="100"/>
        <c:noMultiLvlLbl val="0"/>
      </c:catAx>
      <c:valAx>
        <c:axId val="15131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08832"/>
        <c:axId val="152851584"/>
      </c:barChart>
      <c:catAx>
        <c:axId val="1528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51584"/>
        <c:crosses val="autoZero"/>
        <c:auto val="1"/>
        <c:lblAlgn val="ctr"/>
        <c:lblOffset val="100"/>
        <c:noMultiLvlLbl val="0"/>
      </c:catAx>
      <c:valAx>
        <c:axId val="15285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0883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31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19040"/>
        <c:axId val="152957696"/>
      </c:barChart>
      <c:catAx>
        <c:axId val="15291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57696"/>
        <c:crosses val="autoZero"/>
        <c:auto val="1"/>
        <c:lblAlgn val="ctr"/>
        <c:lblOffset val="100"/>
        <c:noMultiLvlLbl val="0"/>
      </c:catAx>
      <c:valAx>
        <c:axId val="152957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114.539</c:v>
                </c:pt>
                <c:pt idx="1">
                  <c:v>114.539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22688"/>
        <c:axId val="153150208"/>
      </c:barChart>
      <c:catAx>
        <c:axId val="153122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0208"/>
        <c:crosses val="autoZero"/>
        <c:auto val="1"/>
        <c:lblAlgn val="ctr"/>
        <c:lblOffset val="100"/>
        <c:noMultiLvlLbl val="0"/>
      </c:catAx>
      <c:valAx>
        <c:axId val="1531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4558</c:v>
                </c:pt>
                <c:pt idx="1">
                  <c:v>4333</c:v>
                </c:pt>
                <c:pt idx="2">
                  <c:v>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5968"/>
        <c:axId val="153330048"/>
      </c:barChart>
      <c:catAx>
        <c:axId val="1533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30048"/>
        <c:crosses val="autoZero"/>
        <c:auto val="1"/>
        <c:lblAlgn val="ctr"/>
        <c:lblOffset val="100"/>
        <c:noMultiLvlLbl val="0"/>
      </c:catAx>
      <c:valAx>
        <c:axId val="1533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596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6.9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0416128"/>
        <c:axId val="460418432"/>
      </c:barChart>
      <c:catAx>
        <c:axId val="4604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418432"/>
        <c:crosses val="autoZero"/>
        <c:auto val="1"/>
        <c:lblAlgn val="ctr"/>
        <c:lblOffset val="100"/>
        <c:noMultiLvlLbl val="0"/>
      </c:catAx>
      <c:valAx>
        <c:axId val="46041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4161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18.3</c:v>
                </c:pt>
                <c:pt idx="1">
                  <c:v>47.6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1872512"/>
        <c:axId val="461878400"/>
      </c:barChart>
      <c:catAx>
        <c:axId val="4618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1878400"/>
        <c:crosses val="autoZero"/>
        <c:auto val="1"/>
        <c:lblAlgn val="ctr"/>
        <c:lblOffset val="100"/>
        <c:noMultiLvlLbl val="0"/>
      </c:catAx>
      <c:valAx>
        <c:axId val="46187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8725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17.644006227296316</c:v>
                </c:pt>
                <c:pt idx="1">
                  <c:v>59.937727036844834</c:v>
                </c:pt>
                <c:pt idx="2">
                  <c:v>22.418266735858847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55</c:v>
                </c:pt>
                <c:pt idx="1">
                  <c:v>72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17</c:v>
                </c:pt>
                <c:pt idx="1">
                  <c:v>25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63387648"/>
        <c:axId val="463420800"/>
      </c:barChart>
      <c:catAx>
        <c:axId val="4633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420800"/>
        <c:crosses val="autoZero"/>
        <c:auto val="1"/>
        <c:lblAlgn val="ctr"/>
        <c:lblOffset val="100"/>
        <c:noMultiLvlLbl val="0"/>
      </c:catAx>
      <c:valAx>
        <c:axId val="46342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63387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65077376"/>
        <c:axId val="465263616"/>
      </c:barChart>
      <c:catAx>
        <c:axId val="4650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263616"/>
        <c:crosses val="autoZero"/>
        <c:auto val="1"/>
        <c:lblAlgn val="ctr"/>
        <c:lblOffset val="100"/>
        <c:noMultiLvlLbl val="0"/>
      </c:catAx>
      <c:valAx>
        <c:axId val="4652636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650773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91.4</c:v>
                </c:pt>
                <c:pt idx="1">
                  <c:v>96.7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83.3</c:v>
                </c:pt>
                <c:pt idx="1">
                  <c:v>100</c:v>
                </c:pt>
                <c:pt idx="2">
                  <c:v>76.3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581568"/>
        <c:axId val="465583104"/>
      </c:barChart>
      <c:catAx>
        <c:axId val="46558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583104"/>
        <c:crosses val="autoZero"/>
        <c:auto val="1"/>
        <c:lblAlgn val="ctr"/>
        <c:lblOffset val="100"/>
        <c:noMultiLvlLbl val="0"/>
      </c:catAx>
      <c:valAx>
        <c:axId val="465583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581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621</c:v>
                </c:pt>
                <c:pt idx="1">
                  <c:v>606</c:v>
                </c:pt>
                <c:pt idx="2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5977344"/>
        <c:axId val="465979264"/>
      </c:barChart>
      <c:catAx>
        <c:axId val="4659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979264"/>
        <c:crosses val="autoZero"/>
        <c:auto val="1"/>
        <c:lblAlgn val="ctr"/>
        <c:lblOffset val="100"/>
        <c:noMultiLvlLbl val="0"/>
      </c:catAx>
      <c:valAx>
        <c:axId val="46597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97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6711296"/>
        <c:axId val="466722816"/>
      </c:barChart>
      <c:catAx>
        <c:axId val="4667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722816"/>
        <c:crosses val="autoZero"/>
        <c:auto val="1"/>
        <c:lblAlgn val="ctr"/>
        <c:lblOffset val="100"/>
        <c:noMultiLvlLbl val="0"/>
      </c:catAx>
      <c:valAx>
        <c:axId val="46672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71129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24</c:v>
                </c:pt>
                <c:pt idx="1">
                  <c:v>21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29</c:v>
                </c:pt>
                <c:pt idx="1">
                  <c:v>59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6802560"/>
        <c:axId val="467404672"/>
      </c:barChart>
      <c:catAx>
        <c:axId val="46680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404672"/>
        <c:crosses val="autoZero"/>
        <c:auto val="1"/>
        <c:lblAlgn val="ctr"/>
        <c:lblOffset val="100"/>
        <c:noMultiLvlLbl val="0"/>
      </c:catAx>
      <c:valAx>
        <c:axId val="46740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802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2.2611016383720068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2.5279857661798504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2.4167840462599157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2.520572318185188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2.0905923344947737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2.5724664541478242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2.7207354140410702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2.7207354140410702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2.4835050782118762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2.9579657498702647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3.8920601971977167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4.4332419008080661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4.0329157090963008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3.7956853732671068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3.4917340054859518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2.3574764623026172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1.9571502705908517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1.0749499592260359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7900288"/>
        <c:axId val="467901824"/>
      </c:barChart>
      <c:catAx>
        <c:axId val="4679002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7901824"/>
        <c:crosses val="autoZero"/>
        <c:auto val="1"/>
        <c:lblAlgn val="ctr"/>
        <c:lblOffset val="100"/>
        <c:noMultiLvlLbl val="0"/>
      </c:catAx>
      <c:valAx>
        <c:axId val="4679018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7900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2.2981688783453182</c:v>
                </c:pt>
                <c:pt idx="1">
                  <c:v>2.6169471421157979</c:v>
                </c:pt>
                <c:pt idx="2">
                  <c:v>2.3797168062866039</c:v>
                </c:pt>
                <c:pt idx="3">
                  <c:v>2.5947067981318113</c:v>
                </c:pt>
                <c:pt idx="4">
                  <c:v>2.4983319742012009</c:v>
                </c:pt>
                <c:pt idx="5">
                  <c:v>2.3871302542812662</c:v>
                </c:pt>
                <c:pt idx="6">
                  <c:v>3.0098598858329009</c:v>
                </c:pt>
                <c:pt idx="7">
                  <c:v>3.2915709096300692</c:v>
                </c:pt>
                <c:pt idx="8">
                  <c:v>3.0246867818222256</c:v>
                </c:pt>
                <c:pt idx="9">
                  <c:v>3.3360515975980429</c:v>
                </c:pt>
                <c:pt idx="10">
                  <c:v>3.93654088516569</c:v>
                </c:pt>
                <c:pt idx="11">
                  <c:v>4.3442805248721186</c:v>
                </c:pt>
                <c:pt idx="12">
                  <c:v>4.233078804952183</c:v>
                </c:pt>
                <c:pt idx="13">
                  <c:v>3.93654088516569</c:v>
                </c:pt>
                <c:pt idx="14">
                  <c:v>2.7652161020090444</c:v>
                </c:pt>
                <c:pt idx="15">
                  <c:v>1.564237526873749</c:v>
                </c:pt>
                <c:pt idx="16">
                  <c:v>0.95633479131143895</c:v>
                </c:pt>
                <c:pt idx="17">
                  <c:v>0.51894135962636223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8105088"/>
        <c:axId val="468508672"/>
      </c:barChart>
      <c:catAx>
        <c:axId val="4681050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68508672"/>
        <c:crosses val="autoZero"/>
        <c:auto val="1"/>
        <c:lblAlgn val="ctr"/>
        <c:lblOffset val="100"/>
        <c:noMultiLvlLbl val="0"/>
      </c:catAx>
      <c:valAx>
        <c:axId val="4685086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105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0.3461405330564209</c:v>
                </c:pt>
                <c:pt idx="1">
                  <c:v>0.21111893033075299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2.8902734510211148</c:v>
                </c:pt>
                <c:pt idx="1">
                  <c:v>1.4602392681210414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44-410A-B7BA-5DB69D80F87A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44-410A-B7BA-5DB69D80F87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10.643821391484941</c:v>
                </c:pt>
                <c:pt idx="1">
                  <c:v>6.3335679099225901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544-410A-B7BA-5DB69D80F87A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544-410A-B7BA-5DB69D80F87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30.858428521979924</c:v>
                </c:pt>
                <c:pt idx="1">
                  <c:v>26.38986629134412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544-410A-B7BA-5DB69D80F87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544-410A-B7BA-5DB69D80F87A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44.09830391138803</c:v>
                </c:pt>
                <c:pt idx="1">
                  <c:v>57.301196340605209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A544-410A-B7BA-5DB69D80F87A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A544-410A-B7BA-5DB69D80F87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3.9633091034960195</c:v>
                </c:pt>
                <c:pt idx="1">
                  <c:v>2.7797325826882475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A544-410A-B7BA-5DB69D80F87A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A544-410A-B7BA-5DB69D80F87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7.1997230875735552</c:v>
                </c:pt>
                <c:pt idx="1">
                  <c:v>5.5242786769880361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9529344"/>
        <c:axId val="469531648"/>
      </c:barChart>
      <c:catAx>
        <c:axId val="4695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9531648"/>
        <c:crosses val="autoZero"/>
        <c:auto val="1"/>
        <c:lblAlgn val="ctr"/>
        <c:lblOffset val="100"/>
        <c:noMultiLvlLbl val="0"/>
      </c:catAx>
      <c:valAx>
        <c:axId val="469531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95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F63-4B60-A754-63FFCC60389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F63-4B60-A754-63FFCC60389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29.958463136033231</c:v>
                </c:pt>
                <c:pt idx="1">
                  <c:v>25.492610837438423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F63-4B60-A754-63FFCC60389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DF63-4B60-A754-63FFCC60389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39.131187262028384</c:v>
                </c:pt>
                <c:pt idx="1">
                  <c:v>49.384236453201972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DF63-4B60-A754-63FFCC60389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DF63-4B60-A754-63FFCC60389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30.564209068881965</c:v>
                </c:pt>
                <c:pt idx="1">
                  <c:v>24.771287825475017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0.3461405330564209</c:v>
                </c:pt>
                <c:pt idx="1">
                  <c:v>0.35186488388458831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0935424"/>
        <c:axId val="470936960"/>
      </c:barChart>
      <c:catAx>
        <c:axId val="47093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0936960"/>
        <c:crosses val="autoZero"/>
        <c:auto val="1"/>
        <c:lblAlgn val="ctr"/>
        <c:lblOffset val="100"/>
        <c:noMultiLvlLbl val="0"/>
      </c:catAx>
      <c:valAx>
        <c:axId val="470936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0935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844</c:v>
                </c:pt>
                <c:pt idx="1">
                  <c:v>779</c:v>
                </c:pt>
                <c:pt idx="2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799</c:v>
                </c:pt>
                <c:pt idx="1">
                  <c:v>705</c:v>
                </c:pt>
                <c:pt idx="2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18</c:v>
                </c:pt>
                <c:pt idx="4">
                  <c:v>20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17</c:v>
                </c:pt>
                <c:pt idx="4">
                  <c:v>12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71060864"/>
        <c:axId val="471062400"/>
      </c:barChart>
      <c:catAx>
        <c:axId val="47106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062400"/>
        <c:crosses val="autoZero"/>
        <c:auto val="1"/>
        <c:lblAlgn val="ctr"/>
        <c:lblOffset val="100"/>
        <c:noMultiLvlLbl val="0"/>
      </c:catAx>
      <c:valAx>
        <c:axId val="471062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06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1.52</c:v>
                </c:pt>
                <c:pt idx="1">
                  <c:v>0.75</c:v>
                </c:pt>
                <c:pt idx="3">
                  <c:v>0.84</c:v>
                </c:pt>
                <c:pt idx="4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71382656"/>
        <c:axId val="471448576"/>
      </c:barChart>
      <c:catAx>
        <c:axId val="47138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1448576"/>
        <c:crosses val="autoZero"/>
        <c:auto val="1"/>
        <c:lblAlgn val="ctr"/>
        <c:lblOffset val="100"/>
        <c:noMultiLvlLbl val="0"/>
      </c:catAx>
      <c:valAx>
        <c:axId val="4714485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13826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60.609103078982599</c:v>
                </c:pt>
                <c:pt idx="2">
                  <c:v>16.644606221045667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39.390896921017401</c:v>
                </c:pt>
                <c:pt idx="2">
                  <c:v>83.355393778954337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1592320"/>
        <c:axId val="471610496"/>
      </c:barChart>
      <c:catAx>
        <c:axId val="471592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1610496"/>
        <c:crosses val="autoZero"/>
        <c:auto val="1"/>
        <c:lblAlgn val="ctr"/>
        <c:lblOffset val="100"/>
        <c:noMultiLvlLbl val="0"/>
      </c:catAx>
      <c:valAx>
        <c:axId val="471610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15923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65</c:v>
                </c:pt>
                <c:pt idx="1">
                  <c:v>49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63</c:v>
                </c:pt>
                <c:pt idx="1">
                  <c:v>69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1794432"/>
        <c:axId val="471830528"/>
      </c:barChart>
      <c:catAx>
        <c:axId val="47179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830528"/>
        <c:crosses val="autoZero"/>
        <c:auto val="1"/>
        <c:lblAlgn val="ctr"/>
        <c:lblOffset val="100"/>
        <c:noMultiLvlLbl val="0"/>
      </c:catAx>
      <c:valAx>
        <c:axId val="471830528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179443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155</c:v>
                </c:pt>
                <c:pt idx="1">
                  <c:v>178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173</c:v>
                </c:pt>
                <c:pt idx="1">
                  <c:v>180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1905024"/>
        <c:axId val="471906560"/>
      </c:barChart>
      <c:catAx>
        <c:axId val="4719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906560"/>
        <c:crosses val="autoZero"/>
        <c:auto val="1"/>
        <c:lblAlgn val="ctr"/>
        <c:lblOffset val="100"/>
        <c:noMultiLvlLbl val="0"/>
      </c:catAx>
      <c:valAx>
        <c:axId val="47190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190502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31.647561249719036</c:v>
                </c:pt>
                <c:pt idx="1">
                  <c:v>29.06746031746032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29.939312204989889</c:v>
                </c:pt>
                <c:pt idx="1">
                  <c:v>29.960317460317459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16.385704652730951</c:v>
                </c:pt>
                <c:pt idx="1">
                  <c:v>17.361111111111111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12.497190379860642</c:v>
                </c:pt>
                <c:pt idx="1">
                  <c:v>12.797619047619047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5.8215329287480335</c:v>
                </c:pt>
                <c:pt idx="1">
                  <c:v>7.0436507936507935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3.7086985839514495</c:v>
                </c:pt>
                <c:pt idx="1">
                  <c:v>3.7698412698412698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72510464"/>
        <c:axId val="472512000"/>
      </c:barChart>
      <c:catAx>
        <c:axId val="472510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2512000"/>
        <c:crosses val="autoZero"/>
        <c:auto val="1"/>
        <c:lblAlgn val="ctr"/>
        <c:lblOffset val="100"/>
        <c:noMultiLvlLbl val="0"/>
      </c:catAx>
      <c:valAx>
        <c:axId val="4725120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5104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50.94</c:v>
                </c:pt>
                <c:pt idx="1">
                  <c:v>39.04</c:v>
                </c:pt>
                <c:pt idx="2">
                  <c:v>7.54</c:v>
                </c:pt>
                <c:pt idx="3">
                  <c:v>1.9</c:v>
                </c:pt>
                <c:pt idx="4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54.92</c:v>
                </c:pt>
                <c:pt idx="1">
                  <c:v>33.18</c:v>
                </c:pt>
                <c:pt idx="2">
                  <c:v>8.82</c:v>
                </c:pt>
                <c:pt idx="3">
                  <c:v>2.35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72608128"/>
        <c:axId val="472618112"/>
      </c:barChart>
      <c:catAx>
        <c:axId val="47260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618112"/>
        <c:crosses val="autoZero"/>
        <c:auto val="1"/>
        <c:lblAlgn val="ctr"/>
        <c:lblOffset val="100"/>
        <c:noMultiLvlLbl val="0"/>
      </c:catAx>
      <c:valAx>
        <c:axId val="472618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6081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50431</c:v>
                </c:pt>
                <c:pt idx="1">
                  <c:v>54746</c:v>
                </c:pt>
                <c:pt idx="2">
                  <c:v>61004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2815104"/>
        <c:axId val="472823680"/>
      </c:barChart>
      <c:catAx>
        <c:axId val="4728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823680"/>
        <c:crosses val="autoZero"/>
        <c:auto val="1"/>
        <c:lblAlgn val="ctr"/>
        <c:lblOffset val="100"/>
        <c:noMultiLvlLbl val="0"/>
      </c:catAx>
      <c:valAx>
        <c:axId val="4728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81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1492</c:v>
                </c:pt>
                <c:pt idx="1">
                  <c:v>1466</c:v>
                </c:pt>
                <c:pt idx="2">
                  <c:v>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2408</c:v>
                </c:pt>
                <c:pt idx="1">
                  <c:v>2403</c:v>
                </c:pt>
                <c:pt idx="2">
                  <c:v>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2983040"/>
        <c:axId val="472984576"/>
      </c:barChart>
      <c:catAx>
        <c:axId val="47298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984576"/>
        <c:crosses val="autoZero"/>
        <c:auto val="1"/>
        <c:lblAlgn val="ctr"/>
        <c:lblOffset val="100"/>
        <c:noMultiLvlLbl val="0"/>
      </c:catAx>
      <c:valAx>
        <c:axId val="47298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983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15.8</c:v>
                </c:pt>
                <c:pt idx="1">
                  <c:v>23.6</c:v>
                </c:pt>
                <c:pt idx="2">
                  <c:v>1.9</c:v>
                </c:pt>
                <c:pt idx="3">
                  <c:v>58.699999999999996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</c:v>
                </c:pt>
                <c:pt idx="1">
                  <c:v>53.8</c:v>
                </c:pt>
                <c:pt idx="2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59.566787003610109</c:v>
                </c:pt>
                <c:pt idx="1">
                  <c:v>58.687258687258691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40.433212996389891</c:v>
                </c:pt>
                <c:pt idx="1">
                  <c:v>41.312741312741316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74292224"/>
        <c:axId val="474294144"/>
      </c:barChart>
      <c:catAx>
        <c:axId val="474292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294144"/>
        <c:crosses val="autoZero"/>
        <c:auto val="1"/>
        <c:lblAlgn val="ctr"/>
        <c:lblOffset val="100"/>
        <c:noMultiLvlLbl val="0"/>
      </c:catAx>
      <c:valAx>
        <c:axId val="4742941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29222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</c:v>
                </c:pt>
                <c:pt idx="1">
                  <c:v>8.9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854528"/>
        <c:axId val="474856448"/>
      </c:barChart>
      <c:catAx>
        <c:axId val="47485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856448"/>
        <c:crosses val="autoZero"/>
        <c:auto val="1"/>
        <c:lblAlgn val="ctr"/>
        <c:lblOffset val="100"/>
        <c:noMultiLvlLbl val="0"/>
      </c:catAx>
      <c:valAx>
        <c:axId val="47485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85452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13.6</c:v>
                </c:pt>
                <c:pt idx="1">
                  <c:v>20.7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574272"/>
        <c:axId val="475575808"/>
      </c:barChart>
      <c:catAx>
        <c:axId val="47557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575808"/>
        <c:crosses val="autoZero"/>
        <c:auto val="1"/>
        <c:lblAlgn val="ctr"/>
        <c:lblOffset val="100"/>
        <c:noMultiLvlLbl val="0"/>
      </c:catAx>
      <c:valAx>
        <c:axId val="47557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574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15.38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6142208"/>
        <c:axId val="442942592"/>
      </c:barChart>
      <c:catAx>
        <c:axId val="47614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942592"/>
        <c:crosses val="autoZero"/>
        <c:auto val="1"/>
        <c:lblAlgn val="ctr"/>
        <c:lblOffset val="100"/>
        <c:noMultiLvlLbl val="0"/>
      </c:catAx>
      <c:valAx>
        <c:axId val="44294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6142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583</c:v>
                </c:pt>
                <c:pt idx="1">
                  <c:v>788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52</c:v>
                </c:pt>
                <c:pt idx="1">
                  <c:v>96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980992"/>
        <c:axId val="442995072"/>
      </c:barChart>
      <c:catAx>
        <c:axId val="44298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995072"/>
        <c:crosses val="autoZero"/>
        <c:auto val="1"/>
        <c:lblAlgn val="ctr"/>
        <c:lblOffset val="100"/>
        <c:noMultiLvlLbl val="0"/>
      </c:catAx>
      <c:valAx>
        <c:axId val="4429950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298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4395</c:v>
                </c:pt>
                <c:pt idx="1">
                  <c:v>3190</c:v>
                </c:pt>
                <c:pt idx="2">
                  <c:v>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149</c:v>
                </c:pt>
                <c:pt idx="1">
                  <c:v>339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3033856"/>
        <c:axId val="443047936"/>
      </c:barChart>
      <c:catAx>
        <c:axId val="44303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047936"/>
        <c:crosses val="autoZero"/>
        <c:auto val="1"/>
        <c:lblAlgn val="ctr"/>
        <c:lblOffset val="100"/>
        <c:noMultiLvlLbl val="0"/>
      </c:catAx>
      <c:valAx>
        <c:axId val="443047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303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7.5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2.9</c:v>
                </c:pt>
                <c:pt idx="1">
                  <c:v>3.5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3062144"/>
        <c:axId val="443063680"/>
      </c:barChart>
      <c:catAx>
        <c:axId val="44306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063680"/>
        <c:crosses val="autoZero"/>
        <c:auto val="1"/>
        <c:lblAlgn val="ctr"/>
        <c:lblOffset val="100"/>
        <c:noMultiLvlLbl val="0"/>
      </c:catAx>
      <c:valAx>
        <c:axId val="4430636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3062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20.5</c:v>
                </c:pt>
                <c:pt idx="1">
                  <c:v>20.399999999999999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32.4</c:v>
                </c:pt>
                <c:pt idx="1">
                  <c:v>32.9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3086336"/>
        <c:axId val="443087872"/>
      </c:barChart>
      <c:catAx>
        <c:axId val="4430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087872"/>
        <c:crosses val="autoZero"/>
        <c:auto val="1"/>
        <c:lblAlgn val="ctr"/>
        <c:lblOffset val="100"/>
        <c:noMultiLvlLbl val="0"/>
      </c:catAx>
      <c:valAx>
        <c:axId val="443087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0863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145.24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3966592"/>
        <c:axId val="443968128"/>
      </c:barChart>
      <c:catAx>
        <c:axId val="44396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968128"/>
        <c:crosses val="autoZero"/>
        <c:auto val="1"/>
        <c:lblAlgn val="ctr"/>
        <c:lblOffset val="100"/>
        <c:noMultiLvlLbl val="0"/>
      </c:catAx>
      <c:valAx>
        <c:axId val="44396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966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100</c:v>
                </c:pt>
                <c:pt idx="1">
                  <c:v>118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99</c:v>
                </c:pt>
                <c:pt idx="1">
                  <c:v>110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858944"/>
        <c:axId val="445860480"/>
      </c:barChart>
      <c:catAx>
        <c:axId val="44585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860480"/>
        <c:crosses val="autoZero"/>
        <c:auto val="1"/>
        <c:lblAlgn val="ctr"/>
        <c:lblOffset val="100"/>
        <c:noMultiLvlLbl val="0"/>
      </c:catAx>
      <c:valAx>
        <c:axId val="44586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8589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619-4028-95BA-607C328FB8B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619-4028-95BA-607C328FB8B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619-4028-95BA-607C328FB8B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619-4028-95BA-607C328FB8B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57.6</c:v>
                </c:pt>
                <c:pt idx="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619-4028-95BA-607C328FB8B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26.5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532224"/>
        <c:axId val="148578688"/>
      </c:barChart>
      <c:catAx>
        <c:axId val="14853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578688"/>
        <c:crosses val="autoZero"/>
        <c:auto val="1"/>
        <c:lblAlgn val="ctr"/>
        <c:lblOffset val="100"/>
        <c:noMultiLvlLbl val="0"/>
      </c:catAx>
      <c:valAx>
        <c:axId val="14857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3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188</c:v>
                </c:pt>
                <c:pt idx="1">
                  <c:v>243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180</c:v>
                </c:pt>
                <c:pt idx="1">
                  <c:v>224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651200"/>
        <c:axId val="447669376"/>
      </c:barChart>
      <c:catAx>
        <c:axId val="44765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669376"/>
        <c:crosses val="autoZero"/>
        <c:auto val="1"/>
        <c:lblAlgn val="ctr"/>
        <c:lblOffset val="100"/>
        <c:noMultiLvlLbl val="0"/>
      </c:catAx>
      <c:valAx>
        <c:axId val="44766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651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55</c:v>
                </c:pt>
                <c:pt idx="1">
                  <c:v>72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17</c:v>
                </c:pt>
                <c:pt idx="1">
                  <c:v>25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343040"/>
        <c:axId val="448353024"/>
      </c:barChart>
      <c:catAx>
        <c:axId val="4483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53024"/>
        <c:crosses val="autoZero"/>
        <c:auto val="1"/>
        <c:lblAlgn val="ctr"/>
        <c:lblOffset val="100"/>
        <c:noMultiLvlLbl val="0"/>
      </c:catAx>
      <c:valAx>
        <c:axId val="44835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343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844</c:v>
                </c:pt>
                <c:pt idx="1">
                  <c:v>779</c:v>
                </c:pt>
                <c:pt idx="2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799</c:v>
                </c:pt>
                <c:pt idx="1">
                  <c:v>705</c:v>
                </c:pt>
                <c:pt idx="2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8371328"/>
        <c:axId val="448389504"/>
      </c:barChart>
      <c:catAx>
        <c:axId val="4483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389504"/>
        <c:crosses val="autoZero"/>
        <c:auto val="1"/>
        <c:lblAlgn val="ctr"/>
        <c:lblOffset val="100"/>
        <c:noMultiLvlLbl val="0"/>
      </c:catAx>
      <c:valAx>
        <c:axId val="4483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3713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</c:v>
                </c:pt>
                <c:pt idx="1">
                  <c:v>53.8</c:v>
                </c:pt>
                <c:pt idx="2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7B4-44DF-97AD-FC62168C2F7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7B4-44DF-97AD-FC62168C2F7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7B4-44DF-97AD-FC62168C2F7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7B4-44DF-97AD-FC62168C2F7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57.6</c:v>
                </c:pt>
                <c:pt idx="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7B4-44DF-97AD-FC62168C2F73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7B4-44DF-97AD-FC62168C2F7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26.5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448843136"/>
        <c:axId val="448849024"/>
      </c:barChart>
      <c:catAx>
        <c:axId val="4488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8849024"/>
        <c:crosses val="autoZero"/>
        <c:auto val="1"/>
        <c:lblAlgn val="ctr"/>
        <c:lblOffset val="100"/>
        <c:noMultiLvlLbl val="0"/>
      </c:catAx>
      <c:valAx>
        <c:axId val="448849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88431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448924672"/>
        <c:axId val="448963328"/>
      </c:barChart>
      <c:catAx>
        <c:axId val="448924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8963328"/>
        <c:crosses val="autoZero"/>
        <c:auto val="1"/>
        <c:lblAlgn val="ctr"/>
        <c:lblOffset val="100"/>
        <c:noMultiLvlLbl val="0"/>
      </c:catAx>
      <c:valAx>
        <c:axId val="44896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48924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088896"/>
        <c:axId val="449098880"/>
      </c:barChart>
      <c:catAx>
        <c:axId val="44908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9098880"/>
        <c:crosses val="autoZero"/>
        <c:auto val="1"/>
        <c:lblAlgn val="ctr"/>
        <c:lblOffset val="100"/>
        <c:noMultiLvlLbl val="0"/>
      </c:catAx>
      <c:valAx>
        <c:axId val="4490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08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145856"/>
        <c:axId val="449151744"/>
      </c:barChart>
      <c:catAx>
        <c:axId val="449145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9151744"/>
        <c:crosses val="autoZero"/>
        <c:auto val="1"/>
        <c:lblAlgn val="ctr"/>
        <c:lblOffset val="100"/>
        <c:noMultiLvlLbl val="0"/>
      </c:catAx>
      <c:valAx>
        <c:axId val="44915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145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1153</c:v>
                </c:pt>
                <c:pt idx="1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170048"/>
        <c:axId val="449180032"/>
      </c:barChart>
      <c:catAx>
        <c:axId val="44917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449180032"/>
        <c:crosses val="autoZero"/>
        <c:auto val="1"/>
        <c:lblAlgn val="ctr"/>
        <c:lblOffset val="100"/>
        <c:noMultiLvlLbl val="0"/>
      </c:catAx>
      <c:valAx>
        <c:axId val="44918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17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1536</c:v>
                </c:pt>
                <c:pt idx="1">
                  <c:v>1604</c:v>
                </c:pt>
                <c:pt idx="2">
                  <c:v>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253760"/>
        <c:axId val="449255296"/>
      </c:barChart>
      <c:catAx>
        <c:axId val="44925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255296"/>
        <c:crosses val="autoZero"/>
        <c:auto val="1"/>
        <c:lblAlgn val="ctr"/>
        <c:lblOffset val="100"/>
        <c:noMultiLvlLbl val="0"/>
      </c:catAx>
      <c:valAx>
        <c:axId val="44925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253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55.4</c:v>
                </c:pt>
                <c:pt idx="1">
                  <c:v>55.8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44.6</c:v>
                </c:pt>
                <c:pt idx="1">
                  <c:v>44.2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093376"/>
        <c:axId val="149097472"/>
      </c:barChart>
      <c:catAx>
        <c:axId val="1490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7472"/>
        <c:crosses val="autoZero"/>
        <c:auto val="1"/>
        <c:lblAlgn val="ctr"/>
        <c:lblOffset val="100"/>
        <c:noMultiLvlLbl val="0"/>
      </c:catAx>
      <c:valAx>
        <c:axId val="14909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093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</c:v>
                </c:pt>
                <c:pt idx="1">
                  <c:v>18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745280"/>
        <c:axId val="449746816"/>
      </c:barChart>
      <c:catAx>
        <c:axId val="449745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746816"/>
        <c:crosses val="autoZero"/>
        <c:auto val="1"/>
        <c:lblAlgn val="ctr"/>
        <c:lblOffset val="100"/>
        <c:noMultiLvlLbl val="0"/>
      </c:catAx>
      <c:valAx>
        <c:axId val="449746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74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31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863040"/>
        <c:axId val="449864832"/>
      </c:barChart>
      <c:catAx>
        <c:axId val="4498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864832"/>
        <c:crosses val="autoZero"/>
        <c:auto val="1"/>
        <c:lblAlgn val="ctr"/>
        <c:lblOffset val="100"/>
        <c:noMultiLvlLbl val="0"/>
      </c:catAx>
      <c:valAx>
        <c:axId val="449864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8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4558</c:v>
                </c:pt>
                <c:pt idx="1">
                  <c:v>4333</c:v>
                </c:pt>
                <c:pt idx="2">
                  <c:v>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9881216"/>
        <c:axId val="449882752"/>
      </c:barChart>
      <c:catAx>
        <c:axId val="44988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882752"/>
        <c:crosses val="autoZero"/>
        <c:auto val="1"/>
        <c:lblAlgn val="ctr"/>
        <c:lblOffset val="100"/>
        <c:noMultiLvlLbl val="0"/>
      </c:catAx>
      <c:valAx>
        <c:axId val="4498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88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17.644006227296316</c:v>
                </c:pt>
                <c:pt idx="1">
                  <c:v>59.937727036844834</c:v>
                </c:pt>
                <c:pt idx="2">
                  <c:v>22.418266735858847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0663936"/>
        <c:axId val="450665472"/>
      </c:barChart>
      <c:catAx>
        <c:axId val="45066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665472"/>
        <c:crosses val="autoZero"/>
        <c:auto val="1"/>
        <c:lblAlgn val="ctr"/>
        <c:lblOffset val="100"/>
        <c:noMultiLvlLbl val="0"/>
      </c:catAx>
      <c:valAx>
        <c:axId val="45066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0663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50901120"/>
        <c:axId val="450902656"/>
      </c:barChart>
      <c:catAx>
        <c:axId val="45090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902656"/>
        <c:crosses val="autoZero"/>
        <c:auto val="1"/>
        <c:lblAlgn val="ctr"/>
        <c:lblOffset val="100"/>
        <c:noMultiLvlLbl val="0"/>
      </c:catAx>
      <c:valAx>
        <c:axId val="45090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5090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91.4</c:v>
                </c:pt>
                <c:pt idx="1">
                  <c:v>96.7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83.3</c:v>
                </c:pt>
                <c:pt idx="1">
                  <c:v>100</c:v>
                </c:pt>
                <c:pt idx="2">
                  <c:v>76.3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933504"/>
        <c:axId val="450935040"/>
      </c:barChart>
      <c:catAx>
        <c:axId val="45093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935040"/>
        <c:crosses val="autoZero"/>
        <c:auto val="1"/>
        <c:lblAlgn val="ctr"/>
        <c:lblOffset val="100"/>
        <c:noMultiLvlLbl val="0"/>
      </c:catAx>
      <c:valAx>
        <c:axId val="450935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9335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621</c:v>
                </c:pt>
                <c:pt idx="1">
                  <c:v>606</c:v>
                </c:pt>
                <c:pt idx="2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115648"/>
        <c:axId val="451850624"/>
      </c:barChart>
      <c:catAx>
        <c:axId val="4511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850624"/>
        <c:crosses val="autoZero"/>
        <c:auto val="1"/>
        <c:lblAlgn val="ctr"/>
        <c:lblOffset val="100"/>
        <c:noMultiLvlLbl val="0"/>
      </c:catAx>
      <c:valAx>
        <c:axId val="45185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115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032384"/>
        <c:axId val="452033920"/>
      </c:barChart>
      <c:catAx>
        <c:axId val="4520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33920"/>
        <c:crosses val="autoZero"/>
        <c:auto val="1"/>
        <c:lblAlgn val="ctr"/>
        <c:lblOffset val="100"/>
        <c:noMultiLvlLbl val="0"/>
      </c:catAx>
      <c:valAx>
        <c:axId val="45203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32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24</c:v>
                </c:pt>
                <c:pt idx="1">
                  <c:v>21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29</c:v>
                </c:pt>
                <c:pt idx="1">
                  <c:v>59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060672"/>
        <c:axId val="452062208"/>
      </c:barChart>
      <c:catAx>
        <c:axId val="4520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62208"/>
        <c:crosses val="autoZero"/>
        <c:auto val="1"/>
        <c:lblAlgn val="ctr"/>
        <c:lblOffset val="100"/>
        <c:noMultiLvlLbl val="0"/>
      </c:catAx>
      <c:valAx>
        <c:axId val="45206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060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330560"/>
        <c:axId val="149430656"/>
      </c:barChart>
      <c:catAx>
        <c:axId val="14933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430656"/>
        <c:crosses val="autoZero"/>
        <c:auto val="1"/>
        <c:lblAlgn val="ctr"/>
        <c:lblOffset val="100"/>
        <c:noMultiLvlLbl val="0"/>
      </c:catAx>
      <c:valAx>
        <c:axId val="1494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3305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2.2611016383720068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2.5279857661798504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2.4167840462599157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2.520572318185188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2.0905923344947737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2.5724664541478242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2.7207354140410702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2.7207354140410702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2.4835050782118762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2.9579657498702647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3.8920601971977167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4.4332419008080661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4.0329157090963008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3.7956853732671068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3.4917340054859518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2.3574764623026172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1.9571502705908517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1.0749499592260359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2418944"/>
        <c:axId val="452437120"/>
      </c:barChart>
      <c:catAx>
        <c:axId val="4524189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2437120"/>
        <c:crosses val="autoZero"/>
        <c:auto val="1"/>
        <c:lblAlgn val="ctr"/>
        <c:lblOffset val="100"/>
        <c:noMultiLvlLbl val="0"/>
      </c:catAx>
      <c:valAx>
        <c:axId val="452437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24189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2.2981688783453182</c:v>
                </c:pt>
                <c:pt idx="1">
                  <c:v>2.6169471421157979</c:v>
                </c:pt>
                <c:pt idx="2">
                  <c:v>2.3797168062866039</c:v>
                </c:pt>
                <c:pt idx="3">
                  <c:v>2.5947067981318113</c:v>
                </c:pt>
                <c:pt idx="4">
                  <c:v>2.4983319742012009</c:v>
                </c:pt>
                <c:pt idx="5">
                  <c:v>2.3871302542812662</c:v>
                </c:pt>
                <c:pt idx="6">
                  <c:v>3.0098598858329009</c:v>
                </c:pt>
                <c:pt idx="7">
                  <c:v>3.2915709096300692</c:v>
                </c:pt>
                <c:pt idx="8">
                  <c:v>3.0246867818222256</c:v>
                </c:pt>
                <c:pt idx="9">
                  <c:v>3.3360515975980429</c:v>
                </c:pt>
                <c:pt idx="10">
                  <c:v>3.93654088516569</c:v>
                </c:pt>
                <c:pt idx="11">
                  <c:v>4.3442805248721186</c:v>
                </c:pt>
                <c:pt idx="12">
                  <c:v>4.233078804952183</c:v>
                </c:pt>
                <c:pt idx="13">
                  <c:v>3.93654088516569</c:v>
                </c:pt>
                <c:pt idx="14">
                  <c:v>2.7652161020090444</c:v>
                </c:pt>
                <c:pt idx="15">
                  <c:v>1.564237526873749</c:v>
                </c:pt>
                <c:pt idx="16">
                  <c:v>0.95633479131143895</c:v>
                </c:pt>
                <c:pt idx="17">
                  <c:v>0.51894135962636223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2456832"/>
        <c:axId val="452458368"/>
      </c:barChart>
      <c:catAx>
        <c:axId val="4524568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2458368"/>
        <c:crosses val="autoZero"/>
        <c:auto val="1"/>
        <c:lblAlgn val="ctr"/>
        <c:lblOffset val="100"/>
        <c:noMultiLvlLbl val="0"/>
      </c:catAx>
      <c:valAx>
        <c:axId val="4524583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2456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0.3461405330564209</c:v>
                </c:pt>
                <c:pt idx="1">
                  <c:v>0.21111893033075299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2.8902734510211148</c:v>
                </c:pt>
                <c:pt idx="1">
                  <c:v>1.4602392681210414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0F9-48DB-8EFC-527866707A8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0F9-48DB-8EFC-527866707A8B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0F9-48DB-8EFC-527866707A8B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0F9-48DB-8EFC-527866707A8B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10.643821391484941</c:v>
                </c:pt>
                <c:pt idx="1">
                  <c:v>6.3335679099225901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0F9-48DB-8EFC-527866707A8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0F9-48DB-8EFC-527866707A8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30.858428521979924</c:v>
                </c:pt>
                <c:pt idx="1">
                  <c:v>26.38986629134412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0F9-48DB-8EFC-527866707A8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0F9-48DB-8EFC-527866707A8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44.09830391138803</c:v>
                </c:pt>
                <c:pt idx="1">
                  <c:v>57.301196340605209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90F9-48DB-8EFC-527866707A8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90F9-48DB-8EFC-527866707A8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3.9633091034960195</c:v>
                </c:pt>
                <c:pt idx="1">
                  <c:v>2.7797325826882475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90F9-48DB-8EFC-527866707A8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90F9-48DB-8EFC-527866707A8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7.1997230875735552</c:v>
                </c:pt>
                <c:pt idx="1">
                  <c:v>5.5242786769880361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3706112"/>
        <c:axId val="453707648"/>
      </c:barChart>
      <c:catAx>
        <c:axId val="45370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707648"/>
        <c:crosses val="autoZero"/>
        <c:auto val="1"/>
        <c:lblAlgn val="ctr"/>
        <c:lblOffset val="100"/>
        <c:noMultiLvlLbl val="0"/>
      </c:catAx>
      <c:valAx>
        <c:axId val="45370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706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652-49D4-AF8B-A69C68579F7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652-49D4-AF8B-A69C68579F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29.958463136033231</c:v>
                </c:pt>
                <c:pt idx="1">
                  <c:v>25.492610837438423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652-49D4-AF8B-A69C68579F7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652-49D4-AF8B-A69C68579F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39.131187262028384</c:v>
                </c:pt>
                <c:pt idx="1">
                  <c:v>49.384236453201972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652-49D4-AF8B-A69C68579F7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652-49D4-AF8B-A69C68579F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30.564209068881965</c:v>
                </c:pt>
                <c:pt idx="1">
                  <c:v>24.771287825475017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0.3461405330564209</c:v>
                </c:pt>
                <c:pt idx="1">
                  <c:v>0.35186488388458831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3776512"/>
        <c:axId val="453778048"/>
      </c:barChart>
      <c:catAx>
        <c:axId val="45377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778048"/>
        <c:crosses val="autoZero"/>
        <c:auto val="1"/>
        <c:lblAlgn val="ctr"/>
        <c:lblOffset val="100"/>
        <c:noMultiLvlLbl val="0"/>
      </c:catAx>
      <c:valAx>
        <c:axId val="453778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7765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18</c:v>
                </c:pt>
                <c:pt idx="4">
                  <c:v>20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17</c:v>
                </c:pt>
                <c:pt idx="4">
                  <c:v>12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3812992"/>
        <c:axId val="453814528"/>
      </c:barChart>
      <c:catAx>
        <c:axId val="45381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814528"/>
        <c:crosses val="autoZero"/>
        <c:auto val="1"/>
        <c:lblAlgn val="ctr"/>
        <c:lblOffset val="100"/>
        <c:noMultiLvlLbl val="0"/>
      </c:catAx>
      <c:valAx>
        <c:axId val="453814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812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1.52</c:v>
                </c:pt>
                <c:pt idx="1">
                  <c:v>0.75</c:v>
                </c:pt>
                <c:pt idx="3">
                  <c:v>0.84</c:v>
                </c:pt>
                <c:pt idx="4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3846912"/>
        <c:axId val="453848448"/>
      </c:barChart>
      <c:catAx>
        <c:axId val="45384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848448"/>
        <c:crosses val="autoZero"/>
        <c:auto val="1"/>
        <c:lblAlgn val="ctr"/>
        <c:lblOffset val="100"/>
        <c:noMultiLvlLbl val="0"/>
      </c:catAx>
      <c:valAx>
        <c:axId val="45384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84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60.609103078982599</c:v>
                </c:pt>
                <c:pt idx="2">
                  <c:v>16.644606221045667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39.390896921017401</c:v>
                </c:pt>
                <c:pt idx="2">
                  <c:v>83.355393778954337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3874816"/>
        <c:axId val="453876352"/>
      </c:barChart>
      <c:catAx>
        <c:axId val="453874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876352"/>
        <c:crosses val="autoZero"/>
        <c:auto val="1"/>
        <c:lblAlgn val="ctr"/>
        <c:lblOffset val="100"/>
        <c:noMultiLvlLbl val="0"/>
      </c:catAx>
      <c:valAx>
        <c:axId val="4538763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38748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18.3</c:v>
                </c:pt>
                <c:pt idx="1">
                  <c:v>47.6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4069248"/>
        <c:axId val="454083328"/>
      </c:barChart>
      <c:catAx>
        <c:axId val="4540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083328"/>
        <c:crosses val="autoZero"/>
        <c:auto val="1"/>
        <c:lblAlgn val="ctr"/>
        <c:lblOffset val="100"/>
        <c:noMultiLvlLbl val="0"/>
      </c:catAx>
      <c:valAx>
        <c:axId val="45408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406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65</c:v>
                </c:pt>
                <c:pt idx="1">
                  <c:v>49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63</c:v>
                </c:pt>
                <c:pt idx="1">
                  <c:v>69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4125824"/>
        <c:axId val="454144000"/>
      </c:barChart>
      <c:catAx>
        <c:axId val="45412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4144000"/>
        <c:crosses val="autoZero"/>
        <c:auto val="1"/>
        <c:lblAlgn val="ctr"/>
        <c:lblOffset val="100"/>
        <c:noMultiLvlLbl val="0"/>
      </c:catAx>
      <c:valAx>
        <c:axId val="45414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4125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155</c:v>
                </c:pt>
                <c:pt idx="1">
                  <c:v>178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173</c:v>
                </c:pt>
                <c:pt idx="1">
                  <c:v>180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4154112"/>
        <c:axId val="454155648"/>
      </c:barChart>
      <c:catAx>
        <c:axId val="45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4155648"/>
        <c:crosses val="autoZero"/>
        <c:auto val="1"/>
        <c:lblAlgn val="ctr"/>
        <c:lblOffset val="100"/>
        <c:noMultiLvlLbl val="0"/>
      </c:catAx>
      <c:valAx>
        <c:axId val="45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4154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099456"/>
        <c:axId val="150219008"/>
      </c:barChart>
      <c:catAx>
        <c:axId val="15009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19008"/>
        <c:crosses val="autoZero"/>
        <c:auto val="1"/>
        <c:lblAlgn val="ctr"/>
        <c:lblOffset val="100"/>
        <c:noMultiLvlLbl val="0"/>
      </c:catAx>
      <c:valAx>
        <c:axId val="1502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09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31.647561249719036</c:v>
                </c:pt>
                <c:pt idx="1">
                  <c:v>29.06746031746032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29.939312204989889</c:v>
                </c:pt>
                <c:pt idx="1">
                  <c:v>29.960317460317459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16.385704652730951</c:v>
                </c:pt>
                <c:pt idx="1">
                  <c:v>17.361111111111111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12.497190379860642</c:v>
                </c:pt>
                <c:pt idx="1">
                  <c:v>12.797619047619047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5.8215329287480335</c:v>
                </c:pt>
                <c:pt idx="1">
                  <c:v>7.0436507936507935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3.7086985839514495</c:v>
                </c:pt>
                <c:pt idx="1">
                  <c:v>3.7698412698412698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5663616"/>
        <c:axId val="455665152"/>
      </c:barChart>
      <c:catAx>
        <c:axId val="455663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5665152"/>
        <c:crosses val="autoZero"/>
        <c:auto val="1"/>
        <c:lblAlgn val="ctr"/>
        <c:lblOffset val="100"/>
        <c:noMultiLvlLbl val="0"/>
      </c:catAx>
      <c:valAx>
        <c:axId val="4556651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6636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50.94</c:v>
                </c:pt>
                <c:pt idx="1">
                  <c:v>39.04</c:v>
                </c:pt>
                <c:pt idx="2">
                  <c:v>7.54</c:v>
                </c:pt>
                <c:pt idx="3">
                  <c:v>1.9</c:v>
                </c:pt>
                <c:pt idx="4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54.92</c:v>
                </c:pt>
                <c:pt idx="1">
                  <c:v>33.18</c:v>
                </c:pt>
                <c:pt idx="2">
                  <c:v>8.82</c:v>
                </c:pt>
                <c:pt idx="3">
                  <c:v>2.35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5796224"/>
        <c:axId val="455797760"/>
      </c:barChart>
      <c:catAx>
        <c:axId val="455796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797760"/>
        <c:crosses val="autoZero"/>
        <c:auto val="1"/>
        <c:lblAlgn val="ctr"/>
        <c:lblOffset val="100"/>
        <c:noMultiLvlLbl val="0"/>
      </c:catAx>
      <c:valAx>
        <c:axId val="455797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796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50431</c:v>
                </c:pt>
                <c:pt idx="1">
                  <c:v>54746</c:v>
                </c:pt>
                <c:pt idx="2">
                  <c:v>61004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6859008"/>
        <c:axId val="456868992"/>
      </c:barChart>
      <c:catAx>
        <c:axId val="4568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868992"/>
        <c:crosses val="autoZero"/>
        <c:auto val="1"/>
        <c:lblAlgn val="ctr"/>
        <c:lblOffset val="100"/>
        <c:noMultiLvlLbl val="0"/>
      </c:catAx>
      <c:valAx>
        <c:axId val="45686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85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1492</c:v>
                </c:pt>
                <c:pt idx="1">
                  <c:v>1466</c:v>
                </c:pt>
                <c:pt idx="2">
                  <c:v>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2408</c:v>
                </c:pt>
                <c:pt idx="1">
                  <c:v>2403</c:v>
                </c:pt>
                <c:pt idx="2">
                  <c:v>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895104"/>
        <c:axId val="456900992"/>
      </c:barChart>
      <c:catAx>
        <c:axId val="4568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900992"/>
        <c:crosses val="autoZero"/>
        <c:auto val="1"/>
        <c:lblAlgn val="ctr"/>
        <c:lblOffset val="100"/>
        <c:noMultiLvlLbl val="0"/>
      </c:catAx>
      <c:valAx>
        <c:axId val="45690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6895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15.8</c:v>
                </c:pt>
                <c:pt idx="1">
                  <c:v>23.6</c:v>
                </c:pt>
                <c:pt idx="2">
                  <c:v>1.9</c:v>
                </c:pt>
                <c:pt idx="3">
                  <c:v>58.699999999999996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59.566787003610109</c:v>
                </c:pt>
                <c:pt idx="1">
                  <c:v>58.687258687258691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40.433212996389891</c:v>
                </c:pt>
                <c:pt idx="1">
                  <c:v>41.312741312741316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7442816"/>
        <c:axId val="457444352"/>
      </c:barChart>
      <c:catAx>
        <c:axId val="457442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444352"/>
        <c:crosses val="autoZero"/>
        <c:auto val="1"/>
        <c:lblAlgn val="ctr"/>
        <c:lblOffset val="100"/>
        <c:noMultiLvlLbl val="0"/>
      </c:catAx>
      <c:valAx>
        <c:axId val="4574443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4428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7538944"/>
        <c:axId val="457544832"/>
      </c:barChart>
      <c:catAx>
        <c:axId val="45753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544832"/>
        <c:crosses val="autoZero"/>
        <c:auto val="1"/>
        <c:lblAlgn val="ctr"/>
        <c:lblOffset val="100"/>
        <c:noMultiLvlLbl val="0"/>
      </c:catAx>
      <c:valAx>
        <c:axId val="45754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53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</c:v>
                </c:pt>
                <c:pt idx="1">
                  <c:v>8.9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7553024"/>
        <c:axId val="457554560"/>
      </c:barChart>
      <c:catAx>
        <c:axId val="45755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554560"/>
        <c:crosses val="autoZero"/>
        <c:auto val="1"/>
        <c:lblAlgn val="ctr"/>
        <c:lblOffset val="100"/>
        <c:noMultiLvlLbl val="0"/>
      </c:catAx>
      <c:valAx>
        <c:axId val="45755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755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13.6</c:v>
                </c:pt>
                <c:pt idx="1">
                  <c:v>20.7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7640576"/>
        <c:axId val="457654656"/>
      </c:barChart>
      <c:catAx>
        <c:axId val="4576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654656"/>
        <c:crosses val="autoZero"/>
        <c:auto val="1"/>
        <c:lblAlgn val="ctr"/>
        <c:lblOffset val="100"/>
        <c:noMultiLvlLbl val="0"/>
      </c:catAx>
      <c:valAx>
        <c:axId val="45765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64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15.38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58073984"/>
        <c:axId val="458075520"/>
      </c:barChart>
      <c:catAx>
        <c:axId val="4580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8075520"/>
        <c:crosses val="autoZero"/>
        <c:auto val="1"/>
        <c:lblAlgn val="ctr"/>
        <c:lblOffset val="100"/>
        <c:noMultiLvlLbl val="0"/>
      </c:catAx>
      <c:valAx>
        <c:axId val="4580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8073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97536"/>
        <c:axId val="150528768"/>
      </c:barChart>
      <c:catAx>
        <c:axId val="15049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28768"/>
        <c:crosses val="autoZero"/>
        <c:auto val="1"/>
        <c:lblAlgn val="ctr"/>
        <c:lblOffset val="100"/>
        <c:noMultiLvlLbl val="0"/>
      </c:catAx>
      <c:valAx>
        <c:axId val="15052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9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6.9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8502144"/>
        <c:axId val="458503680"/>
      </c:barChart>
      <c:catAx>
        <c:axId val="45850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503680"/>
        <c:crosses val="autoZero"/>
        <c:auto val="1"/>
        <c:lblAlgn val="ctr"/>
        <c:lblOffset val="100"/>
        <c:noMultiLvlLbl val="0"/>
      </c:catAx>
      <c:valAx>
        <c:axId val="45850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502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55.4</c:v>
                </c:pt>
                <c:pt idx="1">
                  <c:v>55.8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44.6</c:v>
                </c:pt>
                <c:pt idx="1">
                  <c:v>44.2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9046272"/>
        <c:axId val="459351168"/>
      </c:barChart>
      <c:catAx>
        <c:axId val="4590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9351168"/>
        <c:crosses val="autoZero"/>
        <c:auto val="1"/>
        <c:lblAlgn val="ctr"/>
        <c:lblOffset val="100"/>
        <c:noMultiLvlLbl val="0"/>
      </c:catAx>
      <c:valAx>
        <c:axId val="459351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9046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583</c:v>
                </c:pt>
                <c:pt idx="1">
                  <c:v>788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52</c:v>
                </c:pt>
                <c:pt idx="1">
                  <c:v>96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9803648"/>
        <c:axId val="459805440"/>
      </c:barChart>
      <c:catAx>
        <c:axId val="45980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805440"/>
        <c:crosses val="autoZero"/>
        <c:auto val="1"/>
        <c:lblAlgn val="ctr"/>
        <c:lblOffset val="100"/>
        <c:noMultiLvlLbl val="0"/>
      </c:catAx>
      <c:valAx>
        <c:axId val="459805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9803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4395</c:v>
                </c:pt>
                <c:pt idx="1">
                  <c:v>3190</c:v>
                </c:pt>
                <c:pt idx="2">
                  <c:v>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149</c:v>
                </c:pt>
                <c:pt idx="1">
                  <c:v>339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9848320"/>
        <c:axId val="459854208"/>
      </c:barChart>
      <c:catAx>
        <c:axId val="45984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9854208"/>
        <c:crosses val="autoZero"/>
        <c:auto val="1"/>
        <c:lblAlgn val="ctr"/>
        <c:lblOffset val="100"/>
        <c:noMultiLvlLbl val="0"/>
      </c:catAx>
      <c:valAx>
        <c:axId val="459854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984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7.5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2.9</c:v>
                </c:pt>
                <c:pt idx="1">
                  <c:v>3.5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9925760"/>
        <c:axId val="460259328"/>
      </c:barChart>
      <c:catAx>
        <c:axId val="45992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259328"/>
        <c:crosses val="autoZero"/>
        <c:auto val="1"/>
        <c:lblAlgn val="ctr"/>
        <c:lblOffset val="100"/>
        <c:noMultiLvlLbl val="0"/>
      </c:catAx>
      <c:valAx>
        <c:axId val="460259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9925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20.5</c:v>
                </c:pt>
                <c:pt idx="1">
                  <c:v>20.399999999999999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32.4</c:v>
                </c:pt>
                <c:pt idx="1">
                  <c:v>32.9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0281728"/>
        <c:axId val="460283264"/>
      </c:barChart>
      <c:catAx>
        <c:axId val="46028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283264"/>
        <c:crosses val="autoZero"/>
        <c:auto val="1"/>
        <c:lblAlgn val="ctr"/>
        <c:lblOffset val="100"/>
        <c:noMultiLvlLbl val="0"/>
      </c:catAx>
      <c:valAx>
        <c:axId val="460283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02817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114.539</c:v>
                </c:pt>
                <c:pt idx="1">
                  <c:v>114.539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0314112"/>
        <c:axId val="460315648"/>
      </c:barChart>
      <c:catAx>
        <c:axId val="460314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315648"/>
        <c:crosses val="autoZero"/>
        <c:auto val="1"/>
        <c:lblAlgn val="ctr"/>
        <c:lblOffset val="100"/>
        <c:noMultiLvlLbl val="0"/>
      </c:catAx>
      <c:valAx>
        <c:axId val="460315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314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145.24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0428032"/>
        <c:axId val="460429568"/>
      </c:barChart>
      <c:catAx>
        <c:axId val="46042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429568"/>
        <c:crosses val="autoZero"/>
        <c:auto val="1"/>
        <c:lblAlgn val="ctr"/>
        <c:lblOffset val="100"/>
        <c:noMultiLvlLbl val="0"/>
      </c:catAx>
      <c:valAx>
        <c:axId val="46042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042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100</c:v>
                </c:pt>
                <c:pt idx="1">
                  <c:v>118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99</c:v>
                </c:pt>
                <c:pt idx="1">
                  <c:v>110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0447744"/>
        <c:axId val="460449280"/>
      </c:barChart>
      <c:catAx>
        <c:axId val="46044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0449280"/>
        <c:crosses val="autoZero"/>
        <c:auto val="1"/>
        <c:lblAlgn val="ctr"/>
        <c:lblOffset val="100"/>
        <c:noMultiLvlLbl val="0"/>
      </c:catAx>
      <c:valAx>
        <c:axId val="46044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0447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6786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6703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12383</v>
      </c>
      <c r="C4" s="35">
        <v>6255</v>
      </c>
      <c r="D4" s="63">
        <v>6128</v>
      </c>
      <c r="E4" s="213"/>
    </row>
    <row r="5" spans="1:5" ht="30" x14ac:dyDescent="0.25">
      <c r="A5" s="203" t="s">
        <v>724</v>
      </c>
      <c r="B5" s="72">
        <v>12303</v>
      </c>
      <c r="C5" s="61">
        <v>6186</v>
      </c>
      <c r="D5" s="111">
        <v>6117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1534</v>
      </c>
      <c r="C4" s="71">
        <v>3158</v>
      </c>
    </row>
    <row r="5" spans="1:6" x14ac:dyDescent="0.25">
      <c r="A5" s="288" t="s">
        <v>727</v>
      </c>
      <c r="B5" s="216">
        <v>564</v>
      </c>
      <c r="C5" s="216">
        <v>806</v>
      </c>
    </row>
    <row r="6" spans="1:6" x14ac:dyDescent="0.25">
      <c r="A6" s="288" t="s">
        <v>728</v>
      </c>
      <c r="B6" s="216">
        <v>1111</v>
      </c>
      <c r="C6" s="216">
        <v>1171</v>
      </c>
    </row>
    <row r="7" spans="1:6" x14ac:dyDescent="0.25">
      <c r="A7" s="288" t="s">
        <v>729</v>
      </c>
      <c r="B7" s="216">
        <v>2054</v>
      </c>
      <c r="C7" s="216">
        <v>1563</v>
      </c>
    </row>
    <row r="8" spans="1:6" x14ac:dyDescent="0.25">
      <c r="A8" s="288" t="s">
        <v>730</v>
      </c>
      <c r="B8" s="216">
        <v>71</v>
      </c>
      <c r="C8" s="216">
        <v>172</v>
      </c>
    </row>
    <row r="9" spans="1:6" x14ac:dyDescent="0.25">
      <c r="A9" s="288" t="s">
        <v>731</v>
      </c>
      <c r="B9" s="216">
        <v>661</v>
      </c>
      <c r="C9" s="216">
        <v>496</v>
      </c>
    </row>
    <row r="10" spans="1:6" ht="30" x14ac:dyDescent="0.25">
      <c r="A10" s="295" t="s">
        <v>732</v>
      </c>
      <c r="B10" s="216">
        <v>2079</v>
      </c>
      <c r="C10" s="216">
        <v>337</v>
      </c>
    </row>
    <row r="11" spans="1:6" x14ac:dyDescent="0.25">
      <c r="A11" s="288" t="s">
        <v>895</v>
      </c>
      <c r="B11" s="216">
        <v>446</v>
      </c>
      <c r="C11" s="216">
        <v>618</v>
      </c>
    </row>
    <row r="12" spans="1:6" x14ac:dyDescent="0.25">
      <c r="A12" s="296" t="s">
        <v>16</v>
      </c>
      <c r="B12" s="1">
        <f>SUM(B4:B11)</f>
        <v>8520</v>
      </c>
      <c r="C12" s="1">
        <f>SUM(C4:C11)</f>
        <v>8321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1505</v>
      </c>
      <c r="C19" s="71">
        <v>2498</v>
      </c>
    </row>
    <row r="20" spans="1:3" x14ac:dyDescent="0.25">
      <c r="A20" s="288" t="s">
        <v>727</v>
      </c>
      <c r="B20" s="216">
        <v>349</v>
      </c>
      <c r="C20" s="216">
        <v>571</v>
      </c>
    </row>
    <row r="21" spans="1:3" x14ac:dyDescent="0.25">
      <c r="A21" s="288" t="s">
        <v>728</v>
      </c>
      <c r="B21" s="216">
        <v>971</v>
      </c>
      <c r="C21" s="216">
        <v>979</v>
      </c>
    </row>
    <row r="22" spans="1:3" x14ac:dyDescent="0.25">
      <c r="A22" s="288" t="s">
        <v>729</v>
      </c>
      <c r="B22" s="216">
        <v>1702</v>
      </c>
      <c r="C22" s="216">
        <v>1379</v>
      </c>
    </row>
    <row r="23" spans="1:3" x14ac:dyDescent="0.25">
      <c r="A23" s="288" t="s">
        <v>730</v>
      </c>
      <c r="B23" s="216">
        <v>14</v>
      </c>
      <c r="C23" s="216">
        <v>37</v>
      </c>
    </row>
    <row r="24" spans="1:3" x14ac:dyDescent="0.25">
      <c r="A24" s="288" t="s">
        <v>731</v>
      </c>
      <c r="B24" s="216">
        <v>384</v>
      </c>
      <c r="C24" s="216">
        <v>310</v>
      </c>
    </row>
    <row r="25" spans="1:3" ht="30" x14ac:dyDescent="0.25">
      <c r="A25" s="295" t="s">
        <v>732</v>
      </c>
      <c r="B25" s="216">
        <v>1583</v>
      </c>
      <c r="C25" s="216">
        <v>273</v>
      </c>
    </row>
    <row r="26" spans="1:3" x14ac:dyDescent="0.25">
      <c r="A26" s="288" t="s">
        <v>895</v>
      </c>
      <c r="B26" s="216">
        <v>241</v>
      </c>
      <c r="C26" s="216">
        <v>616</v>
      </c>
    </row>
    <row r="27" spans="1:3" x14ac:dyDescent="0.25">
      <c r="A27" s="296" t="s">
        <v>16</v>
      </c>
      <c r="B27" s="1">
        <f>SUM(B19:B26)</f>
        <v>6749</v>
      </c>
      <c r="C27" s="1">
        <f>SUM(C19:C26)</f>
        <v>6663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72.61</v>
      </c>
      <c r="C4" s="1027">
        <v>69.75</v>
      </c>
      <c r="D4" s="1027">
        <v>75.95</v>
      </c>
      <c r="E4" s="1028">
        <v>28</v>
      </c>
      <c r="F4" s="1028">
        <v>148.5</v>
      </c>
      <c r="G4" s="1029">
        <v>44</v>
      </c>
      <c r="H4" s="1030">
        <v>42.3</v>
      </c>
      <c r="I4" s="1031">
        <v>45.6</v>
      </c>
      <c r="J4" s="1028">
        <v>13.6</v>
      </c>
    </row>
    <row r="5" spans="1:12" x14ac:dyDescent="0.25">
      <c r="A5" s="500">
        <v>2021</v>
      </c>
      <c r="B5" s="759">
        <v>71.87</v>
      </c>
      <c r="C5" s="760">
        <v>69.03</v>
      </c>
      <c r="D5" s="760">
        <v>75.22</v>
      </c>
      <c r="E5" s="1032">
        <v>28</v>
      </c>
      <c r="F5" s="1032">
        <v>146.5</v>
      </c>
      <c r="G5" s="1033">
        <v>43.8</v>
      </c>
      <c r="H5" s="1034">
        <v>42.3</v>
      </c>
      <c r="I5" s="1035">
        <v>45.4</v>
      </c>
      <c r="J5" s="1032">
        <v>20.7</v>
      </c>
    </row>
    <row r="6" spans="1:12" x14ac:dyDescent="0.25">
      <c r="A6" s="501">
        <v>2022</v>
      </c>
      <c r="B6" s="1020">
        <v>71.989999999999995</v>
      </c>
      <c r="C6" s="1021">
        <v>69.31</v>
      </c>
      <c r="D6" s="1021">
        <v>75.09</v>
      </c>
      <c r="E6" s="1022">
        <v>26</v>
      </c>
      <c r="F6" s="1022">
        <v>156.4</v>
      </c>
      <c r="G6" s="1023">
        <v>44.8</v>
      </c>
      <c r="H6" s="1024">
        <v>43.5</v>
      </c>
      <c r="I6" s="1025">
        <v>46</v>
      </c>
      <c r="J6" s="1022">
        <v>7.4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13.6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20.7</v>
      </c>
    </row>
    <row r="13" spans="1:12" x14ac:dyDescent="0.25">
      <c r="A13" s="635">
        <f t="shared" si="0"/>
        <v>2022</v>
      </c>
      <c r="B13" s="629">
        <f t="shared" si="1"/>
        <v>7.4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2903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3920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29.1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61004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1347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111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3097</v>
      </c>
      <c r="C5" s="70">
        <v>3900</v>
      </c>
      <c r="D5" s="55">
        <v>2408</v>
      </c>
      <c r="E5" s="110">
        <v>1492</v>
      </c>
      <c r="F5" s="55">
        <v>26.5</v>
      </c>
      <c r="G5" s="55">
        <v>32.4</v>
      </c>
      <c r="H5" s="110">
        <v>20.5</v>
      </c>
      <c r="I5" s="55">
        <v>50431</v>
      </c>
      <c r="J5" s="70"/>
      <c r="K5" s="55"/>
      <c r="L5" s="55"/>
      <c r="M5" s="71">
        <v>100</v>
      </c>
      <c r="N5" s="71">
        <v>99</v>
      </c>
      <c r="O5" s="71">
        <v>100</v>
      </c>
    </row>
    <row r="6" spans="1:16" x14ac:dyDescent="0.25">
      <c r="A6" s="217">
        <v>2021</v>
      </c>
      <c r="B6" s="214">
        <v>2955</v>
      </c>
      <c r="C6" s="214">
        <v>3869</v>
      </c>
      <c r="D6" s="58">
        <v>2403</v>
      </c>
      <c r="E6" s="162">
        <v>1466</v>
      </c>
      <c r="F6" s="58">
        <v>26.7</v>
      </c>
      <c r="G6" s="58">
        <v>32.9</v>
      </c>
      <c r="H6" s="162">
        <v>20.399999999999999</v>
      </c>
      <c r="I6" s="58">
        <v>54746</v>
      </c>
      <c r="J6" s="214">
        <v>1643</v>
      </c>
      <c r="K6" s="58">
        <v>799</v>
      </c>
      <c r="L6" s="58">
        <v>844</v>
      </c>
      <c r="M6" s="216">
        <v>114</v>
      </c>
      <c r="N6" s="216">
        <v>110</v>
      </c>
      <c r="O6" s="216">
        <v>118</v>
      </c>
    </row>
    <row r="7" spans="1:16" x14ac:dyDescent="0.25">
      <c r="A7" s="231">
        <v>2022</v>
      </c>
      <c r="B7" s="169">
        <v>2903</v>
      </c>
      <c r="C7" s="169">
        <v>3920</v>
      </c>
      <c r="D7" s="94">
        <v>2407</v>
      </c>
      <c r="E7" s="171">
        <v>1513</v>
      </c>
      <c r="F7" s="94">
        <v>29.1</v>
      </c>
      <c r="G7" s="58">
        <v>35.9</v>
      </c>
      <c r="H7" s="162">
        <v>22.3</v>
      </c>
      <c r="I7" s="94">
        <v>61004</v>
      </c>
      <c r="J7" s="169">
        <v>1484</v>
      </c>
      <c r="K7" s="94">
        <v>705</v>
      </c>
      <c r="L7" s="94">
        <v>779</v>
      </c>
      <c r="M7" s="216">
        <v>111</v>
      </c>
      <c r="N7" s="216">
        <v>106</v>
      </c>
      <c r="O7" s="216">
        <v>116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1347</v>
      </c>
      <c r="K8" s="1082">
        <v>659</v>
      </c>
      <c r="L8" s="1082">
        <v>688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50431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54746</v>
      </c>
      <c r="F14" s="516">
        <f>A5</f>
        <v>2020</v>
      </c>
      <c r="G14" s="312">
        <f>IF(ISBLANK(E5),"",E5)</f>
        <v>1492</v>
      </c>
      <c r="H14" s="312">
        <f>IF(ISBLANK(D5),"",D5)</f>
        <v>2408</v>
      </c>
      <c r="K14" s="516">
        <f>A6</f>
        <v>2021</v>
      </c>
      <c r="L14" s="312">
        <f>IF(ISBLANK(L6),"",L6)</f>
        <v>844</v>
      </c>
      <c r="M14" s="312">
        <f>IF(ISBLANK(K6),"",K6)</f>
        <v>799</v>
      </c>
    </row>
    <row r="15" spans="1:16" x14ac:dyDescent="0.25">
      <c r="A15" s="483">
        <f>A7</f>
        <v>2022</v>
      </c>
      <c r="B15" s="313">
        <f t="shared" si="0"/>
        <v>61004</v>
      </c>
      <c r="F15" s="488">
        <f t="shared" ref="F15:F16" si="1">A6</f>
        <v>2021</v>
      </c>
      <c r="G15" s="481">
        <f t="shared" ref="G15:G16" si="2">IF(ISBLANK(E6),"",E6)</f>
        <v>1466</v>
      </c>
      <c r="H15" s="481">
        <f t="shared" ref="H15:H16" si="3">IF(ISBLANK(D6),"",D6)</f>
        <v>2403</v>
      </c>
      <c r="K15" s="488">
        <f>A7</f>
        <v>2022</v>
      </c>
      <c r="L15" s="481">
        <f t="shared" ref="L15:L16" si="4">IF(ISBLANK(L7),"",L7)</f>
        <v>779</v>
      </c>
      <c r="M15" s="481">
        <f t="shared" ref="M15:M16" si="5">IF(ISBLANK(K7),"",K7)</f>
        <v>705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1513</v>
      </c>
      <c r="H16" s="313">
        <f t="shared" si="3"/>
        <v>2407</v>
      </c>
      <c r="K16" s="483">
        <f>A8</f>
        <v>2023</v>
      </c>
      <c r="L16" s="313">
        <f t="shared" si="4"/>
        <v>688</v>
      </c>
      <c r="M16" s="313">
        <f t="shared" si="5"/>
        <v>659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3097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2955</v>
      </c>
      <c r="C21" s="375"/>
      <c r="D21" s="199"/>
      <c r="F21" s="516">
        <f>A5</f>
        <v>2020</v>
      </c>
      <c r="G21" s="312">
        <f>IF(ISBLANK(E5),"",E5)</f>
        <v>1492</v>
      </c>
      <c r="H21" s="312">
        <f>IF(ISBLANK(D5),"",D5)</f>
        <v>2408</v>
      </c>
      <c r="K21" s="516">
        <f>A6</f>
        <v>2021</v>
      </c>
      <c r="L21" s="312">
        <f>IF(ISBLANK(L6),"",L6)</f>
        <v>844</v>
      </c>
      <c r="M21" s="312">
        <f>IF(ISBLANK(K6),"",K6)</f>
        <v>799</v>
      </c>
    </row>
    <row r="22" spans="1:15" x14ac:dyDescent="0.25">
      <c r="A22" s="483">
        <f t="shared" si="6"/>
        <v>2022</v>
      </c>
      <c r="B22" s="313">
        <f t="shared" si="7"/>
        <v>2903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1466</v>
      </c>
      <c r="H22" s="481">
        <f t="shared" ref="H22:H23" si="10">IF(ISBLANK(D6),"",D6)</f>
        <v>2403</v>
      </c>
      <c r="K22" s="488">
        <f>A7</f>
        <v>2022</v>
      </c>
      <c r="L22" s="481">
        <f>IF(ISBLANK(L7),"",L7)</f>
        <v>779</v>
      </c>
      <c r="M22" s="481">
        <f>IF(ISBLANK(K7),"",K7)</f>
        <v>705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1513</v>
      </c>
      <c r="H23" s="313">
        <f t="shared" si="10"/>
        <v>2407</v>
      </c>
      <c r="K23" s="483">
        <f>A8</f>
        <v>2023</v>
      </c>
      <c r="L23" s="313">
        <f>IF(ISBLANK(L8),"",L8)</f>
        <v>688</v>
      </c>
      <c r="M23" s="313">
        <f>IF(ISBLANK(K8),"",K8)</f>
        <v>659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3097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2955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2903</v>
      </c>
      <c r="C28" s="375"/>
      <c r="D28" s="199"/>
      <c r="F28" s="516">
        <f>A5</f>
        <v>2020</v>
      </c>
      <c r="G28" s="312">
        <f>IF(ISBLANK(H5),"",H5)</f>
        <v>20.5</v>
      </c>
      <c r="H28" s="312">
        <f>IF(ISBLANK(G5),"",G5)</f>
        <v>32.4</v>
      </c>
      <c r="K28" s="516">
        <f>A5</f>
        <v>2020</v>
      </c>
      <c r="L28" s="312">
        <f>IF(ISBLANK(O5),"",O5)</f>
        <v>100</v>
      </c>
      <c r="M28" s="312">
        <f>IF(ISBLANK(N5),"",N5)</f>
        <v>99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20.399999999999999</v>
      </c>
      <c r="H29" s="481">
        <f t="shared" ref="H29:H30" si="15">IF(ISBLANK(G6),"",G6)</f>
        <v>32.9</v>
      </c>
      <c r="K29" s="488">
        <f t="shared" ref="K29:K30" si="16">A6</f>
        <v>2021</v>
      </c>
      <c r="L29" s="481">
        <f t="shared" ref="L29:L30" si="17">IF(ISBLANK(O6),"",O6)</f>
        <v>118</v>
      </c>
      <c r="M29" s="481">
        <f t="shared" ref="M29:M30" si="18">IF(ISBLANK(N6),"",N6)</f>
        <v>110</v>
      </c>
    </row>
    <row r="30" spans="1:15" x14ac:dyDescent="0.25">
      <c r="F30" s="483">
        <f t="shared" si="13"/>
        <v>2022</v>
      </c>
      <c r="G30" s="313">
        <f t="shared" si="14"/>
        <v>22.3</v>
      </c>
      <c r="H30" s="313">
        <f t="shared" si="15"/>
        <v>35.9</v>
      </c>
      <c r="K30" s="483">
        <f t="shared" si="16"/>
        <v>2022</v>
      </c>
      <c r="L30" s="313">
        <f t="shared" si="17"/>
        <v>116</v>
      </c>
      <c r="M30" s="313">
        <f t="shared" si="18"/>
        <v>106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20.5</v>
      </c>
      <c r="H35" s="312">
        <f>IF(ISBLANK(G5),"",G5)</f>
        <v>32.4</v>
      </c>
      <c r="K35" s="516">
        <f>A5</f>
        <v>2020</v>
      </c>
      <c r="L35" s="312">
        <f>IF(ISBLANK(O5),"",O5)</f>
        <v>100</v>
      </c>
      <c r="M35" s="312">
        <f>IF(ISBLANK(N5),"",N5)</f>
        <v>99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20.399999999999999</v>
      </c>
      <c r="H36" s="481">
        <f t="shared" ref="H36:H37" si="21">IF(ISBLANK(G6),"",G6)</f>
        <v>32.9</v>
      </c>
      <c r="K36" s="488">
        <f t="shared" ref="K36:K37" si="22">A6</f>
        <v>2021</v>
      </c>
      <c r="L36" s="481">
        <f t="shared" ref="L36:L37" si="23">IF(ISBLANK(O6),"",O6)</f>
        <v>118</v>
      </c>
      <c r="M36" s="481">
        <f t="shared" ref="M36:M37" si="24">IF(ISBLANK(N6),"",N6)</f>
        <v>110</v>
      </c>
    </row>
    <row r="37" spans="6:15" x14ac:dyDescent="0.25">
      <c r="F37" s="483">
        <f t="shared" si="19"/>
        <v>2022</v>
      </c>
      <c r="G37" s="313">
        <f t="shared" si="20"/>
        <v>22.3</v>
      </c>
      <c r="H37" s="313">
        <f t="shared" si="21"/>
        <v>35.9</v>
      </c>
      <c r="K37" s="483">
        <f t="shared" si="22"/>
        <v>2022</v>
      </c>
      <c r="L37" s="313">
        <f t="shared" si="23"/>
        <v>116</v>
      </c>
      <c r="M37" s="313">
        <f t="shared" si="24"/>
        <v>106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17.7</v>
      </c>
      <c r="C6" s="35">
        <v>17.600000000000001</v>
      </c>
      <c r="D6" s="63">
        <v>17.7</v>
      </c>
      <c r="E6" s="35">
        <v>53.2</v>
      </c>
      <c r="F6" s="35">
        <v>48.6</v>
      </c>
      <c r="G6" s="35">
        <v>57.6</v>
      </c>
      <c r="H6" s="294">
        <v>29.2</v>
      </c>
      <c r="I6" s="35">
        <v>33.799999999999997</v>
      </c>
      <c r="J6" s="63">
        <v>24.8</v>
      </c>
      <c r="M6" s="127" t="s">
        <v>16</v>
      </c>
      <c r="N6" s="937">
        <f>IF(ISBLANK(B8),"",B8)</f>
        <v>16.8</v>
      </c>
      <c r="O6" s="937">
        <f>IF(ISBLANK(E8),"",E8)</f>
        <v>53.8</v>
      </c>
      <c r="P6" s="128">
        <f>IF(ISBLANK(H8),"",H8)</f>
        <v>29.4</v>
      </c>
    </row>
    <row r="7" spans="1:19" x14ac:dyDescent="0.25">
      <c r="A7" s="288">
        <v>2022</v>
      </c>
      <c r="B7" s="169">
        <v>17.399999999999999</v>
      </c>
      <c r="C7" s="94">
        <v>18.3</v>
      </c>
      <c r="D7" s="171">
        <v>16.600000000000001</v>
      </c>
      <c r="E7" s="94">
        <v>53.6</v>
      </c>
      <c r="F7" s="94">
        <v>49.5</v>
      </c>
      <c r="G7" s="94">
        <v>57.4</v>
      </c>
      <c r="H7" s="169">
        <v>29</v>
      </c>
      <c r="I7" s="94">
        <v>32.200000000000003</v>
      </c>
      <c r="J7" s="171">
        <v>26.1</v>
      </c>
    </row>
    <row r="8" spans="1:19" x14ac:dyDescent="0.25">
      <c r="A8" s="220">
        <v>2023</v>
      </c>
      <c r="B8" s="169">
        <v>16.8</v>
      </c>
      <c r="C8" s="94">
        <v>17.600000000000001</v>
      </c>
      <c r="D8" s="171">
        <v>16</v>
      </c>
      <c r="E8" s="94">
        <v>53.8</v>
      </c>
      <c r="F8" s="94">
        <v>49.9</v>
      </c>
      <c r="G8" s="94">
        <v>57.6</v>
      </c>
      <c r="H8" s="169">
        <v>29.4</v>
      </c>
      <c r="I8" s="94">
        <v>32.5</v>
      </c>
      <c r="J8" s="171">
        <v>26.5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16</v>
      </c>
      <c r="O12" s="938">
        <f>IF(ISBLANK(G8),"",G8)</f>
        <v>57.6</v>
      </c>
      <c r="P12" s="940">
        <f>IF(ISBLANK(J8),"",J8)</f>
        <v>26.5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17.600000000000001</v>
      </c>
      <c r="O13" s="939">
        <f>IF(ISBLANK(F8),"",F8)</f>
        <v>49.9</v>
      </c>
      <c r="P13" s="941">
        <f>IF(ISBLANK(I8),"",I8)</f>
        <v>32.5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16.8</v>
      </c>
      <c r="O20" s="937">
        <f>IF(ISBLANK(E8),"",E8)</f>
        <v>53.8</v>
      </c>
      <c r="P20" s="942">
        <f>IF(ISBLANK(H8),"",H8)</f>
        <v>29.4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16</v>
      </c>
      <c r="O24" s="938">
        <f>IF(ISBLANK(G8),"",G8)</f>
        <v>57.6</v>
      </c>
      <c r="P24" s="940">
        <f>IF(ISBLANK(J8),"",J8)</f>
        <v>26.5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17.600000000000001</v>
      </c>
      <c r="O25" s="939">
        <f>IF(ISBLANK(F8),"",F8)</f>
        <v>49.9</v>
      </c>
      <c r="P25" s="941">
        <f>IF(ISBLANK(I8),"",I8)</f>
        <v>32.5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1051038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77918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1200318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88985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1703254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126270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128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5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7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288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30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38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430692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20.399999999999999</v>
      </c>
      <c r="E20" s="602">
        <v>22.7</v>
      </c>
      <c r="F20" s="602">
        <v>15.8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27.7</v>
      </c>
      <c r="E21" s="753">
        <v>30.7</v>
      </c>
      <c r="F21" s="753">
        <v>23.6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2.7</v>
      </c>
      <c r="E22" s="754">
        <v>2.8</v>
      </c>
      <c r="F22" s="754">
        <v>1.9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15.8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23.6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1.9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58.699999999999996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15.8</v>
      </c>
      <c r="C30" s="206" t="s">
        <v>501</v>
      </c>
    </row>
    <row r="31" spans="1:11" x14ac:dyDescent="0.25">
      <c r="A31" s="700" t="s">
        <v>1438</v>
      </c>
      <c r="B31" s="736">
        <f>F21</f>
        <v>23.6</v>
      </c>
    </row>
    <row r="32" spans="1:11" x14ac:dyDescent="0.25">
      <c r="A32" s="700" t="s">
        <v>1439</v>
      </c>
      <c r="B32" s="736">
        <f>F22</f>
        <v>1.9</v>
      </c>
    </row>
    <row r="33" spans="1:2" x14ac:dyDescent="0.25">
      <c r="A33" s="701" t="s">
        <v>1440</v>
      </c>
      <c r="B33" s="734">
        <f>100-(B30+B31+B32)</f>
        <v>58.699999999999996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125</v>
      </c>
      <c r="C4" s="71">
        <v>5</v>
      </c>
      <c r="D4" s="71">
        <v>5</v>
      </c>
      <c r="G4" s="219">
        <f>A4</f>
        <v>2020</v>
      </c>
      <c r="H4" s="291">
        <f>IF(ISBLANK(C4),"",C4)</f>
        <v>5</v>
      </c>
      <c r="I4" s="291">
        <f>IF(ISBLANK(D4),"",D4)</f>
        <v>5</v>
      </c>
    </row>
    <row r="5" spans="1:9" x14ac:dyDescent="0.25">
      <c r="A5" s="288">
        <v>2021</v>
      </c>
      <c r="B5" s="216">
        <v>129</v>
      </c>
      <c r="C5" s="216">
        <v>6</v>
      </c>
      <c r="D5" s="216">
        <v>10</v>
      </c>
      <c r="G5" s="288">
        <f t="shared" ref="G5:G6" si="0">A5</f>
        <v>2021</v>
      </c>
      <c r="H5" s="292">
        <f t="shared" ref="H5:H6" si="1">IF(ISBLANK(C5),"",C5)</f>
        <v>6</v>
      </c>
      <c r="I5" s="292">
        <f t="shared" ref="I5:I6" si="2">IF(ISBLANK(D5),"",D5)</f>
        <v>10</v>
      </c>
    </row>
    <row r="6" spans="1:9" x14ac:dyDescent="0.25">
      <c r="A6" s="220">
        <v>2022</v>
      </c>
      <c r="B6" s="170">
        <v>128</v>
      </c>
      <c r="C6" s="170">
        <v>5</v>
      </c>
      <c r="D6" s="170">
        <v>7</v>
      </c>
      <c r="G6" s="221">
        <f t="shared" si="0"/>
        <v>2022</v>
      </c>
      <c r="H6" s="293">
        <f t="shared" si="1"/>
        <v>5</v>
      </c>
      <c r="I6" s="293">
        <f t="shared" si="2"/>
        <v>7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5</v>
      </c>
      <c r="I12" s="291">
        <f>IF(ISBLANK(D4),"",D4)</f>
        <v>5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6</v>
      </c>
      <c r="I13" s="292">
        <f t="shared" si="4"/>
        <v>10</v>
      </c>
    </row>
    <row r="14" spans="1:9" x14ac:dyDescent="0.25">
      <c r="G14" s="221">
        <f t="shared" si="3"/>
        <v>2022</v>
      </c>
      <c r="H14" s="293">
        <f t="shared" ref="H14:I14" si="5">IF(ISBLANK(C6),"",C6)</f>
        <v>5</v>
      </c>
      <c r="I14" s="293">
        <f t="shared" si="5"/>
        <v>7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242</v>
      </c>
      <c r="C23" s="71">
        <v>24</v>
      </c>
      <c r="D23" s="71">
        <v>29</v>
      </c>
      <c r="G23" s="219">
        <f>A23</f>
        <v>2020</v>
      </c>
      <c r="H23" s="291">
        <f>IF(ISBLANK(C23),"",C23)</f>
        <v>24</v>
      </c>
      <c r="I23" s="291">
        <f>IF(ISBLANK(D23),"",D23)</f>
        <v>29</v>
      </c>
    </row>
    <row r="24" spans="1:13" x14ac:dyDescent="0.25">
      <c r="A24" s="288">
        <v>2021</v>
      </c>
      <c r="B24" s="216">
        <v>280</v>
      </c>
      <c r="C24" s="216">
        <v>21</v>
      </c>
      <c r="D24" s="216">
        <v>59</v>
      </c>
      <c r="G24" s="288">
        <f t="shared" ref="G24:G25" si="6">A24</f>
        <v>2021</v>
      </c>
      <c r="H24" s="292">
        <f t="shared" ref="H24:H25" si="7">IF(ISBLANK(C24),"",C24)</f>
        <v>21</v>
      </c>
      <c r="I24" s="292">
        <f t="shared" ref="I24:I25" si="8">IF(ISBLANK(D24),"",D24)</f>
        <v>59</v>
      </c>
    </row>
    <row r="25" spans="1:13" x14ac:dyDescent="0.25">
      <c r="A25" s="220">
        <v>2022</v>
      </c>
      <c r="B25" s="170">
        <v>288</v>
      </c>
      <c r="C25" s="170">
        <v>30</v>
      </c>
      <c r="D25" s="170">
        <v>38</v>
      </c>
      <c r="G25" s="221">
        <f t="shared" si="6"/>
        <v>2022</v>
      </c>
      <c r="H25" s="293">
        <f t="shared" si="7"/>
        <v>30</v>
      </c>
      <c r="I25" s="293">
        <f t="shared" si="8"/>
        <v>38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24</v>
      </c>
      <c r="I31" s="291">
        <f>IF(ISBLANK(D23),"",D23)</f>
        <v>29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21</v>
      </c>
      <c r="I32" s="292">
        <f t="shared" si="10"/>
        <v>59</v>
      </c>
    </row>
    <row r="33" spans="7:9" x14ac:dyDescent="0.25">
      <c r="G33" s="221">
        <f t="shared" si="9"/>
        <v>2022</v>
      </c>
      <c r="H33" s="293">
        <f t="shared" ref="H33:I33" si="11">IF(ISBLANK(C25),"",C25)</f>
        <v>30</v>
      </c>
      <c r="I33" s="293">
        <f t="shared" si="11"/>
        <v>38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235607</v>
      </c>
      <c r="C4" s="1086">
        <v>16035</v>
      </c>
      <c r="D4" s="110">
        <v>319214</v>
      </c>
      <c r="E4" s="70">
        <v>21726</v>
      </c>
      <c r="F4" s="1085">
        <v>31203</v>
      </c>
      <c r="G4" s="70">
        <v>2124</v>
      </c>
      <c r="H4" s="1087">
        <v>1152812</v>
      </c>
      <c r="I4" s="1086">
        <v>78460</v>
      </c>
    </row>
    <row r="5" spans="1:9" x14ac:dyDescent="0.25">
      <c r="A5" s="589">
        <v>2021</v>
      </c>
      <c r="B5" s="1088">
        <v>253572</v>
      </c>
      <c r="C5" s="1089">
        <v>17503</v>
      </c>
      <c r="D5" s="162">
        <v>342582</v>
      </c>
      <c r="E5" s="214">
        <v>23648</v>
      </c>
      <c r="F5" s="1088">
        <v>31766</v>
      </c>
      <c r="G5" s="214">
        <v>2193</v>
      </c>
      <c r="H5" s="1090">
        <v>1116820</v>
      </c>
      <c r="I5" s="1089">
        <v>77091</v>
      </c>
    </row>
    <row r="6" spans="1:9" x14ac:dyDescent="0.25">
      <c r="A6" s="590">
        <v>2022</v>
      </c>
      <c r="B6" s="1091">
        <v>269114</v>
      </c>
      <c r="C6" s="1092">
        <v>19951</v>
      </c>
      <c r="D6" s="171">
        <v>401211</v>
      </c>
      <c r="E6" s="169">
        <v>29744</v>
      </c>
      <c r="F6" s="1091">
        <v>32423</v>
      </c>
      <c r="G6" s="169">
        <v>2404</v>
      </c>
      <c r="H6" s="1093">
        <v>1703254</v>
      </c>
      <c r="I6" s="1092">
        <v>126270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288202</v>
      </c>
      <c r="C4" s="1085">
        <v>705470</v>
      </c>
      <c r="D4" s="1086">
        <v>48014</v>
      </c>
      <c r="E4" s="1085">
        <v>715607</v>
      </c>
      <c r="F4" s="1086">
        <v>48704</v>
      </c>
    </row>
    <row r="5" spans="1:6" x14ac:dyDescent="0.25">
      <c r="A5" s="482">
        <v>2021</v>
      </c>
      <c r="B5" s="1090">
        <v>220796</v>
      </c>
      <c r="C5" s="1088">
        <v>886861</v>
      </c>
      <c r="D5" s="1089">
        <v>61218</v>
      </c>
      <c r="E5" s="1088">
        <v>755487</v>
      </c>
      <c r="F5" s="1089">
        <v>52149</v>
      </c>
    </row>
    <row r="6" spans="1:6" ht="15.75" thickBot="1" x14ac:dyDescent="0.3">
      <c r="A6" s="962">
        <v>2022</v>
      </c>
      <c r="B6" s="1094">
        <v>430692</v>
      </c>
      <c r="C6" s="1095">
        <v>1051038</v>
      </c>
      <c r="D6" s="1096">
        <v>77918</v>
      </c>
      <c r="E6" s="1095">
        <v>1200318</v>
      </c>
      <c r="F6" s="1096">
        <v>88985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Житиште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525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12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13489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26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9.3000000000000007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22.6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-13.3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71.989999999999995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44.8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156.4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2.46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12383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12303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442</v>
      </c>
      <c r="C63" s="550">
        <f>IF(ISBLANK('DEM2'!C7),"-",'DEM2'!C7)</f>
        <v>495</v>
      </c>
      <c r="D63" s="550"/>
      <c r="E63" s="550">
        <f>IF(ISBLANK('DEM2'!D8),"-",'DEM2'!D8)</f>
        <v>442</v>
      </c>
      <c r="F63" s="550">
        <f>IF(ISBLANK('DEM2'!C8),"-",'DEM2'!C8)</f>
        <v>455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532</v>
      </c>
      <c r="C64" s="319">
        <f>IF(ISBLANK('DEM2'!F7),"-",'DEM2'!F7)</f>
        <v>544</v>
      </c>
      <c r="D64" s="791"/>
      <c r="E64" s="319">
        <f>IF(ISBLANK('DEM2'!G8),"-",'DEM2'!G8)</f>
        <v>530</v>
      </c>
      <c r="F64" s="319">
        <f>IF(ISBLANK('DEM2'!F8),"-",'DEM2'!F8)</f>
        <v>529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311</v>
      </c>
      <c r="C65" s="347">
        <f>IF(ISBLANK('DEM2'!I7),"-",'DEM2'!I7)</f>
        <v>328</v>
      </c>
      <c r="D65" s="395"/>
      <c r="E65" s="347">
        <f>IF(ISBLANK('DEM2'!J8),"-",'DEM2'!J8)</f>
        <v>277</v>
      </c>
      <c r="F65" s="347">
        <f>IF(ISBLANK('DEM2'!I8),"-",'DEM2'!I8)</f>
        <v>284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1211</v>
      </c>
      <c r="C66" s="319">
        <f>IF(ISBLANK('DEM2'!L7),"-",'DEM2'!L7)</f>
        <v>1286</v>
      </c>
      <c r="D66" s="397"/>
      <c r="E66" s="319">
        <f>IF(ISBLANK('DEM2'!M8),"-",'DEM2'!M8)</f>
        <v>1180</v>
      </c>
      <c r="F66" s="319">
        <f>IF(ISBLANK('DEM2'!L8),"-",'DEM2'!L8)</f>
        <v>1200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1188</v>
      </c>
      <c r="C67" s="319">
        <f>IF(ISBLANK('DEM2'!O7),"-",'DEM2'!O7)</f>
        <v>1300</v>
      </c>
      <c r="D67" s="397"/>
      <c r="E67" s="319">
        <f>IF(ISBLANK('DEM2'!P8),"-",'DEM2'!P8)</f>
        <v>969</v>
      </c>
      <c r="F67" s="319">
        <f>IF(ISBLANK('DEM2'!O8),"-",'DEM2'!O8)</f>
        <v>1009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4450</v>
      </c>
      <c r="C68" s="416">
        <f>IF(ISBLANK('DEM2'!R7),"-",'DEM2'!R7)</f>
        <v>4986</v>
      </c>
      <c r="D68" s="422"/>
      <c r="E68" s="416">
        <f>IF(ISBLANK('DEM2'!S8),"-",'DEM2'!S8)</f>
        <v>4104</v>
      </c>
      <c r="F68" s="416">
        <f>IF(ISBLANK('DEM2'!R8),"-",'DEM2'!R8)</f>
        <v>4405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7176</v>
      </c>
      <c r="C69" s="465">
        <f>IF(ISBLANK('DEM2'!U7),"-",'DEM2'!U7)</f>
        <v>7311</v>
      </c>
      <c r="D69" s="801"/>
      <c r="E69" s="465">
        <f>IF(ISBLANK('DEM2'!V8),"-",'DEM2'!V8)</f>
        <v>6786</v>
      </c>
      <c r="F69" s="465">
        <f>IF(ISBLANK('DEM2'!U8),"-",'DEM2'!U8)</f>
        <v>6703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7.8</v>
      </c>
      <c r="G115" s="802">
        <f>IF(ISBLANK('DEM2'!E23),"-",'DEM2'!E23)</f>
        <v>7.8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7.9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2903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3920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29.1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61004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1347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111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40.9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134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36.4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15.4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1703254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126270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401211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330806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29744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269114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19951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32423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2404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1051038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77918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1200318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88985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128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288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430692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3152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3577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2753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26921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3022</v>
      </c>
      <c r="C300" s="810">
        <f>IF(ISBLANK(POLJ3!C4),"-",POLJ3!C4)</f>
        <v>503</v>
      </c>
      <c r="D300" s="1129">
        <f>IF(ISBLANK(POLJ3!D4),"-",POLJ3!D4)</f>
        <v>2519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2988</v>
      </c>
      <c r="C301" s="791">
        <f>IF(ISBLANK(POLJ3!C5),"-",POLJ3!C5)</f>
        <v>1811</v>
      </c>
      <c r="D301" s="1130">
        <f>IF(ISBLANK(POLJ3!D5),"-",POLJ3!D5)</f>
        <v>1177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19</v>
      </c>
      <c r="C302" s="792">
        <f>IF(ISBLANK(POLJ3!C6),"-",POLJ3!C6)</f>
        <v>0</v>
      </c>
      <c r="D302" s="1131">
        <f>IF(ISBLANK(POLJ3!D6),"-",POLJ3!D6)</f>
        <v>19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776</v>
      </c>
      <c r="C303" s="793">
        <f>IF(ISBLANK(POLJ3!C7),"-",POLJ3!C7)</f>
        <v>217</v>
      </c>
      <c r="D303" s="1111">
        <f>IF(ISBLANK(POLJ3!D7),"-",POLJ3!D7)</f>
        <v>559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3152</v>
      </c>
      <c r="C304" s="809">
        <f>IF(ISBLANK(POLJ3!C8),"-",POLJ3!C8)</f>
        <v>485</v>
      </c>
      <c r="D304" s="1159">
        <f>IF(ISBLANK(POLJ3!D8),"-",POLJ3!D8)</f>
        <v>2667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143.08000000000001</v>
      </c>
      <c r="C310" s="1160"/>
      <c r="D310" s="3"/>
      <c r="E310" s="5"/>
      <c r="F310" s="5"/>
      <c r="G310" s="817" t="s">
        <v>773</v>
      </c>
      <c r="H310" s="818">
        <f>IF(ISBLANK(POLJ2!H3),"-",POLJ2!H3)</f>
        <v>6518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42724.75</v>
      </c>
      <c r="C311" s="1161"/>
      <c r="D311" s="3"/>
      <c r="E311" s="5"/>
      <c r="F311" s="5"/>
      <c r="G311" s="812" t="s">
        <v>774</v>
      </c>
      <c r="H311" s="250">
        <f>IF(ISBLANK(POLJ2!H4),"-",POLJ2!H4)</f>
        <v>15482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131.97999999999999</v>
      </c>
      <c r="C312" s="1161"/>
      <c r="D312" s="3"/>
      <c r="E312" s="5"/>
      <c r="F312" s="5"/>
      <c r="G312" s="812" t="s">
        <v>775</v>
      </c>
      <c r="H312" s="250">
        <f>IF(ISBLANK(POLJ2!H5),"-",POLJ2!H5)</f>
        <v>8029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1.24</v>
      </c>
      <c r="C313" s="1161"/>
      <c r="D313" s="3"/>
      <c r="E313" s="5"/>
      <c r="F313" s="5"/>
      <c r="G313" s="814" t="s">
        <v>776</v>
      </c>
      <c r="H313" s="251">
        <f>IF(ISBLANK(POLJ2!H6),"-",POLJ2!H6)</f>
        <v>2016481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0.86</v>
      </c>
      <c r="C314" s="1161"/>
      <c r="D314" s="3"/>
      <c r="E314" s="5"/>
      <c r="F314" s="5"/>
      <c r="G314" s="816" t="s">
        <v>16</v>
      </c>
      <c r="H314" s="819">
        <f>IF(ISBLANK(POLJ2!H7),"-",POLJ2!H7)</f>
        <v>2046510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3298.32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46300.23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11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46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15.4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362</v>
      </c>
      <c r="I364" s="810">
        <f>IF(ISBLANK(OBRAZ2!I6),"-",OBRAZ2!I6)</f>
        <v>122</v>
      </c>
      <c r="J364" s="810">
        <f>IF(ISBLANK(OBRAZ2!J6),"-",OBRAZ2!J6)</f>
        <v>240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212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65.3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6</v>
      </c>
      <c r="I366" s="809">
        <f>IF(ISBLANK(OBRAZ2!I8),"-",OBRAZ2!I8)</f>
        <v>6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97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45.307443365695796</v>
      </c>
      <c r="I375" s="852">
        <f>IF(ISBLANK(OBRAZ2!C12),"-",OBRAZ2!C21)</f>
        <v>37.84530386740331</v>
      </c>
      <c r="J375" s="852">
        <f>IF(ISBLANK(OBRAZ2!D12),"-",OBRAZ2!D21)</f>
        <v>42.535211267605632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19.741100323624593</v>
      </c>
      <c r="I377" s="853">
        <f>IF(ISBLANK(OBRAZ2!C14),"-",OBRAZ2!C23)</f>
        <v>23.756906077348066</v>
      </c>
      <c r="J377" s="853">
        <f>IF(ISBLANK(OBRAZ2!D14),"-",OBRAZ2!D23)</f>
        <v>30.140845070422532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27.184466019417474</v>
      </c>
      <c r="I379" s="853">
        <f>IF(ISBLANK(OBRAZ2!C16),"-",OBRAZ2!C25)</f>
        <v>34.254143646408842</v>
      </c>
      <c r="J379" s="853">
        <f>IF(ISBLANK(OBRAZ2!D16),"-",OBRAZ2!D25)</f>
        <v>19.43661971830986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7.7669902912621351</v>
      </c>
      <c r="I380" s="854">
        <f>IF(ISBLANK(OBRAZ2!C17),"-",OBRAZ2!C26)</f>
        <v>4.1436464088397784</v>
      </c>
      <c r="J380" s="854">
        <f>IF(ISBLANK(OBRAZ2!D17),"-",OBRAZ2!D26)</f>
        <v>7.887323943661972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3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7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330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304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224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214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96.1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113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86.9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0.9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0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12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0.9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0.4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1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1.5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21.3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0.48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99.2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99.1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2282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16.899999999999999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761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4460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29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49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20.7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0.8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19.899999999999999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3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16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0.5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1422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10.6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583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24.7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252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10.7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54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71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0.5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8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39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11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6.8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56.1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35.5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3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89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16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114.539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0.6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31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184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6203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145.24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14.83771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110</v>
      </c>
      <c r="D696" s="317"/>
      <c r="E696" s="316"/>
      <c r="F696" s="5"/>
      <c r="G696" s="839">
        <v>2012</v>
      </c>
      <c r="H696" s="837">
        <f>IF(ISBLANK(INDEKSI2!B5),"-",INDEKSI2!B5)</f>
        <v>19.39</v>
      </c>
      <c r="I696" s="837">
        <f>IF(ISBLANK(INDEKSI2!C5),"-",INDEKSI2!C5)</f>
        <v>142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39.4</v>
      </c>
      <c r="D697" s="317"/>
      <c r="E697" s="316"/>
      <c r="F697" s="5"/>
      <c r="G697" s="840">
        <v>2013</v>
      </c>
      <c r="H697" s="561">
        <f>IF(ISBLANK(INDEKSI2!B6),"-",INDEKSI2!B6)</f>
        <v>20.39</v>
      </c>
      <c r="I697" s="561">
        <f>IF(ISBLANK(INDEKSI2!C6),"-",INDEKSI2!C6)</f>
        <v>141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20</v>
      </c>
      <c r="I698" s="838">
        <f>IF(ISBLANK(INDEKSI2!C7),"-",INDEKSI2!C7)</f>
        <v>144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534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206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2664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577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36.4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15.4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40.9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134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20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144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14.83771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110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39.4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19.13</v>
      </c>
      <c r="C4" s="723">
        <v>145</v>
      </c>
      <c r="D4" s="712"/>
      <c r="E4" s="713"/>
      <c r="F4" s="714"/>
    </row>
    <row r="5" spans="1:6" x14ac:dyDescent="0.25">
      <c r="A5" s="288">
        <v>2012</v>
      </c>
      <c r="B5" s="616">
        <v>19.39</v>
      </c>
      <c r="C5" s="724">
        <v>142</v>
      </c>
      <c r="D5" s="715"/>
      <c r="E5" s="643"/>
      <c r="F5" s="716"/>
    </row>
    <row r="6" spans="1:6" x14ac:dyDescent="0.25">
      <c r="A6" s="288">
        <v>2013</v>
      </c>
      <c r="B6" s="616">
        <v>20.39</v>
      </c>
      <c r="C6" s="724">
        <v>141</v>
      </c>
      <c r="D6" s="717">
        <v>14.83771</v>
      </c>
      <c r="E6" s="611">
        <v>110</v>
      </c>
      <c r="F6" s="718">
        <v>39.4</v>
      </c>
    </row>
    <row r="7" spans="1:6" x14ac:dyDescent="0.25">
      <c r="A7" s="221">
        <v>2014</v>
      </c>
      <c r="B7" s="617">
        <v>20</v>
      </c>
      <c r="C7" s="725">
        <v>144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3152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2753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3577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143.08000000000001</v>
      </c>
      <c r="G3" s="219" t="s">
        <v>773</v>
      </c>
      <c r="H3" s="71">
        <v>6518</v>
      </c>
    </row>
    <row r="4" spans="1:9" x14ac:dyDescent="0.25">
      <c r="A4" s="288" t="s">
        <v>768</v>
      </c>
      <c r="B4" s="216">
        <v>42724.75</v>
      </c>
      <c r="G4" s="288" t="s">
        <v>774</v>
      </c>
      <c r="H4" s="216">
        <v>15482</v>
      </c>
    </row>
    <row r="5" spans="1:9" x14ac:dyDescent="0.25">
      <c r="A5" s="288" t="s">
        <v>769</v>
      </c>
      <c r="B5" s="216">
        <v>131.97999999999999</v>
      </c>
      <c r="G5" s="288" t="s">
        <v>775</v>
      </c>
      <c r="H5" s="216">
        <v>8029</v>
      </c>
    </row>
    <row r="6" spans="1:9" x14ac:dyDescent="0.25">
      <c r="A6" s="288" t="s">
        <v>770</v>
      </c>
      <c r="B6" s="216">
        <v>1.24</v>
      </c>
      <c r="G6" s="288" t="s">
        <v>776</v>
      </c>
      <c r="H6" s="216">
        <v>2016481</v>
      </c>
    </row>
    <row r="7" spans="1:9" x14ac:dyDescent="0.25">
      <c r="A7" s="288" t="s">
        <v>771</v>
      </c>
      <c r="B7" s="216">
        <v>0.86</v>
      </c>
      <c r="G7" s="1" t="s">
        <v>24</v>
      </c>
      <c r="H7" s="290">
        <v>2046510</v>
      </c>
    </row>
    <row r="8" spans="1:9" x14ac:dyDescent="0.25">
      <c r="A8" s="289" t="s">
        <v>772</v>
      </c>
      <c r="B8" s="73">
        <v>3298.32</v>
      </c>
    </row>
    <row r="9" spans="1:9" x14ac:dyDescent="0.25">
      <c r="A9" s="1" t="s">
        <v>24</v>
      </c>
      <c r="B9" s="290">
        <v>46300.23</v>
      </c>
      <c r="I9" s="41" t="s">
        <v>884</v>
      </c>
    </row>
    <row r="10" spans="1:9" x14ac:dyDescent="0.25">
      <c r="G10" s="29" t="s">
        <v>783</v>
      </c>
      <c r="H10" s="58">
        <v>26921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3022</v>
      </c>
      <c r="C4" s="55">
        <v>503</v>
      </c>
      <c r="D4" s="110">
        <v>2519</v>
      </c>
    </row>
    <row r="5" spans="1:4" ht="30" customHeight="1" x14ac:dyDescent="0.25">
      <c r="A5" s="276" t="s">
        <v>892</v>
      </c>
      <c r="B5" s="214">
        <v>2988</v>
      </c>
      <c r="C5" s="58">
        <v>1811</v>
      </c>
      <c r="D5" s="162">
        <v>1177</v>
      </c>
    </row>
    <row r="6" spans="1:4" x14ac:dyDescent="0.25">
      <c r="A6" s="276" t="s">
        <v>780</v>
      </c>
      <c r="B6" s="214">
        <v>19</v>
      </c>
      <c r="C6" s="58">
        <v>0</v>
      </c>
      <c r="D6" s="162">
        <v>19</v>
      </c>
    </row>
    <row r="7" spans="1:4" ht="30" x14ac:dyDescent="0.25">
      <c r="A7" s="276" t="s">
        <v>781</v>
      </c>
      <c r="B7" s="214">
        <v>776</v>
      </c>
      <c r="C7" s="58">
        <v>217</v>
      </c>
      <c r="D7" s="162">
        <v>559</v>
      </c>
    </row>
    <row r="8" spans="1:4" x14ac:dyDescent="0.25">
      <c r="A8" s="203" t="s">
        <v>782</v>
      </c>
      <c r="B8" s="72">
        <v>3152</v>
      </c>
      <c r="C8" s="61">
        <v>485</v>
      </c>
      <c r="D8" s="111">
        <v>2667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0</v>
      </c>
      <c r="C14" s="278">
        <f>D6/B6*100</f>
        <v>100</v>
      </c>
    </row>
    <row r="15" spans="1:4" ht="60" x14ac:dyDescent="0.25">
      <c r="A15" s="279" t="s">
        <v>893</v>
      </c>
      <c r="B15" s="284">
        <f>C5/B5*100</f>
        <v>60.609103078982599</v>
      </c>
      <c r="C15" s="280">
        <f>D5/B5*100</f>
        <v>39.390896921017401</v>
      </c>
    </row>
    <row r="16" spans="1:4" ht="30" x14ac:dyDescent="0.25">
      <c r="A16" s="281" t="s">
        <v>829</v>
      </c>
      <c r="B16" s="285">
        <f>C4/B4*100</f>
        <v>16.644606221045667</v>
      </c>
      <c r="C16" s="282">
        <f>D4/B4*100</f>
        <v>83.355393778954337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0</v>
      </c>
      <c r="C21" s="278">
        <f>C14</f>
        <v>100</v>
      </c>
    </row>
    <row r="22" spans="1:3" ht="60" x14ac:dyDescent="0.25">
      <c r="A22" s="279" t="s">
        <v>831</v>
      </c>
      <c r="B22" s="284">
        <f t="shared" ref="B22:C23" si="0">B15</f>
        <v>60.609103078982599</v>
      </c>
      <c r="C22" s="280">
        <f t="shared" si="0"/>
        <v>39.390896921017401</v>
      </c>
    </row>
    <row r="23" spans="1:3" ht="30" x14ac:dyDescent="0.25">
      <c r="A23" s="281" t="s">
        <v>866</v>
      </c>
      <c r="B23" s="287">
        <f t="shared" si="0"/>
        <v>16.644606221045667</v>
      </c>
      <c r="C23" s="286">
        <f t="shared" si="0"/>
        <v>83.355393778954337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11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46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15.4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212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65.3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97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335</v>
      </c>
      <c r="C6" s="975">
        <v>123</v>
      </c>
      <c r="D6" s="947">
        <v>212</v>
      </c>
      <c r="E6" s="975">
        <v>309</v>
      </c>
      <c r="F6" s="975">
        <v>108</v>
      </c>
      <c r="G6" s="947">
        <v>201</v>
      </c>
      <c r="H6" s="601">
        <v>362</v>
      </c>
      <c r="I6" s="618">
        <v>122</v>
      </c>
      <c r="J6" s="947">
        <v>240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8</v>
      </c>
      <c r="C7" s="977">
        <v>8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6</v>
      </c>
      <c r="I8" s="693">
        <v>6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140</v>
      </c>
      <c r="C12" s="602">
        <v>137</v>
      </c>
      <c r="D12" s="602">
        <v>151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61</v>
      </c>
      <c r="C14" s="753">
        <v>86</v>
      </c>
      <c r="D14" s="753">
        <v>107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84</v>
      </c>
      <c r="C16" s="1038">
        <v>124</v>
      </c>
      <c r="D16" s="753">
        <v>69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24</v>
      </c>
      <c r="C17" s="754">
        <v>15</v>
      </c>
      <c r="D17" s="754">
        <v>28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45.307443365695796</v>
      </c>
      <c r="C21" s="291">
        <f>C12/SUM(C12:C17)*100</f>
        <v>37.84530386740331</v>
      </c>
      <c r="D21" s="291">
        <f>D12/SUM(D12:D17)*100</f>
        <v>42.535211267605632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19.741100323624593</v>
      </c>
      <c r="C23" s="292">
        <f>C14/SUM(C12:C17)*100</f>
        <v>23.756906077348066</v>
      </c>
      <c r="D23" s="292">
        <f>D14/SUM(D12:D17)*100</f>
        <v>30.140845070422532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27.184466019417474</v>
      </c>
      <c r="C25" s="292">
        <f>C16/SUM(C12:C17)*100</f>
        <v>34.254143646408842</v>
      </c>
      <c r="D25" s="292">
        <f>D16/SUM(D12:D17)*100</f>
        <v>19.43661971830986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7.7669902912621351</v>
      </c>
      <c r="C26" s="293">
        <f>C17/SUM(C12:C17)*100</f>
        <v>4.1436464088397784</v>
      </c>
      <c r="D26" s="293">
        <f>D17/SUM(D12:D17)*100</f>
        <v>7.887323943661972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55.4</v>
      </c>
      <c r="C7" s="602">
        <v>55.8</v>
      </c>
      <c r="D7" s="602">
        <v>45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49.8</v>
      </c>
    </row>
    <row r="9" spans="1:6" x14ac:dyDescent="0.25">
      <c r="A9" s="698" t="s">
        <v>224</v>
      </c>
      <c r="B9" s="754">
        <v>44.6</v>
      </c>
      <c r="C9" s="754">
        <v>44.2</v>
      </c>
      <c r="D9" s="754">
        <v>5.2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55.4</v>
      </c>
      <c r="C13" s="699">
        <f t="shared" ref="C13:D13" si="1">IF(ISBLANK(C7),"",C7)</f>
        <v>55.8</v>
      </c>
      <c r="D13" s="699">
        <f t="shared" si="1"/>
        <v>45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49.8</v>
      </c>
    </row>
    <row r="15" spans="1:6" x14ac:dyDescent="0.25">
      <c r="A15" s="704" t="s">
        <v>1671</v>
      </c>
      <c r="B15" s="701">
        <f t="shared" si="2"/>
        <v>44.6</v>
      </c>
      <c r="C15" s="701">
        <f t="shared" si="2"/>
        <v>44.2</v>
      </c>
      <c r="D15" s="701">
        <f t="shared" si="2"/>
        <v>5.2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55.4</v>
      </c>
      <c r="C18" s="699">
        <f t="shared" ref="C18:D18" si="4">IF(ISBLANK(C7),"",C7)</f>
        <v>55.8</v>
      </c>
      <c r="D18" s="699">
        <f t="shared" si="4"/>
        <v>45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49.8</v>
      </c>
    </row>
    <row r="20" spans="1:5" x14ac:dyDescent="0.25">
      <c r="A20" s="704" t="s">
        <v>1674</v>
      </c>
      <c r="B20" s="701">
        <f t="shared" si="5"/>
        <v>44.6</v>
      </c>
      <c r="C20" s="701">
        <f t="shared" si="5"/>
        <v>44.2</v>
      </c>
      <c r="D20" s="701">
        <f t="shared" si="5"/>
        <v>5.2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91.4</v>
      </c>
      <c r="C5" s="613">
        <v>83.3</v>
      </c>
      <c r="D5" s="1039">
        <v>87.1</v>
      </c>
      <c r="F5" s="28"/>
      <c r="G5" s="695">
        <f>A5</f>
        <v>2020</v>
      </c>
      <c r="H5" s="671">
        <f>IF(ISBLANK(B5),"",B5)</f>
        <v>91.4</v>
      </c>
      <c r="I5" s="620">
        <f t="shared" ref="H5:I7" si="0">IF(ISBLANK(C5),"",C5)</f>
        <v>83.3</v>
      </c>
    </row>
    <row r="6" spans="1:10" x14ac:dyDescent="0.25">
      <c r="A6" s="751">
        <v>2021</v>
      </c>
      <c r="B6" s="603">
        <v>96.7</v>
      </c>
      <c r="C6" s="614">
        <v>100</v>
      </c>
      <c r="D6" s="948">
        <v>98.6</v>
      </c>
      <c r="F6" s="44"/>
      <c r="G6" s="695">
        <f t="shared" ref="G6:G7" si="1">A6</f>
        <v>2021</v>
      </c>
      <c r="H6" s="672">
        <f t="shared" si="0"/>
        <v>96.7</v>
      </c>
      <c r="I6" s="621">
        <f t="shared" si="0"/>
        <v>100</v>
      </c>
    </row>
    <row r="7" spans="1:10" x14ac:dyDescent="0.25">
      <c r="A7" s="752">
        <v>2022</v>
      </c>
      <c r="B7" s="603">
        <v>61.9</v>
      </c>
      <c r="C7" s="614">
        <v>76.3</v>
      </c>
      <c r="D7" s="948">
        <v>69.8</v>
      </c>
      <c r="F7" s="44"/>
      <c r="G7" s="695">
        <f t="shared" si="1"/>
        <v>2022</v>
      </c>
      <c r="H7" s="673">
        <f t="shared" si="0"/>
        <v>61.9</v>
      </c>
      <c r="I7" s="622">
        <f t="shared" si="0"/>
        <v>76.3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91.4</v>
      </c>
      <c r="I13" s="620">
        <f>IF(ISBLANK(C5),"",C5)</f>
        <v>83.3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96.7</v>
      </c>
      <c r="I14" s="621">
        <f t="shared" si="3"/>
        <v>100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61.9</v>
      </c>
      <c r="I15" s="622">
        <f t="shared" si="4"/>
        <v>76.3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Житиште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525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12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13489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26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9.3000000000000007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22.6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-13.3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71.989999999999995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44.8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156.4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2.46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12383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12303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442</v>
      </c>
      <c r="C63" s="550">
        <f>IF(ISBLANK('DEM2'!C7),"-",'DEM2'!C7)</f>
        <v>495</v>
      </c>
      <c r="D63" s="550"/>
      <c r="E63" s="550">
        <f>IF(ISBLANK('DEM2'!D8),"-",'DEM2'!D8)</f>
        <v>442</v>
      </c>
      <c r="F63" s="550">
        <f>IF(ISBLANK('DEM2'!C8),"-",'DEM2'!C8)</f>
        <v>455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532</v>
      </c>
      <c r="C64" s="319">
        <f>IF(ISBLANK('DEM2'!F7),"-",'DEM2'!F7)</f>
        <v>544</v>
      </c>
      <c r="D64" s="791"/>
      <c r="E64" s="319">
        <f>IF(ISBLANK('DEM2'!G8),"-",'DEM2'!G8)</f>
        <v>530</v>
      </c>
      <c r="F64" s="319">
        <f>IF(ISBLANK('DEM2'!F8),"-",'DEM2'!F8)</f>
        <v>529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311</v>
      </c>
      <c r="C65" s="347">
        <f>IF(ISBLANK('DEM2'!I7),"-",'DEM2'!I7)</f>
        <v>328</v>
      </c>
      <c r="D65" s="395"/>
      <c r="E65" s="347">
        <f>IF(ISBLANK('DEM2'!J8),"-",'DEM2'!J8)</f>
        <v>277</v>
      </c>
      <c r="F65" s="347">
        <f>IF(ISBLANK('DEM2'!I8),"-",'DEM2'!I8)</f>
        <v>284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1211</v>
      </c>
      <c r="C66" s="350">
        <f>IF(ISBLANK('DEM2'!L7),"-",'DEM2'!L7)</f>
        <v>1286</v>
      </c>
      <c r="D66" s="396"/>
      <c r="E66" s="350">
        <f>IF(ISBLANK('DEM2'!M8),"-",'DEM2'!M8)</f>
        <v>1180</v>
      </c>
      <c r="F66" s="350">
        <f>IF(ISBLANK('DEM2'!L8),"-",'DEM2'!L8)</f>
        <v>1200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1188</v>
      </c>
      <c r="C67" s="347">
        <f>IF(ISBLANK('DEM2'!O7),"-",'DEM2'!O7)</f>
        <v>1300</v>
      </c>
      <c r="D67" s="395"/>
      <c r="E67" s="347">
        <f>IF(ISBLANK('DEM2'!P8),"-",'DEM2'!P8)</f>
        <v>969</v>
      </c>
      <c r="F67" s="347">
        <f>IF(ISBLANK('DEM2'!O8),"-",'DEM2'!O8)</f>
        <v>1009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4450</v>
      </c>
      <c r="C68" s="319">
        <f>IF(ISBLANK('DEM2'!R7),"-",'DEM2'!R7)</f>
        <v>4986</v>
      </c>
      <c r="D68" s="397"/>
      <c r="E68" s="319">
        <f>IF(ISBLANK('DEM2'!S8),"-",'DEM2'!S8)</f>
        <v>4104</v>
      </c>
      <c r="F68" s="319">
        <f>IF(ISBLANK('DEM2'!R8),"-",'DEM2'!R8)</f>
        <v>4405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7176</v>
      </c>
      <c r="C69" s="465">
        <f>IF(ISBLANK('DEM2'!U7),"-",'DEM2'!U7)</f>
        <v>7311</v>
      </c>
      <c r="D69" s="801"/>
      <c r="E69" s="465">
        <f>IF(ISBLANK('DEM2'!V8),"-",'DEM2'!V8)</f>
        <v>6786</v>
      </c>
      <c r="F69" s="465">
        <f>IF(ISBLANK('DEM2'!U8),"-",'DEM2'!U8)</f>
        <v>6703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7.8</v>
      </c>
      <c r="G115" s="802">
        <f>IF(ISBLANK('DEM2'!E23),"-",'DEM2'!E23)</f>
        <v>7.8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7.9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2903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3920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29.1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61004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1347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111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40.9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134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36.4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15.4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1703254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126270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401211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330806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29744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269114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19951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32423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2404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1051038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77918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1200318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88985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128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288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430692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3152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3577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2753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26921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3022</v>
      </c>
      <c r="C300" s="810">
        <f>IF(ISBLANK(POLJ3!C4),"-",POLJ3!C4)</f>
        <v>503</v>
      </c>
      <c r="D300" s="1129">
        <f>IF(ISBLANK(POLJ3!D4),"-",POLJ3!D4)</f>
        <v>2519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2988</v>
      </c>
      <c r="C301" s="791">
        <f>IF(ISBLANK(POLJ3!C5),"-",POLJ3!C5)</f>
        <v>1811</v>
      </c>
      <c r="D301" s="1130">
        <f>IF(ISBLANK(POLJ3!D5),"-",POLJ3!D5)</f>
        <v>1177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19</v>
      </c>
      <c r="C302" s="792">
        <f>IF(ISBLANK(POLJ3!C6),"-",POLJ3!C6)</f>
        <v>0</v>
      </c>
      <c r="D302" s="1131">
        <f>IF(ISBLANK(POLJ3!D6),"-",POLJ3!D6)</f>
        <v>19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776</v>
      </c>
      <c r="C303" s="793">
        <f>IF(ISBLANK(POLJ3!C7),"-",POLJ3!C7)</f>
        <v>217</v>
      </c>
      <c r="D303" s="1111">
        <f>IF(ISBLANK(POLJ3!D7),"-",POLJ3!D7)</f>
        <v>559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3152</v>
      </c>
      <c r="C304" s="809">
        <f>IF(ISBLANK(POLJ3!C8),"-",POLJ3!C8)</f>
        <v>485</v>
      </c>
      <c r="D304" s="1159">
        <f>IF(ISBLANK(POLJ3!D8),"-",POLJ3!D8)</f>
        <v>2667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143.08000000000001</v>
      </c>
      <c r="C310" s="1160"/>
      <c r="D310" s="3"/>
      <c r="E310" s="5"/>
      <c r="F310" s="5"/>
      <c r="G310" s="817" t="s">
        <v>862</v>
      </c>
      <c r="H310" s="818">
        <f>IF(ISBLANK(POLJ2!H3),"-",POLJ2!H3)</f>
        <v>6518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42724.75</v>
      </c>
      <c r="C311" s="1161"/>
      <c r="D311" s="3"/>
      <c r="E311" s="5"/>
      <c r="F311" s="5"/>
      <c r="G311" s="812" t="s">
        <v>863</v>
      </c>
      <c r="H311" s="250">
        <f>IF(ISBLANK(POLJ2!H4),"-",POLJ2!H4)</f>
        <v>15482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131.97999999999999</v>
      </c>
      <c r="C312" s="1161"/>
      <c r="D312" s="3"/>
      <c r="E312" s="5"/>
      <c r="F312" s="5"/>
      <c r="G312" s="812" t="s">
        <v>864</v>
      </c>
      <c r="H312" s="250">
        <f>IF(ISBLANK(POLJ2!H5),"-",POLJ2!H5)</f>
        <v>8029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1.24</v>
      </c>
      <c r="C313" s="1161"/>
      <c r="D313" s="3"/>
      <c r="E313" s="5"/>
      <c r="F313" s="5"/>
      <c r="G313" s="814" t="s">
        <v>865</v>
      </c>
      <c r="H313" s="251">
        <f>IF(ISBLANK(POLJ2!H6),"-",POLJ2!H6)</f>
        <v>2016481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0.86</v>
      </c>
      <c r="C314" s="1161"/>
      <c r="D314" s="3"/>
      <c r="E314" s="5"/>
      <c r="F314" s="5"/>
      <c r="G314" s="816" t="s">
        <v>855</v>
      </c>
      <c r="H314" s="819">
        <f>IF(ISBLANK(POLJ2!H7),"-",POLJ2!H7)</f>
        <v>2046510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3298.32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46300.23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11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46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15.4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362</v>
      </c>
      <c r="I364" s="810">
        <f>IF(ISBLANK(OBRAZ2!I6),"-",OBRAZ2!I6)</f>
        <v>122</v>
      </c>
      <c r="J364" s="810">
        <f>IF(ISBLANK(OBRAZ2!J6),"-",OBRAZ2!J6)</f>
        <v>240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212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65.3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6</v>
      </c>
      <c r="I366" s="809">
        <f>IF(ISBLANK(OBRAZ2!I8),"-",OBRAZ2!I8)</f>
        <v>6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97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45.307443365695796</v>
      </c>
      <c r="I375" s="852">
        <f>IF(ISBLANK(OBRAZ2!C12),"-",OBRAZ2!C21)</f>
        <v>37.84530386740331</v>
      </c>
      <c r="J375" s="852">
        <f>IF(ISBLANK(OBRAZ2!D12),"-",OBRAZ2!D21)</f>
        <v>42.535211267605632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19.741100323624593</v>
      </c>
      <c r="I377" s="853">
        <f>IF(ISBLANK(OBRAZ2!C14),"-",OBRAZ2!C23)</f>
        <v>23.756906077348066</v>
      </c>
      <c r="J377" s="853">
        <f>IF(ISBLANK(OBRAZ2!D14),"-",OBRAZ2!D23)</f>
        <v>30.140845070422532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27.184466019417474</v>
      </c>
      <c r="I379" s="853">
        <f>IF(ISBLANK(OBRAZ2!C16),"-",OBRAZ2!C25)</f>
        <v>34.254143646408842</v>
      </c>
      <c r="J379" s="853">
        <f>IF(ISBLANK(OBRAZ2!D16),"-",OBRAZ2!D25)</f>
        <v>19.43661971830986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7.7669902912621351</v>
      </c>
      <c r="I380" s="854">
        <f>IF(ISBLANK(OBRAZ2!C17),"-",OBRAZ2!C26)</f>
        <v>4.1436464088397784</v>
      </c>
      <c r="J380" s="854">
        <f>IF(ISBLANK(OBRAZ2!D17),"-",OBRAZ2!D26)</f>
        <v>7.887323943661972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3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7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330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304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224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214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96.1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113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86.9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0.9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0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0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0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12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0.9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0.4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1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1.5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21.3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0.48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99.2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99.1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2282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16.899999999999999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3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761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4460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29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49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20.7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0.8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19.899999999999999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3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16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0.5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1422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10.6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583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24.7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252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10.7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54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71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0.5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8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39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11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6.8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56.1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35.5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3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89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16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114.539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0.6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31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184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6203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145.24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14.83771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110</v>
      </c>
      <c r="D696" s="3"/>
      <c r="E696" s="5"/>
      <c r="F696" s="5"/>
      <c r="G696" s="839">
        <v>2012</v>
      </c>
      <c r="H696" s="837">
        <f>IF(ISBLANK(INDEKSI2!B5),"-",INDEKSI2!B5)</f>
        <v>19.39</v>
      </c>
      <c r="I696" s="837">
        <f>IF(ISBLANK(INDEKSI2!C5),"-",INDEKSI2!C5)</f>
        <v>142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39.4</v>
      </c>
      <c r="D697" s="3"/>
      <c r="E697" s="5"/>
      <c r="F697" s="5"/>
      <c r="G697" s="840">
        <v>2013</v>
      </c>
      <c r="H697" s="561">
        <f>IF(ISBLANK(INDEKSI2!B6),"-",INDEKSI2!B6)</f>
        <v>20.39</v>
      </c>
      <c r="I697" s="561">
        <f>IF(ISBLANK(INDEKSI2!C6),"-",INDEKSI2!C6)</f>
        <v>141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20</v>
      </c>
      <c r="I698" s="838">
        <f>IF(ISBLANK(INDEKSI2!C7),"-",INDEKSI2!C7)</f>
        <v>144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534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206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2664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577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5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11</v>
      </c>
      <c r="D6" s="614">
        <v>1</v>
      </c>
      <c r="E6" s="614">
        <v>10</v>
      </c>
      <c r="F6" s="1042">
        <v>17</v>
      </c>
      <c r="G6" s="614">
        <v>10</v>
      </c>
      <c r="H6" s="982">
        <v>7</v>
      </c>
      <c r="I6" s="1043">
        <v>5.2</v>
      </c>
      <c r="J6" s="614">
        <v>6</v>
      </c>
      <c r="K6" s="1044">
        <v>4.3</v>
      </c>
      <c r="L6" s="1042">
        <v>184</v>
      </c>
      <c r="M6" s="614">
        <v>95</v>
      </c>
      <c r="N6" s="1037">
        <v>89</v>
      </c>
      <c r="O6" s="1043">
        <v>53.1</v>
      </c>
      <c r="P6" s="614">
        <v>50.3</v>
      </c>
      <c r="Q6" s="1037">
        <v>56.5</v>
      </c>
      <c r="R6" s="1042">
        <v>108</v>
      </c>
      <c r="S6" s="614">
        <v>55</v>
      </c>
      <c r="T6" s="1044">
        <v>53</v>
      </c>
    </row>
    <row r="7" spans="1:20" x14ac:dyDescent="0.25">
      <c r="A7" s="288">
        <v>2021</v>
      </c>
      <c r="B7" s="604">
        <v>1</v>
      </c>
      <c r="C7" s="603">
        <v>11</v>
      </c>
      <c r="D7" s="614">
        <v>1</v>
      </c>
      <c r="E7" s="614">
        <v>10</v>
      </c>
      <c r="F7" s="1042">
        <v>24</v>
      </c>
      <c r="G7" s="614">
        <v>11</v>
      </c>
      <c r="H7" s="982">
        <v>13</v>
      </c>
      <c r="I7" s="1043">
        <v>7.4</v>
      </c>
      <c r="J7" s="614">
        <v>6.8</v>
      </c>
      <c r="K7" s="1044">
        <v>8</v>
      </c>
      <c r="L7" s="1042">
        <v>199</v>
      </c>
      <c r="M7" s="614">
        <v>108</v>
      </c>
      <c r="N7" s="1037">
        <v>91</v>
      </c>
      <c r="O7" s="1043">
        <v>56.9</v>
      </c>
      <c r="P7" s="614">
        <v>57.5</v>
      </c>
      <c r="Q7" s="1037">
        <v>56.4</v>
      </c>
      <c r="R7" s="1042">
        <v>139</v>
      </c>
      <c r="S7" s="614">
        <v>81</v>
      </c>
      <c r="T7" s="1044">
        <v>58</v>
      </c>
    </row>
    <row r="8" spans="1:20" x14ac:dyDescent="0.25">
      <c r="A8" s="221">
        <v>2022</v>
      </c>
      <c r="B8" s="619">
        <v>1</v>
      </c>
      <c r="C8" s="949">
        <v>11</v>
      </c>
      <c r="D8" s="983">
        <v>1</v>
      </c>
      <c r="E8" s="983">
        <v>10</v>
      </c>
      <c r="F8" s="1045">
        <v>46</v>
      </c>
      <c r="G8" s="983">
        <v>24</v>
      </c>
      <c r="H8" s="981">
        <v>22</v>
      </c>
      <c r="I8" s="756">
        <v>15.4</v>
      </c>
      <c r="J8" s="983">
        <v>16.2</v>
      </c>
      <c r="K8" s="1046">
        <v>14.6</v>
      </c>
      <c r="L8" s="1045">
        <v>212</v>
      </c>
      <c r="M8" s="983">
        <v>111</v>
      </c>
      <c r="N8" s="693">
        <v>101</v>
      </c>
      <c r="O8" s="756">
        <v>65.3</v>
      </c>
      <c r="P8" s="983">
        <v>67.5</v>
      </c>
      <c r="Q8" s="693">
        <v>63.1</v>
      </c>
      <c r="R8" s="1045">
        <v>97</v>
      </c>
      <c r="S8" s="983">
        <v>58</v>
      </c>
      <c r="T8" s="1046">
        <v>39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3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7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330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304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224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214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96.1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113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86.9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0.9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59.566787003610109</v>
      </c>
      <c r="C21" s="741">
        <f>B10/(B7+B10)*100</f>
        <v>40.433212996389891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58.687258687258691</v>
      </c>
      <c r="C22" s="741">
        <f>B11/(B8+B11)*100</f>
        <v>41.312741312741316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59.566787003610109</v>
      </c>
      <c r="C26" s="741">
        <f>C21</f>
        <v>40.433212996389891</v>
      </c>
    </row>
    <row r="27" spans="1:10" ht="24.75" x14ac:dyDescent="0.25">
      <c r="A27" s="744" t="s">
        <v>1415</v>
      </c>
      <c r="B27" s="741">
        <f>B22</f>
        <v>58.687258687258691</v>
      </c>
      <c r="C27" s="741">
        <f>C22</f>
        <v>41.312741312741316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1</v>
      </c>
      <c r="C5" s="1005">
        <v>2</v>
      </c>
      <c r="D5" s="916" t="s">
        <v>5</v>
      </c>
      <c r="E5" s="213"/>
      <c r="F5" s="125">
        <v>2020</v>
      </c>
      <c r="G5" s="70">
        <v>3</v>
      </c>
      <c r="H5" s="55">
        <v>1</v>
      </c>
      <c r="I5" s="110">
        <v>2</v>
      </c>
      <c r="J5" s="70">
        <v>7</v>
      </c>
      <c r="K5" s="55">
        <v>0</v>
      </c>
      <c r="L5" s="110">
        <v>7</v>
      </c>
      <c r="M5" s="70">
        <v>301</v>
      </c>
      <c r="N5" s="55">
        <v>298</v>
      </c>
      <c r="O5" s="70">
        <v>237</v>
      </c>
      <c r="P5" s="110">
        <v>235</v>
      </c>
    </row>
    <row r="6" spans="1:16" x14ac:dyDescent="0.25">
      <c r="A6" s="925" t="s">
        <v>267</v>
      </c>
      <c r="B6" s="1006">
        <v>0</v>
      </c>
      <c r="C6" s="1007">
        <v>7</v>
      </c>
      <c r="D6" s="917" t="s">
        <v>5</v>
      </c>
      <c r="E6" s="256"/>
      <c r="F6" s="125">
        <v>2021</v>
      </c>
      <c r="G6" s="214">
        <v>3</v>
      </c>
      <c r="H6" s="58">
        <v>1</v>
      </c>
      <c r="I6" s="162">
        <v>2</v>
      </c>
      <c r="J6" s="214">
        <v>7</v>
      </c>
      <c r="K6" s="58">
        <v>0</v>
      </c>
      <c r="L6" s="162">
        <v>7</v>
      </c>
      <c r="M6" s="214">
        <v>320</v>
      </c>
      <c r="N6" s="58">
        <v>295</v>
      </c>
      <c r="O6" s="214">
        <v>220</v>
      </c>
      <c r="P6" s="162">
        <v>207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3</v>
      </c>
      <c r="H7" s="94">
        <v>1</v>
      </c>
      <c r="I7" s="171">
        <v>2</v>
      </c>
      <c r="J7" s="169">
        <v>7</v>
      </c>
      <c r="K7" s="94">
        <v>0</v>
      </c>
      <c r="L7" s="171">
        <v>7</v>
      </c>
      <c r="M7" s="169">
        <v>330</v>
      </c>
      <c r="N7" s="94">
        <v>304</v>
      </c>
      <c r="O7" s="169">
        <v>224</v>
      </c>
      <c r="P7" s="171">
        <v>214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1</v>
      </c>
      <c r="C11" s="920">
        <f>IF(ISBLANK(C5),"",C5)</f>
        <v>2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7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93.6</v>
      </c>
      <c r="C6" s="460">
        <v>93.8</v>
      </c>
      <c r="D6" s="978">
        <v>93.3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130</v>
      </c>
      <c r="L6" s="460">
        <v>66</v>
      </c>
      <c r="M6" s="978">
        <v>64</v>
      </c>
      <c r="N6" s="459">
        <v>83.3</v>
      </c>
      <c r="O6" s="460">
        <v>82.5</v>
      </c>
      <c r="P6" s="978">
        <v>84.2</v>
      </c>
      <c r="Q6" s="459">
        <v>0.8</v>
      </c>
      <c r="R6" s="460">
        <v>0</v>
      </c>
      <c r="S6" s="978">
        <v>2.1</v>
      </c>
    </row>
    <row r="7" spans="1:19" x14ac:dyDescent="0.25">
      <c r="A7" s="288">
        <v>2021</v>
      </c>
      <c r="B7" s="603">
        <v>92.5</v>
      </c>
      <c r="C7" s="614">
        <v>89.3</v>
      </c>
      <c r="D7" s="982">
        <v>95.7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139</v>
      </c>
      <c r="L7" s="614">
        <v>77</v>
      </c>
      <c r="M7" s="982">
        <v>62</v>
      </c>
      <c r="N7" s="603">
        <v>99.3</v>
      </c>
      <c r="O7" s="614">
        <v>100</v>
      </c>
      <c r="P7" s="982">
        <v>98.6</v>
      </c>
      <c r="Q7" s="603">
        <v>0.8</v>
      </c>
      <c r="R7" s="614">
        <v>1.7</v>
      </c>
      <c r="S7" s="982">
        <v>0</v>
      </c>
    </row>
    <row r="8" spans="1:19" x14ac:dyDescent="0.25">
      <c r="A8" s="221">
        <v>2022</v>
      </c>
      <c r="B8" s="949">
        <v>96.1</v>
      </c>
      <c r="C8" s="983">
        <v>94.3</v>
      </c>
      <c r="D8" s="981">
        <v>97.9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113</v>
      </c>
      <c r="L8" s="983">
        <v>54</v>
      </c>
      <c r="M8" s="981">
        <v>59</v>
      </c>
      <c r="N8" s="949">
        <v>86.9</v>
      </c>
      <c r="O8" s="983">
        <v>83.1</v>
      </c>
      <c r="P8" s="981">
        <v>90.8</v>
      </c>
      <c r="Q8" s="949">
        <v>0.9</v>
      </c>
      <c r="R8" s="983">
        <v>1.4</v>
      </c>
      <c r="S8" s="981">
        <v>0.4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0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401211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29744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0</v>
      </c>
      <c r="C5" s="618">
        <v>0</v>
      </c>
      <c r="D5" s="618">
        <v>0</v>
      </c>
      <c r="E5" s="601">
        <v>0</v>
      </c>
      <c r="F5" s="618">
        <v>0</v>
      </c>
      <c r="G5" s="947">
        <v>0</v>
      </c>
      <c r="H5" s="618">
        <v>0</v>
      </c>
      <c r="I5" s="618">
        <v>0</v>
      </c>
      <c r="J5" s="618">
        <v>0</v>
      </c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0</v>
      </c>
      <c r="C6" s="614">
        <v>0</v>
      </c>
      <c r="D6" s="948">
        <v>0</v>
      </c>
      <c r="E6" s="603">
        <v>0</v>
      </c>
      <c r="F6" s="614">
        <v>0</v>
      </c>
      <c r="G6" s="948">
        <v>0</v>
      </c>
      <c r="H6" s="603">
        <v>0</v>
      </c>
      <c r="I6" s="614">
        <v>0</v>
      </c>
      <c r="J6" s="614">
        <v>0</v>
      </c>
      <c r="K6" s="220">
        <f>SUM(B6,E6,H6)</f>
        <v>0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0</v>
      </c>
      <c r="C7" s="614">
        <v>0</v>
      </c>
      <c r="D7" s="948">
        <v>0</v>
      </c>
      <c r="E7" s="603">
        <v>0</v>
      </c>
      <c r="F7" s="614">
        <v>0</v>
      </c>
      <c r="G7" s="948">
        <v>0</v>
      </c>
      <c r="H7" s="603">
        <v>0</v>
      </c>
      <c r="I7" s="614">
        <v>0</v>
      </c>
      <c r="J7" s="614">
        <v>0</v>
      </c>
      <c r="K7" s="220">
        <f>SUM(B7,E7,H7)</f>
        <v>0</v>
      </c>
      <c r="M7" s="106" t="s">
        <v>293</v>
      </c>
      <c r="N7" s="222">
        <f>IF(ISBLANK(G7),"",G7)</f>
        <v>0</v>
      </c>
      <c r="O7" s="107">
        <f>IF(ISBLANK(F7),"",F7)</f>
        <v>0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0</v>
      </c>
      <c r="O8" s="83">
        <f>IF(ISBLANK(C7),"",C7)</f>
        <v>0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0</v>
      </c>
      <c r="O14" s="107">
        <f>IF(ISBLANK(F7),"",F7)</f>
        <v>0</v>
      </c>
      <c r="P14" s="213"/>
    </row>
    <row r="15" spans="1:17" ht="26.25" customHeight="1" x14ac:dyDescent="0.25">
      <c r="M15" s="108" t="s">
        <v>524</v>
      </c>
      <c r="N15" s="172">
        <f>IF(ISBLANK(D7),"",D7)</f>
        <v>0</v>
      </c>
      <c r="O15" s="83">
        <f>IF(ISBLANK(C7),"",C7)</f>
        <v>0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0</v>
      </c>
      <c r="C21" s="618">
        <v>0</v>
      </c>
      <c r="D21" s="618">
        <v>0</v>
      </c>
      <c r="E21" s="601">
        <v>0</v>
      </c>
      <c r="F21" s="618">
        <v>0</v>
      </c>
      <c r="G21" s="947">
        <v>0</v>
      </c>
      <c r="H21" s="618">
        <v>0</v>
      </c>
      <c r="I21" s="618">
        <v>0</v>
      </c>
      <c r="J21" s="618">
        <v>0</v>
      </c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0</v>
      </c>
      <c r="C22" s="1037">
        <v>0</v>
      </c>
      <c r="D22" s="982">
        <v>0</v>
      </c>
      <c r="E22" s="1043">
        <v>0</v>
      </c>
      <c r="F22" s="1037">
        <v>0</v>
      </c>
      <c r="G22" s="982">
        <v>0</v>
      </c>
      <c r="H22" s="1043">
        <v>0</v>
      </c>
      <c r="I22" s="1037">
        <v>0</v>
      </c>
      <c r="J22" s="1037">
        <v>0</v>
      </c>
      <c r="K22" s="220">
        <f>SUM(B22,E22,H22)</f>
        <v>0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0</v>
      </c>
      <c r="C23" s="1037">
        <v>0</v>
      </c>
      <c r="D23" s="982">
        <v>0</v>
      </c>
      <c r="E23" s="1043">
        <v>0</v>
      </c>
      <c r="F23" s="1037">
        <v>0</v>
      </c>
      <c r="G23" s="982">
        <v>0</v>
      </c>
      <c r="H23" s="1043">
        <v>0</v>
      </c>
      <c r="I23" s="1037">
        <v>0</v>
      </c>
      <c r="J23" s="1037">
        <v>0</v>
      </c>
      <c r="K23" s="220">
        <f>SUM(B23,E23,H23)</f>
        <v>0</v>
      </c>
      <c r="M23" s="106" t="s">
        <v>293</v>
      </c>
      <c r="N23" s="222">
        <f>IF(ISBLANK(G23),"",G23)</f>
        <v>0</v>
      </c>
      <c r="O23" s="107">
        <f>IF(ISBLANK(F23),"",F23)</f>
        <v>0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0</v>
      </c>
      <c r="O24" s="109">
        <f>IF(ISBLANK(C23),"",C23)</f>
        <v>0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0</v>
      </c>
      <c r="O30" s="107">
        <f>IF(ISBLANK(F23),"",F23)</f>
        <v>0</v>
      </c>
      <c r="P30" s="213"/>
    </row>
    <row r="31" spans="1:17" ht="27.75" customHeight="1" x14ac:dyDescent="0.25">
      <c r="M31" s="108" t="s">
        <v>524</v>
      </c>
      <c r="N31" s="223">
        <f>IF(ISBLANK(D23),"",D23)</f>
        <v>0</v>
      </c>
      <c r="O31" s="109">
        <f>IF(ISBLANK(C23),"",C23)</f>
        <v>0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330806</v>
      </c>
      <c r="D5" s="255"/>
    </row>
    <row r="6" spans="1:4" ht="30" x14ac:dyDescent="0.25">
      <c r="A6" s="688" t="s">
        <v>482</v>
      </c>
      <c r="B6" s="619">
        <v>70405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0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0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0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13</v>
      </c>
      <c r="C5" s="209">
        <v>8</v>
      </c>
      <c r="G5" s="113"/>
      <c r="H5" s="176" t="s">
        <v>594</v>
      </c>
      <c r="I5" s="209">
        <v>20</v>
      </c>
      <c r="J5" s="209">
        <v>12</v>
      </c>
    </row>
    <row r="6" spans="1:13" ht="15" customHeight="1" x14ac:dyDescent="0.25">
      <c r="A6" s="177" t="s">
        <v>595</v>
      </c>
      <c r="B6" s="210">
        <v>414</v>
      </c>
      <c r="C6" s="210">
        <v>122</v>
      </c>
      <c r="G6" s="113"/>
      <c r="H6" s="177" t="s">
        <v>595</v>
      </c>
      <c r="I6" s="210">
        <v>167</v>
      </c>
      <c r="J6" s="210">
        <v>83</v>
      </c>
    </row>
    <row r="7" spans="1:13" ht="15" customHeight="1" x14ac:dyDescent="0.25">
      <c r="A7" s="177" t="s">
        <v>596</v>
      </c>
      <c r="B7" s="210">
        <v>1567</v>
      </c>
      <c r="C7" s="210">
        <v>1011</v>
      </c>
      <c r="G7" s="113"/>
      <c r="H7" s="177" t="s">
        <v>596</v>
      </c>
      <c r="I7" s="210">
        <v>615</v>
      </c>
      <c r="J7" s="210">
        <v>360</v>
      </c>
    </row>
    <row r="8" spans="1:13" ht="15" customHeight="1" x14ac:dyDescent="0.25">
      <c r="A8" s="177" t="s">
        <v>597</v>
      </c>
      <c r="B8" s="210">
        <v>2383</v>
      </c>
      <c r="C8" s="210">
        <v>2135</v>
      </c>
      <c r="G8" s="113"/>
      <c r="H8" s="177" t="s">
        <v>597</v>
      </c>
      <c r="I8" s="210">
        <v>1783</v>
      </c>
      <c r="J8" s="210">
        <v>1500</v>
      </c>
    </row>
    <row r="9" spans="1:13" ht="15" customHeight="1" x14ac:dyDescent="0.25">
      <c r="A9" s="177" t="s">
        <v>598</v>
      </c>
      <c r="B9" s="210">
        <v>2528</v>
      </c>
      <c r="C9" s="210">
        <v>3440</v>
      </c>
      <c r="G9" s="113"/>
      <c r="H9" s="177" t="s">
        <v>598</v>
      </c>
      <c r="I9" s="210">
        <v>2548</v>
      </c>
      <c r="J9" s="210">
        <v>3257</v>
      </c>
    </row>
    <row r="10" spans="1:13" ht="15" customHeight="1" x14ac:dyDescent="0.25">
      <c r="A10" s="177" t="s">
        <v>599</v>
      </c>
      <c r="B10" s="210">
        <v>223</v>
      </c>
      <c r="C10" s="210">
        <v>187</v>
      </c>
      <c r="G10" s="113"/>
      <c r="H10" s="177" t="s">
        <v>599</v>
      </c>
      <c r="I10" s="210">
        <v>229</v>
      </c>
      <c r="J10" s="210">
        <v>158</v>
      </c>
    </row>
    <row r="11" spans="1:13" ht="15" customHeight="1" x14ac:dyDescent="0.25">
      <c r="A11" s="178" t="s">
        <v>600</v>
      </c>
      <c r="B11" s="211">
        <v>281</v>
      </c>
      <c r="C11" s="211">
        <v>247</v>
      </c>
      <c r="G11" s="113"/>
      <c r="H11" s="178" t="s">
        <v>600</v>
      </c>
      <c r="I11" s="211">
        <v>416</v>
      </c>
      <c r="J11" s="211">
        <v>314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13</v>
      </c>
      <c r="C17" s="180">
        <f>IF(ISBLANK(C5),"0",C5)</f>
        <v>8</v>
      </c>
      <c r="G17" s="113"/>
      <c r="H17" s="176" t="s">
        <v>594</v>
      </c>
      <c r="I17" s="179">
        <f>IF(ISBLANK(I5),"0",I5)</f>
        <v>20</v>
      </c>
      <c r="J17" s="180">
        <f>IF(ISBLANK(J5),"0",J5)</f>
        <v>12</v>
      </c>
    </row>
    <row r="18" spans="1:13" ht="15" customHeight="1" x14ac:dyDescent="0.25">
      <c r="A18" s="177" t="s">
        <v>595</v>
      </c>
      <c r="B18" s="181">
        <f t="shared" ref="B18:C18" si="0">IF(ISBLANK(B6),"0",B6)</f>
        <v>414</v>
      </c>
      <c r="C18" s="182">
        <f t="shared" si="0"/>
        <v>122</v>
      </c>
      <c r="G18" s="113"/>
      <c r="H18" s="177" t="s">
        <v>595</v>
      </c>
      <c r="I18" s="181">
        <f t="shared" ref="I18:J18" si="1">IF(ISBLANK(I6),"0",I6)</f>
        <v>167</v>
      </c>
      <c r="J18" s="182">
        <f t="shared" si="1"/>
        <v>83</v>
      </c>
    </row>
    <row r="19" spans="1:13" ht="15" customHeight="1" x14ac:dyDescent="0.25">
      <c r="A19" s="177" t="s">
        <v>596</v>
      </c>
      <c r="B19" s="181">
        <f t="shared" ref="B19:C19" si="2">IF(ISBLANK(B7),"0",B7)</f>
        <v>1567</v>
      </c>
      <c r="C19" s="182">
        <f t="shared" si="2"/>
        <v>1011</v>
      </c>
      <c r="G19" s="113"/>
      <c r="H19" s="177" t="s">
        <v>596</v>
      </c>
      <c r="I19" s="181">
        <f t="shared" ref="I19:J19" si="3">IF(ISBLANK(I7),"0",I7)</f>
        <v>615</v>
      </c>
      <c r="J19" s="182">
        <f t="shared" si="3"/>
        <v>360</v>
      </c>
    </row>
    <row r="20" spans="1:13" ht="15" customHeight="1" x14ac:dyDescent="0.25">
      <c r="A20" s="177" t="s">
        <v>597</v>
      </c>
      <c r="B20" s="181">
        <f t="shared" ref="B20:C20" si="4">IF(ISBLANK(B8),"0",B8)</f>
        <v>2383</v>
      </c>
      <c r="C20" s="182">
        <f t="shared" si="4"/>
        <v>2135</v>
      </c>
      <c r="G20" s="113"/>
      <c r="H20" s="177" t="s">
        <v>597</v>
      </c>
      <c r="I20" s="181">
        <f t="shared" ref="I20:J20" si="5">IF(ISBLANK(I8),"0",I8)</f>
        <v>1783</v>
      </c>
      <c r="J20" s="182">
        <f t="shared" si="5"/>
        <v>1500</v>
      </c>
    </row>
    <row r="21" spans="1:13" ht="15" customHeight="1" x14ac:dyDescent="0.25">
      <c r="A21" s="177" t="s">
        <v>598</v>
      </c>
      <c r="B21" s="181">
        <f t="shared" ref="B21:C21" si="6">IF(ISBLANK(B9),"0",B9)</f>
        <v>2528</v>
      </c>
      <c r="C21" s="182">
        <f t="shared" si="6"/>
        <v>3440</v>
      </c>
      <c r="G21" s="113"/>
      <c r="H21" s="177" t="s">
        <v>598</v>
      </c>
      <c r="I21" s="181">
        <f t="shared" ref="I21:J21" si="7">IF(ISBLANK(I9),"0",I9)</f>
        <v>2548</v>
      </c>
      <c r="J21" s="182">
        <f t="shared" si="7"/>
        <v>3257</v>
      </c>
    </row>
    <row r="22" spans="1:13" ht="15" customHeight="1" x14ac:dyDescent="0.25">
      <c r="A22" s="177" t="s">
        <v>599</v>
      </c>
      <c r="B22" s="181">
        <f t="shared" ref="B22:C22" si="8">IF(ISBLANK(B10),"0",B10)</f>
        <v>223</v>
      </c>
      <c r="C22" s="182">
        <f t="shared" si="8"/>
        <v>187</v>
      </c>
      <c r="G22" s="113"/>
      <c r="H22" s="177" t="s">
        <v>599</v>
      </c>
      <c r="I22" s="181">
        <f t="shared" ref="I22:J22" si="9">IF(ISBLANK(I10),"0",I10)</f>
        <v>229</v>
      </c>
      <c r="J22" s="182">
        <f t="shared" si="9"/>
        <v>158</v>
      </c>
    </row>
    <row r="23" spans="1:13" ht="15" customHeight="1" x14ac:dyDescent="0.25">
      <c r="A23" s="178" t="s">
        <v>600</v>
      </c>
      <c r="B23" s="183">
        <f t="shared" ref="B23:C23" si="10">IF(ISBLANK(B11),"0",B11)</f>
        <v>281</v>
      </c>
      <c r="C23" s="184">
        <f t="shared" si="10"/>
        <v>247</v>
      </c>
      <c r="G23" s="113"/>
      <c r="H23" s="178" t="s">
        <v>600</v>
      </c>
      <c r="I23" s="183">
        <f t="shared" ref="I23:J23" si="11">IF(ISBLANK(I11),"0",I11)</f>
        <v>416</v>
      </c>
      <c r="J23" s="184">
        <f t="shared" si="11"/>
        <v>314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0.17546227561074368</v>
      </c>
      <c r="C29" s="186">
        <f>C17/SUM(C17:C23)*100</f>
        <v>0.11188811188811189</v>
      </c>
      <c r="D29" s="255"/>
      <c r="E29" s="255"/>
      <c r="G29" s="113"/>
      <c r="H29" s="176" t="s">
        <v>601</v>
      </c>
      <c r="I29" s="186">
        <f>I17/SUM(I17:I23)*100</f>
        <v>0.3461405330564209</v>
      </c>
      <c r="J29" s="186">
        <f>J17/SUM(J17:J23)*100</f>
        <v>0.21111893033075299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5.5877986232959911</v>
      </c>
      <c r="C30" s="187">
        <f>C18/SUM(C17:C23)*100</f>
        <v>1.7062937062937062</v>
      </c>
      <c r="D30" s="255"/>
      <c r="E30" s="255"/>
      <c r="G30" s="113"/>
      <c r="H30" s="177" t="s">
        <v>602</v>
      </c>
      <c r="I30" s="187">
        <f>I18/SUM(I17:I23)*100</f>
        <v>2.8902734510211148</v>
      </c>
      <c r="J30" s="187">
        <f>J18/SUM(J17:J23)*100</f>
        <v>1.4602392681210414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21.149952760156566</v>
      </c>
      <c r="C31" s="187">
        <f>C19/SUM(C17:C23)*100</f>
        <v>14.139860139860138</v>
      </c>
      <c r="D31" s="255"/>
      <c r="E31" s="255"/>
      <c r="G31" s="113"/>
      <c r="H31" s="177" t="s">
        <v>603</v>
      </c>
      <c r="I31" s="187">
        <f>I19/SUM(I17:I23)*100</f>
        <v>10.643821391484941</v>
      </c>
      <c r="J31" s="187">
        <f>J19/SUM(J17:J23)*100</f>
        <v>6.3335679099225901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32.163584829261708</v>
      </c>
      <c r="C32" s="187">
        <f>C20/SUM(C17:C23)*100</f>
        <v>29.86013986013986</v>
      </c>
      <c r="D32" s="255"/>
      <c r="E32" s="255"/>
      <c r="G32" s="113"/>
      <c r="H32" s="177" t="s">
        <v>604</v>
      </c>
      <c r="I32" s="187">
        <f>I20/SUM(I17:I23)*100</f>
        <v>30.858428521979924</v>
      </c>
      <c r="J32" s="187">
        <f>J20/SUM(J17:J23)*100</f>
        <v>26.38986629134412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34.120664057227692</v>
      </c>
      <c r="C33" s="187">
        <f>C21/SUM(C17:C23)*100</f>
        <v>48.111888111888113</v>
      </c>
      <c r="D33" s="255"/>
      <c r="E33" s="255"/>
      <c r="G33" s="113"/>
      <c r="H33" s="177" t="s">
        <v>605</v>
      </c>
      <c r="I33" s="187">
        <f>I21/SUM(I17:I23)*100</f>
        <v>44.09830391138803</v>
      </c>
      <c r="J33" s="187">
        <f>J21/SUM(J17:J23)*100</f>
        <v>57.301196340605209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3.0098528816304495</v>
      </c>
      <c r="C34" s="187">
        <f>C22/SUM(C17:C23)*100</f>
        <v>2.6153846153846154</v>
      </c>
      <c r="D34" s="255"/>
      <c r="E34" s="255"/>
      <c r="G34" s="113"/>
      <c r="H34" s="177" t="s">
        <v>606</v>
      </c>
      <c r="I34" s="187">
        <f>I22/SUM(I17:I23)*100</f>
        <v>3.9633091034960195</v>
      </c>
      <c r="J34" s="187">
        <f>J22/SUM(J17:J23)*100</f>
        <v>2.7797325826882475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3.7926845728168441</v>
      </c>
      <c r="C35" s="188">
        <f>C23/SUM(C17:C23)*100</f>
        <v>3.4545454545454546</v>
      </c>
      <c r="D35" s="255"/>
      <c r="E35" s="255"/>
      <c r="G35" s="113"/>
      <c r="H35" s="178" t="s">
        <v>607</v>
      </c>
      <c r="I35" s="188">
        <f>I23/SUM(I17:I23)*100</f>
        <v>7.1997230875735552</v>
      </c>
      <c r="J35" s="188">
        <f>J23/SUM(J17:J23)*100</f>
        <v>5.5242786769880361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0.17546227561074368</v>
      </c>
      <c r="C41" s="186">
        <f t="shared" si="12"/>
        <v>0.11188811188811189</v>
      </c>
      <c r="G41" s="113"/>
      <c r="H41" s="176" t="s">
        <v>609</v>
      </c>
      <c r="I41" s="186">
        <f t="shared" ref="I41:J41" si="13">I29</f>
        <v>0.3461405330564209</v>
      </c>
      <c r="J41" s="186">
        <f t="shared" si="13"/>
        <v>0.21111893033075299</v>
      </c>
    </row>
    <row r="42" spans="1:12" x14ac:dyDescent="0.25">
      <c r="A42" s="177" t="s">
        <v>610</v>
      </c>
      <c r="B42" s="187">
        <f t="shared" si="12"/>
        <v>5.5877986232959911</v>
      </c>
      <c r="C42" s="187">
        <f t="shared" si="12"/>
        <v>1.7062937062937062</v>
      </c>
      <c r="G42" s="113"/>
      <c r="H42" s="177" t="s">
        <v>610</v>
      </c>
      <c r="I42" s="187">
        <f t="shared" ref="I42:J42" si="14">I30</f>
        <v>2.8902734510211148</v>
      </c>
      <c r="J42" s="187">
        <f t="shared" si="14"/>
        <v>1.4602392681210414</v>
      </c>
    </row>
    <row r="43" spans="1:12" x14ac:dyDescent="0.25">
      <c r="A43" s="177" t="s">
        <v>611</v>
      </c>
      <c r="B43" s="187">
        <f t="shared" si="12"/>
        <v>21.149952760156566</v>
      </c>
      <c r="C43" s="187">
        <f t="shared" si="12"/>
        <v>14.139860139860138</v>
      </c>
      <c r="G43" s="113"/>
      <c r="H43" s="177" t="s">
        <v>611</v>
      </c>
      <c r="I43" s="187">
        <f t="shared" ref="I43:J43" si="15">I31</f>
        <v>10.643821391484941</v>
      </c>
      <c r="J43" s="187">
        <f t="shared" si="15"/>
        <v>6.3335679099225901</v>
      </c>
    </row>
    <row r="44" spans="1:12" x14ac:dyDescent="0.25">
      <c r="A44" s="177" t="s">
        <v>612</v>
      </c>
      <c r="B44" s="187">
        <f t="shared" si="12"/>
        <v>32.163584829261708</v>
      </c>
      <c r="C44" s="187">
        <f t="shared" si="12"/>
        <v>29.86013986013986</v>
      </c>
      <c r="G44" s="113"/>
      <c r="H44" s="177" t="s">
        <v>612</v>
      </c>
      <c r="I44" s="187">
        <f t="shared" ref="I44:J44" si="16">I32</f>
        <v>30.858428521979924</v>
      </c>
      <c r="J44" s="187">
        <f t="shared" si="16"/>
        <v>26.38986629134412</v>
      </c>
    </row>
    <row r="45" spans="1:12" x14ac:dyDescent="0.25">
      <c r="A45" s="177" t="s">
        <v>613</v>
      </c>
      <c r="B45" s="187">
        <f t="shared" si="12"/>
        <v>34.120664057227692</v>
      </c>
      <c r="C45" s="187">
        <f t="shared" si="12"/>
        <v>48.111888111888113</v>
      </c>
      <c r="G45" s="113"/>
      <c r="H45" s="177" t="s">
        <v>613</v>
      </c>
      <c r="I45" s="187">
        <f t="shared" ref="I45:J45" si="17">I33</f>
        <v>44.09830391138803</v>
      </c>
      <c r="J45" s="187">
        <f t="shared" si="17"/>
        <v>57.301196340605209</v>
      </c>
    </row>
    <row r="46" spans="1:12" x14ac:dyDescent="0.25">
      <c r="A46" s="177" t="s">
        <v>614</v>
      </c>
      <c r="B46" s="187">
        <f t="shared" si="12"/>
        <v>3.0098528816304495</v>
      </c>
      <c r="C46" s="187">
        <f t="shared" si="12"/>
        <v>2.6153846153846154</v>
      </c>
      <c r="G46" s="113"/>
      <c r="H46" s="177" t="s">
        <v>614</v>
      </c>
      <c r="I46" s="187">
        <f t="shared" ref="I46:J46" si="18">I34</f>
        <v>3.9633091034960195</v>
      </c>
      <c r="J46" s="187">
        <f t="shared" si="18"/>
        <v>2.7797325826882475</v>
      </c>
    </row>
    <row r="47" spans="1:12" x14ac:dyDescent="0.25">
      <c r="A47" s="178" t="s">
        <v>615</v>
      </c>
      <c r="B47" s="188">
        <f t="shared" si="12"/>
        <v>3.7926845728168441</v>
      </c>
      <c r="C47" s="188">
        <f t="shared" si="12"/>
        <v>3.4545454545454546</v>
      </c>
      <c r="G47" s="113"/>
      <c r="H47" s="178" t="s">
        <v>615</v>
      </c>
      <c r="I47" s="188">
        <f t="shared" ref="I47:J47" si="19">I35</f>
        <v>7.1997230875735552</v>
      </c>
      <c r="J47" s="188">
        <f t="shared" si="19"/>
        <v>5.5242786769880361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4667</v>
      </c>
      <c r="C5" s="209">
        <v>4136</v>
      </c>
      <c r="D5" s="255"/>
      <c r="E5" s="255"/>
      <c r="F5" s="1012"/>
      <c r="H5" s="176" t="s">
        <v>632</v>
      </c>
      <c r="I5" s="209">
        <v>1731</v>
      </c>
      <c r="J5" s="209">
        <v>1449</v>
      </c>
    </row>
    <row r="6" spans="1:10" ht="15" customHeight="1" x14ac:dyDescent="0.25">
      <c r="A6" s="177" t="s">
        <v>633</v>
      </c>
      <c r="B6" s="210">
        <v>1064</v>
      </c>
      <c r="C6" s="210">
        <v>1215</v>
      </c>
      <c r="D6" s="255"/>
      <c r="E6" s="255"/>
      <c r="F6" s="1012"/>
      <c r="H6" s="177" t="s">
        <v>633</v>
      </c>
      <c r="I6" s="210">
        <v>2261</v>
      </c>
      <c r="J6" s="210">
        <v>2807</v>
      </c>
    </row>
    <row r="7" spans="1:10" ht="15" customHeight="1" x14ac:dyDescent="0.25">
      <c r="A7" s="178" t="s">
        <v>634</v>
      </c>
      <c r="B7" s="211">
        <v>1678</v>
      </c>
      <c r="C7" s="211">
        <v>1799</v>
      </c>
      <c r="D7" s="255"/>
      <c r="E7" s="255"/>
      <c r="F7" s="1012"/>
      <c r="H7" s="177" t="s">
        <v>634</v>
      </c>
      <c r="I7" s="210">
        <v>1766</v>
      </c>
      <c r="J7" s="210">
        <v>1408</v>
      </c>
    </row>
    <row r="8" spans="1:10" x14ac:dyDescent="0.25">
      <c r="D8" s="255"/>
      <c r="E8" s="255"/>
      <c r="F8" s="1012"/>
      <c r="H8" s="178" t="s">
        <v>2452</v>
      </c>
      <c r="I8" s="211">
        <v>20</v>
      </c>
      <c r="J8" s="211">
        <v>20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4667</v>
      </c>
      <c r="C13" s="180">
        <f>IF(ISBLANK(C5),"0",C5)</f>
        <v>4136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1064</v>
      </c>
      <c r="C14" s="182">
        <f t="shared" si="0"/>
        <v>1215</v>
      </c>
      <c r="D14" s="255"/>
      <c r="E14" s="255"/>
      <c r="F14" s="1012"/>
      <c r="H14" s="176" t="s">
        <v>632</v>
      </c>
      <c r="I14" s="179">
        <f>IF(ISBLANK(I5),"0",I5)</f>
        <v>1731</v>
      </c>
      <c r="J14" s="180">
        <f>IF(ISBLANK(J5),"0",J5)</f>
        <v>1449</v>
      </c>
    </row>
    <row r="15" spans="1:10" ht="15" customHeight="1" x14ac:dyDescent="0.25">
      <c r="A15" s="178" t="s">
        <v>634</v>
      </c>
      <c r="B15" s="183">
        <f t="shared" si="0"/>
        <v>1678</v>
      </c>
      <c r="C15" s="184">
        <f t="shared" si="0"/>
        <v>1799</v>
      </c>
      <c r="D15" s="255"/>
      <c r="E15" s="255"/>
      <c r="F15" s="1012"/>
      <c r="H15" s="177" t="s">
        <v>633</v>
      </c>
      <c r="I15" s="181">
        <f t="shared" ref="I15:J15" si="1">IF(ISBLANK(I6),"0",I6)</f>
        <v>2261</v>
      </c>
      <c r="J15" s="182">
        <f t="shared" si="1"/>
        <v>2807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1766</v>
      </c>
      <c r="J16" s="182">
        <f t="shared" si="2"/>
        <v>1408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20</v>
      </c>
      <c r="J17" s="184">
        <f t="shared" si="3"/>
        <v>20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62.990956944256979</v>
      </c>
      <c r="C21" s="186">
        <f>C13/SUM(C13:C15)*100</f>
        <v>57.846153846153847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14.360912403833176</v>
      </c>
      <c r="C22" s="187">
        <f>C14/SUM(C13:C15)*100</f>
        <v>16.993006993006993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22.648130651909838</v>
      </c>
      <c r="C23" s="188">
        <f>C15/SUM(C13:C15)*100</f>
        <v>25.16083916083916</v>
      </c>
      <c r="D23" s="255"/>
      <c r="E23" s="255"/>
      <c r="F23" s="1012"/>
      <c r="H23" s="176" t="s">
        <v>637</v>
      </c>
      <c r="I23" s="186">
        <f>I14/SUM(I14:I17)*100</f>
        <v>29.958463136033231</v>
      </c>
      <c r="J23" s="186">
        <f>J14/SUM(J14:J17)*100</f>
        <v>25.492610837438423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39.131187262028384</v>
      </c>
      <c r="J24" s="187">
        <f>J15/SUM(J14:J17)*100</f>
        <v>49.384236453201972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30.564209068881965</v>
      </c>
      <c r="J25" s="187">
        <f>J16/SUM(J14:J17)*100</f>
        <v>24.771287825475017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0.3461405330564209</v>
      </c>
      <c r="J26" s="188">
        <f>J17/SUM(J14:J17)*100</f>
        <v>0.35186488388458831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62.990956944256979</v>
      </c>
      <c r="C29" s="191">
        <f t="shared" si="4"/>
        <v>57.846153846153847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14.360912403833176</v>
      </c>
      <c r="C30" s="194">
        <f t="shared" si="4"/>
        <v>16.993006993006993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22.648130651909838</v>
      </c>
      <c r="C31" s="197">
        <f t="shared" si="4"/>
        <v>25.16083916083916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29.958463136033231</v>
      </c>
      <c r="J32" s="191">
        <f>J23</f>
        <v>25.492610837438423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39.131187262028384</v>
      </c>
      <c r="J33" s="194">
        <f t="shared" si="5"/>
        <v>49.384236453201972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30.564209068881965</v>
      </c>
      <c r="J34" s="194">
        <f t="shared" si="6"/>
        <v>24.771287825475017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0.3461405330564209</v>
      </c>
      <c r="J35" s="197">
        <f t="shared" si="7"/>
        <v>0.35186488388458831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525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12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13489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26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9.3000000000000007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22.6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-13.3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71.989999999999995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44.8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156.4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2</v>
      </c>
      <c r="C5" s="657">
        <v>2</v>
      </c>
      <c r="E5" s="28"/>
      <c r="J5" s="656" t="s">
        <v>550</v>
      </c>
      <c r="K5" s="671">
        <f>IF(ISBLANK(B5),"",B5)</f>
        <v>2</v>
      </c>
      <c r="L5" s="620">
        <f>IF(ISBLANK(C5),"",C5)</f>
        <v>2</v>
      </c>
      <c r="N5" s="28"/>
    </row>
    <row r="6" spans="1:15" x14ac:dyDescent="0.25">
      <c r="A6" s="658" t="s">
        <v>551</v>
      </c>
      <c r="B6" s="659">
        <v>4</v>
      </c>
      <c r="C6" s="659">
        <v>8</v>
      </c>
      <c r="E6" s="44"/>
      <c r="J6" s="658" t="s">
        <v>551</v>
      </c>
      <c r="K6" s="672">
        <f t="shared" ref="K6:K10" si="0">IF(ISBLANK(B6),"",B6)</f>
        <v>4</v>
      </c>
      <c r="L6" s="621">
        <f t="shared" ref="L6:L10" si="1">IF(ISBLANK(C6),"",C6)</f>
        <v>8</v>
      </c>
      <c r="N6" s="44"/>
    </row>
    <row r="7" spans="1:15" x14ac:dyDescent="0.25">
      <c r="A7" s="658" t="s">
        <v>649</v>
      </c>
      <c r="B7" s="659">
        <v>27</v>
      </c>
      <c r="C7" s="659">
        <v>28</v>
      </c>
      <c r="E7" s="44"/>
      <c r="J7" s="658" t="s">
        <v>649</v>
      </c>
      <c r="K7" s="672">
        <f t="shared" si="0"/>
        <v>27</v>
      </c>
      <c r="L7" s="621">
        <f t="shared" si="1"/>
        <v>28</v>
      </c>
      <c r="N7" s="44"/>
    </row>
    <row r="8" spans="1:15" x14ac:dyDescent="0.25">
      <c r="A8" s="652" t="s">
        <v>650</v>
      </c>
      <c r="B8" s="653">
        <v>24</v>
      </c>
      <c r="C8" s="653">
        <v>19</v>
      </c>
      <c r="E8" s="21"/>
      <c r="J8" s="652" t="s">
        <v>650</v>
      </c>
      <c r="K8" s="672">
        <f t="shared" si="0"/>
        <v>24</v>
      </c>
      <c r="L8" s="621">
        <f t="shared" si="1"/>
        <v>19</v>
      </c>
      <c r="N8" s="21"/>
    </row>
    <row r="9" spans="1:15" x14ac:dyDescent="0.25">
      <c r="A9" s="652" t="s">
        <v>651</v>
      </c>
      <c r="B9" s="653">
        <v>55</v>
      </c>
      <c r="C9" s="653">
        <v>20</v>
      </c>
      <c r="E9" s="21"/>
      <c r="J9" s="652" t="s">
        <v>651</v>
      </c>
      <c r="K9" s="672">
        <f t="shared" si="0"/>
        <v>55</v>
      </c>
      <c r="L9" s="621">
        <f t="shared" si="1"/>
        <v>20</v>
      </c>
      <c r="N9" s="21"/>
    </row>
    <row r="10" spans="1:15" x14ac:dyDescent="0.25">
      <c r="A10" s="654" t="s">
        <v>373</v>
      </c>
      <c r="B10" s="655">
        <v>172</v>
      </c>
      <c r="C10" s="655">
        <v>24</v>
      </c>
      <c r="J10" s="654" t="s">
        <v>373</v>
      </c>
      <c r="K10" s="673">
        <f t="shared" si="0"/>
        <v>172</v>
      </c>
      <c r="L10" s="622">
        <f t="shared" si="1"/>
        <v>24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3.65</v>
      </c>
      <c r="C15" s="199"/>
      <c r="D15" s="255"/>
      <c r="E15" s="213"/>
      <c r="F15" s="255"/>
      <c r="G15" s="255"/>
      <c r="J15" s="675" t="s">
        <v>496</v>
      </c>
      <c r="K15" s="676">
        <f>B15</f>
        <v>3.65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1.33</v>
      </c>
      <c r="C16" s="199"/>
      <c r="D16" s="255"/>
      <c r="E16" s="256"/>
      <c r="F16" s="255"/>
      <c r="G16" s="255"/>
      <c r="J16" s="677" t="s">
        <v>497</v>
      </c>
      <c r="K16" s="678">
        <f>B16</f>
        <v>1.33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2.37</v>
      </c>
      <c r="C18" s="199"/>
      <c r="D18" s="257"/>
      <c r="E18" s="258"/>
      <c r="F18" s="255"/>
      <c r="G18" s="255"/>
      <c r="J18" s="680" t="s">
        <v>509</v>
      </c>
      <c r="K18" s="676">
        <f>B18</f>
        <v>2.37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2.5299999999999998</v>
      </c>
      <c r="C19" s="200"/>
      <c r="D19" s="257"/>
      <c r="E19" s="258"/>
      <c r="F19" s="255"/>
      <c r="G19" s="255"/>
      <c r="J19" s="674" t="s">
        <v>510</v>
      </c>
      <c r="K19" s="678">
        <f>B19</f>
        <v>2.5299999999999998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2.5</v>
      </c>
      <c r="C21" s="255"/>
      <c r="D21" s="255"/>
      <c r="E21" s="255"/>
      <c r="F21" s="255"/>
      <c r="G21" s="255"/>
      <c r="J21" s="663" t="s">
        <v>506</v>
      </c>
      <c r="K21" s="681">
        <f>B21</f>
        <v>2.5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1</v>
      </c>
      <c r="E32" s="28"/>
      <c r="J32" s="656" t="s">
        <v>550</v>
      </c>
      <c r="K32" s="671">
        <f>IF(ISBLANK(B32),"",B32)</f>
        <v>0</v>
      </c>
      <c r="L32" s="620">
        <f>IF(ISBLANK(C32),"",C32)</f>
        <v>1</v>
      </c>
      <c r="N32" s="28"/>
    </row>
    <row r="33" spans="1:15" x14ac:dyDescent="0.25">
      <c r="A33" s="658" t="s">
        <v>551</v>
      </c>
      <c r="B33" s="659">
        <v>2</v>
      </c>
      <c r="C33" s="659">
        <v>1</v>
      </c>
      <c r="E33" s="44"/>
      <c r="J33" s="658" t="s">
        <v>551</v>
      </c>
      <c r="K33" s="672">
        <f t="shared" ref="K33:K37" si="2">IF(ISBLANK(B33),"",B33)</f>
        <v>2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9</v>
      </c>
      <c r="C34" s="659">
        <v>9</v>
      </c>
      <c r="E34" s="44"/>
      <c r="J34" s="658" t="s">
        <v>649</v>
      </c>
      <c r="K34" s="672">
        <f t="shared" si="2"/>
        <v>9</v>
      </c>
      <c r="L34" s="621">
        <f t="shared" si="3"/>
        <v>9</v>
      </c>
      <c r="N34" s="44"/>
    </row>
    <row r="35" spans="1:15" x14ac:dyDescent="0.25">
      <c r="A35" s="652" t="s">
        <v>650</v>
      </c>
      <c r="B35" s="653">
        <v>18</v>
      </c>
      <c r="C35" s="653">
        <v>17</v>
      </c>
      <c r="E35" s="21"/>
      <c r="J35" s="652" t="s">
        <v>650</v>
      </c>
      <c r="K35" s="672">
        <f t="shared" si="2"/>
        <v>18</v>
      </c>
      <c r="L35" s="621">
        <f t="shared" si="3"/>
        <v>17</v>
      </c>
      <c r="N35" s="21"/>
    </row>
    <row r="36" spans="1:15" x14ac:dyDescent="0.25">
      <c r="A36" s="652" t="s">
        <v>651</v>
      </c>
      <c r="B36" s="653">
        <v>20</v>
      </c>
      <c r="C36" s="653">
        <v>12</v>
      </c>
      <c r="E36" s="21"/>
      <c r="J36" s="652" t="s">
        <v>651</v>
      </c>
      <c r="K36" s="672">
        <f t="shared" si="2"/>
        <v>20</v>
      </c>
      <c r="L36" s="621">
        <f t="shared" si="3"/>
        <v>12</v>
      </c>
      <c r="N36" s="21"/>
    </row>
    <row r="37" spans="1:15" x14ac:dyDescent="0.25">
      <c r="A37" s="654" t="s">
        <v>373</v>
      </c>
      <c r="B37" s="655">
        <v>44</v>
      </c>
      <c r="C37" s="655">
        <v>5</v>
      </c>
      <c r="J37" s="654" t="s">
        <v>373</v>
      </c>
      <c r="K37" s="673">
        <f t="shared" si="2"/>
        <v>44</v>
      </c>
      <c r="L37" s="622">
        <f t="shared" si="3"/>
        <v>5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1.52</v>
      </c>
      <c r="C42" s="199"/>
      <c r="D42" s="255"/>
      <c r="E42" s="213"/>
      <c r="F42" s="255"/>
      <c r="G42" s="255"/>
      <c r="J42" s="675" t="s">
        <v>496</v>
      </c>
      <c r="K42" s="676">
        <f>B42</f>
        <v>1.52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0.75</v>
      </c>
      <c r="C43" s="199"/>
      <c r="D43" s="255"/>
      <c r="E43" s="256"/>
      <c r="F43" s="255"/>
      <c r="G43" s="255"/>
      <c r="J43" s="677" t="s">
        <v>497</v>
      </c>
      <c r="K43" s="678">
        <f>B43</f>
        <v>0.75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0.84</v>
      </c>
      <c r="C45" s="199"/>
      <c r="D45" s="257"/>
      <c r="E45" s="258"/>
      <c r="F45" s="255"/>
      <c r="G45" s="255"/>
      <c r="J45" s="680" t="s">
        <v>509</v>
      </c>
      <c r="K45" s="676">
        <f>B45</f>
        <v>0.84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1.21</v>
      </c>
      <c r="C46" s="200"/>
      <c r="D46" s="257"/>
      <c r="E46" s="258"/>
      <c r="F46" s="255"/>
      <c r="G46" s="255"/>
      <c r="J46" s="674" t="s">
        <v>510</v>
      </c>
      <c r="K46" s="678">
        <f>B46</f>
        <v>1.21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1.1399999999999999</v>
      </c>
      <c r="C48" s="255"/>
      <c r="D48" s="255"/>
      <c r="E48" s="255"/>
      <c r="F48" s="255"/>
      <c r="G48" s="255"/>
      <c r="J48" s="663" t="s">
        <v>506</v>
      </c>
      <c r="K48" s="681">
        <f>B48</f>
        <v>1.1399999999999999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12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0.9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0.4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1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1.5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21.3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0.48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99.2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99.1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269114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19951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2</v>
      </c>
      <c r="C4" s="602">
        <v>18.3</v>
      </c>
      <c r="D4" s="602">
        <v>42.2</v>
      </c>
      <c r="E4" s="602">
        <v>1.03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</v>
      </c>
      <c r="C5" s="604">
        <v>47.6</v>
      </c>
      <c r="D5" s="753">
        <v>114.3</v>
      </c>
      <c r="E5" s="753">
        <v>3.81</v>
      </c>
      <c r="G5" s="649" t="s">
        <v>454</v>
      </c>
      <c r="H5" s="650">
        <f>IF(ISBLANK(B4),"",B4)</f>
        <v>2</v>
      </c>
      <c r="I5" s="650">
        <f>IF(ISBLANK(B5),"",B5)</f>
        <v>1</v>
      </c>
      <c r="J5" s="651">
        <f>IF(ISBLANK(B6),"",B6)</f>
        <v>3</v>
      </c>
      <c r="K5" s="571"/>
    </row>
    <row r="6" spans="1:11" x14ac:dyDescent="0.25">
      <c r="A6" s="220">
        <v>2022</v>
      </c>
      <c r="B6" s="603">
        <v>3</v>
      </c>
      <c r="C6" s="604">
        <v>24.6</v>
      </c>
      <c r="D6" s="961">
        <v>21.3</v>
      </c>
      <c r="E6" s="961">
        <v>0.48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18.3</v>
      </c>
      <c r="I9" s="650">
        <f>IF(ISBLANK(C5),"",C5)</f>
        <v>47.6</v>
      </c>
      <c r="J9" s="651">
        <f>IF(ISBLANK(C6),"",C6)</f>
        <v>24.6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18</v>
      </c>
      <c r="C4" s="645">
        <v>1.2</v>
      </c>
      <c r="D4" s="645"/>
      <c r="E4" s="645">
        <v>0.16</v>
      </c>
      <c r="F4" s="645">
        <v>0.9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16</v>
      </c>
      <c r="C5" s="604">
        <v>1.1000000000000001</v>
      </c>
      <c r="D5" s="604"/>
      <c r="E5" s="604">
        <v>0.16</v>
      </c>
      <c r="F5" s="604">
        <v>0.9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12</v>
      </c>
      <c r="C6" s="604">
        <v>0.9</v>
      </c>
      <c r="D6" s="604">
        <v>0.4</v>
      </c>
      <c r="E6" s="604">
        <v>0</v>
      </c>
      <c r="F6" s="604">
        <v>1</v>
      </c>
      <c r="G6" s="604">
        <v>1.5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81.900000000000006</v>
      </c>
      <c r="C5" s="604">
        <v>72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99.2</v>
      </c>
      <c r="C6" s="604">
        <v>100</v>
      </c>
      <c r="D6" s="604">
        <v>1</v>
      </c>
      <c r="E6" s="604">
        <v>6.9</v>
      </c>
      <c r="F6" s="255"/>
      <c r="G6" s="255"/>
      <c r="H6" s="255"/>
    </row>
    <row r="7" spans="1:8" x14ac:dyDescent="0.25">
      <c r="A7" s="483">
        <v>2022</v>
      </c>
      <c r="B7" s="1076">
        <v>99.2</v>
      </c>
      <c r="C7" s="1076">
        <v>99.1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6.9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2282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16.899999999999999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3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761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4460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32423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2404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2163</v>
      </c>
      <c r="C5" s="1043">
        <v>1100</v>
      </c>
      <c r="D5" s="602">
        <v>1063</v>
      </c>
      <c r="G5" s="873" t="s">
        <v>126</v>
      </c>
      <c r="H5" s="639">
        <f>IF(ISBLANK(D7),"",D7)</f>
        <v>1153</v>
      </c>
    </row>
    <row r="6" spans="1:17" x14ac:dyDescent="0.25">
      <c r="A6" s="643">
        <v>2021</v>
      </c>
      <c r="B6" s="1043">
        <v>2224</v>
      </c>
      <c r="C6" s="1043">
        <v>1072</v>
      </c>
      <c r="D6" s="604">
        <v>1152</v>
      </c>
      <c r="G6" s="637" t="s">
        <v>127</v>
      </c>
      <c r="H6" s="625">
        <f>IF(ISBLANK(C7),"",C7)</f>
        <v>1129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2282</v>
      </c>
      <c r="C7" s="1043">
        <v>1129</v>
      </c>
      <c r="D7" s="619">
        <v>1153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1153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1129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49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20.7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0.8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19.899999999999999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3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16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0.5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47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1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2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940</v>
      </c>
      <c r="C6" s="55">
        <v>494</v>
      </c>
      <c r="D6" s="55">
        <v>446</v>
      </c>
      <c r="E6" s="70">
        <v>1088</v>
      </c>
      <c r="F6" s="55">
        <v>552</v>
      </c>
      <c r="G6" s="110">
        <v>536</v>
      </c>
      <c r="H6" s="55">
        <v>631</v>
      </c>
      <c r="I6" s="55">
        <v>328</v>
      </c>
      <c r="J6" s="55">
        <v>303</v>
      </c>
      <c r="K6" s="70">
        <v>2504</v>
      </c>
      <c r="L6" s="55">
        <v>1292</v>
      </c>
      <c r="M6" s="110">
        <v>1212</v>
      </c>
      <c r="N6" s="70">
        <v>2506</v>
      </c>
      <c r="O6" s="55">
        <v>1327</v>
      </c>
      <c r="P6" s="110">
        <v>1179</v>
      </c>
      <c r="Q6" s="70">
        <v>9558</v>
      </c>
      <c r="R6" s="55">
        <v>5062</v>
      </c>
      <c r="S6" s="110">
        <v>4496</v>
      </c>
      <c r="T6" s="70">
        <v>14693</v>
      </c>
      <c r="U6" s="55">
        <v>7426</v>
      </c>
      <c r="V6" s="162">
        <v>7267</v>
      </c>
    </row>
    <row r="7" spans="1:22" x14ac:dyDescent="0.25">
      <c r="A7" s="288">
        <v>2021</v>
      </c>
      <c r="B7" s="169">
        <v>937</v>
      </c>
      <c r="C7" s="94">
        <v>495</v>
      </c>
      <c r="D7" s="94">
        <v>442</v>
      </c>
      <c r="E7" s="169">
        <v>1076</v>
      </c>
      <c r="F7" s="94">
        <v>544</v>
      </c>
      <c r="G7" s="171">
        <v>532</v>
      </c>
      <c r="H7" s="94">
        <v>639</v>
      </c>
      <c r="I7" s="94">
        <v>328</v>
      </c>
      <c r="J7" s="94">
        <v>311</v>
      </c>
      <c r="K7" s="169">
        <v>2497</v>
      </c>
      <c r="L7" s="94">
        <v>1286</v>
      </c>
      <c r="M7" s="171">
        <v>1211</v>
      </c>
      <c r="N7" s="169">
        <v>2488</v>
      </c>
      <c r="O7" s="94">
        <v>1300</v>
      </c>
      <c r="P7" s="171">
        <v>1188</v>
      </c>
      <c r="Q7" s="169">
        <v>9436</v>
      </c>
      <c r="R7" s="94">
        <v>4986</v>
      </c>
      <c r="S7" s="171">
        <v>4450</v>
      </c>
      <c r="T7" s="214">
        <v>14487</v>
      </c>
      <c r="U7" s="58">
        <v>7311</v>
      </c>
      <c r="V7" s="162">
        <v>7176</v>
      </c>
    </row>
    <row r="8" spans="1:22" x14ac:dyDescent="0.25">
      <c r="A8" s="221">
        <v>2022</v>
      </c>
      <c r="B8" s="72">
        <v>897</v>
      </c>
      <c r="C8" s="61">
        <v>455</v>
      </c>
      <c r="D8" s="61">
        <v>442</v>
      </c>
      <c r="E8" s="72">
        <v>1059</v>
      </c>
      <c r="F8" s="61">
        <v>529</v>
      </c>
      <c r="G8" s="111">
        <v>530</v>
      </c>
      <c r="H8" s="61">
        <v>561</v>
      </c>
      <c r="I8" s="61">
        <v>284</v>
      </c>
      <c r="J8" s="61">
        <v>277</v>
      </c>
      <c r="K8" s="72">
        <v>2380</v>
      </c>
      <c r="L8" s="61">
        <v>1200</v>
      </c>
      <c r="M8" s="111">
        <v>1180</v>
      </c>
      <c r="N8" s="72">
        <v>1978</v>
      </c>
      <c r="O8" s="61">
        <v>1009</v>
      </c>
      <c r="P8" s="111">
        <v>969</v>
      </c>
      <c r="Q8" s="72">
        <v>8509</v>
      </c>
      <c r="R8" s="61">
        <v>4405</v>
      </c>
      <c r="S8" s="111">
        <v>4104</v>
      </c>
      <c r="T8" s="72">
        <v>13489</v>
      </c>
      <c r="U8" s="61">
        <v>6703</v>
      </c>
      <c r="V8" s="111">
        <v>6786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897</v>
      </c>
      <c r="C15" s="174">
        <f>E8</f>
        <v>1059</v>
      </c>
      <c r="D15" s="174">
        <f>H8</f>
        <v>561</v>
      </c>
      <c r="E15" s="174">
        <f>K8</f>
        <v>2380</v>
      </c>
      <c r="F15" s="174">
        <f>N8</f>
        <v>1978</v>
      </c>
      <c r="G15" s="174">
        <f>Q8</f>
        <v>8509</v>
      </c>
      <c r="H15" s="336">
        <f>T8</f>
        <v>13489</v>
      </c>
      <c r="M15" s="174">
        <f>K8</f>
        <v>2380</v>
      </c>
      <c r="N15" s="174">
        <f>H15-E15-O15</f>
        <v>8085</v>
      </c>
      <c r="O15" s="174">
        <f>H15-(B15+C15+G15)</f>
        <v>3024</v>
      </c>
      <c r="P15" s="29"/>
      <c r="Q15" s="100">
        <f>M15/H15*100</f>
        <v>17.644006227296316</v>
      </c>
      <c r="R15" s="100">
        <f>N15/H15*100</f>
        <v>59.937727036844834</v>
      </c>
      <c r="S15" s="100">
        <f>O15/H15*100</f>
        <v>22.418266735858847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17.644006227296316</v>
      </c>
      <c r="R18" s="100">
        <f>N15/H15*100</f>
        <v>59.937727036844834</v>
      </c>
      <c r="S18" s="100">
        <f>O15/H15*100</f>
        <v>22.418266735858847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7.8</v>
      </c>
      <c r="C23" s="363"/>
      <c r="D23" s="363"/>
      <c r="E23" s="169">
        <v>7.8</v>
      </c>
      <c r="F23" s="363"/>
      <c r="G23" s="364"/>
      <c r="H23" s="169">
        <v>7.81</v>
      </c>
      <c r="I23" s="94">
        <v>0</v>
      </c>
      <c r="J23" s="171">
        <v>15.38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7.9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15.38</v>
      </c>
      <c r="C32" s="676">
        <f>IF(ISBLANK(I23),"",I23)</f>
        <v>0</v>
      </c>
      <c r="F32" s="702">
        <f>A23</f>
        <v>2020</v>
      </c>
      <c r="G32" s="676">
        <f>IF(ISBLANK(J23),"",J23)</f>
        <v>15.38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50</v>
      </c>
      <c r="C4" s="602">
        <v>2</v>
      </c>
      <c r="D4" s="602">
        <v>2</v>
      </c>
      <c r="E4" s="601">
        <v>2</v>
      </c>
      <c r="F4" s="602">
        <v>20.8</v>
      </c>
      <c r="G4" s="602">
        <v>0.8</v>
      </c>
    </row>
    <row r="5" spans="1:10" x14ac:dyDescent="0.25">
      <c r="A5" s="288">
        <v>2021</v>
      </c>
      <c r="B5" s="753">
        <v>50</v>
      </c>
      <c r="C5" s="753">
        <v>2</v>
      </c>
      <c r="D5" s="753">
        <v>1</v>
      </c>
      <c r="E5" s="755">
        <v>1</v>
      </c>
      <c r="F5" s="753">
        <v>20.399999999999999</v>
      </c>
      <c r="G5" s="753">
        <v>0.4</v>
      </c>
    </row>
    <row r="6" spans="1:10" x14ac:dyDescent="0.25">
      <c r="A6" s="220">
        <v>2022</v>
      </c>
      <c r="B6" s="754">
        <v>47</v>
      </c>
      <c r="C6" s="754">
        <v>1</v>
      </c>
      <c r="D6" s="754">
        <v>2</v>
      </c>
      <c r="E6" s="756">
        <v>2</v>
      </c>
      <c r="F6" s="754">
        <v>20.7</v>
      </c>
      <c r="G6" s="754">
        <v>0.8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50</v>
      </c>
      <c r="C11" s="80">
        <f>IF(ISBLANK(D4),"",D4)</f>
        <v>2</v>
      </c>
      <c r="E11" s="103">
        <f>A4</f>
        <v>2020</v>
      </c>
      <c r="F11" s="80">
        <f>IF(ISBLANK(B4),"",B4)</f>
        <v>50</v>
      </c>
      <c r="G11" s="80">
        <f>IF(ISBLANK(D4),"",D4)</f>
        <v>2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50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50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47</v>
      </c>
      <c r="C13" s="83">
        <f>IF(ISBLANK(D6),"",D6)</f>
        <v>2</v>
      </c>
      <c r="D13" s="255"/>
      <c r="E13" s="156">
        <f t="shared" si="1"/>
        <v>2022</v>
      </c>
      <c r="F13" s="83">
        <f t="shared" si="2"/>
        <v>47</v>
      </c>
      <c r="G13" s="83">
        <f t="shared" si="3"/>
        <v>2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2</v>
      </c>
      <c r="C18" s="80">
        <f>IF(ISBLANK(E4),"",E4)</f>
        <v>2</v>
      </c>
      <c r="E18" s="605">
        <f>A4</f>
        <v>2020</v>
      </c>
      <c r="F18" s="100">
        <f>IF(ISBLANK(C4),"",C4)</f>
        <v>2</v>
      </c>
      <c r="G18" s="100">
        <f>IF(ISBLANK(E4),"",E4)</f>
        <v>2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2</v>
      </c>
      <c r="C19" s="80">
        <f>IF(ISBLANK(E5),"",E5)</f>
        <v>1</v>
      </c>
      <c r="E19" s="103">
        <f t="shared" ref="E19:E20" si="5">A5</f>
        <v>2021</v>
      </c>
      <c r="F19" s="104">
        <f>IF(ISBLANK(C5),"",C5)</f>
        <v>2</v>
      </c>
      <c r="G19" s="104">
        <f t="shared" ref="G19:G20" si="6">IF(ISBLANK(E5),"",E5)</f>
        <v>1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1</v>
      </c>
      <c r="C20" s="83">
        <f>IF(ISBLANK(E6),"",E6)</f>
        <v>2</v>
      </c>
      <c r="E20" s="156">
        <f t="shared" si="5"/>
        <v>2022</v>
      </c>
      <c r="F20" s="83">
        <f>IF(ISBLANK(C6),"",C6)</f>
        <v>1</v>
      </c>
      <c r="G20" s="83">
        <f t="shared" si="6"/>
        <v>2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1422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10.6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583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24.7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252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10.7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71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0.5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621</v>
      </c>
    </row>
    <row r="17" spans="2:3" x14ac:dyDescent="0.25">
      <c r="B17" s="255">
        <v>2021</v>
      </c>
      <c r="C17" s="1010">
        <v>606</v>
      </c>
    </row>
    <row r="18" spans="2:3" x14ac:dyDescent="0.25">
      <c r="B18" s="255">
        <v>2022</v>
      </c>
      <c r="C18" s="1010">
        <v>583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621</v>
      </c>
    </row>
    <row r="22" spans="2:3" x14ac:dyDescent="0.25">
      <c r="B22" s="638">
        <f>B17</f>
        <v>2021</v>
      </c>
      <c r="C22" s="638">
        <f t="shared" ref="C22:C23" si="0">IF(ISBLANK(C17),"",C17)</f>
        <v>606</v>
      </c>
    </row>
    <row r="23" spans="2:3" x14ac:dyDescent="0.25">
      <c r="B23" s="638">
        <f>B18</f>
        <v>2022</v>
      </c>
      <c r="C23" s="638">
        <f t="shared" si="0"/>
        <v>583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8</v>
      </c>
      <c r="C5" s="55">
        <v>16</v>
      </c>
      <c r="D5" s="55">
        <v>24</v>
      </c>
      <c r="E5" s="271">
        <f>SUM(B5:D5)</f>
        <v>48</v>
      </c>
      <c r="F5" s="71">
        <v>1536</v>
      </c>
      <c r="G5" s="70">
        <v>0.3</v>
      </c>
      <c r="H5" s="55">
        <v>0.2</v>
      </c>
      <c r="I5" s="110">
        <v>0.8</v>
      </c>
      <c r="J5" s="71">
        <v>10.5</v>
      </c>
    </row>
    <row r="6" spans="1:10" x14ac:dyDescent="0.25">
      <c r="A6" s="288">
        <v>2021</v>
      </c>
      <c r="B6" s="759">
        <v>11</v>
      </c>
      <c r="C6" s="760">
        <v>16</v>
      </c>
      <c r="D6" s="760">
        <v>22</v>
      </c>
      <c r="E6" s="272">
        <f>SUM(B6:D6)</f>
        <v>49</v>
      </c>
      <c r="F6" s="216">
        <v>1604</v>
      </c>
      <c r="G6" s="459">
        <v>0.4</v>
      </c>
      <c r="H6" s="460">
        <v>0.2</v>
      </c>
      <c r="I6" s="765">
        <v>0.7</v>
      </c>
      <c r="J6" s="216">
        <v>11.2</v>
      </c>
    </row>
    <row r="7" spans="1:10" x14ac:dyDescent="0.25">
      <c r="A7" s="220">
        <v>2022</v>
      </c>
      <c r="B7" s="169">
        <v>14</v>
      </c>
      <c r="C7" s="94">
        <v>18</v>
      </c>
      <c r="D7" s="94">
        <v>22</v>
      </c>
      <c r="E7" s="449">
        <f>SUM(B7:D7)</f>
        <v>54</v>
      </c>
      <c r="F7" s="170">
        <v>1422</v>
      </c>
      <c r="G7" s="169">
        <v>0.6</v>
      </c>
      <c r="H7" s="94">
        <v>0.2</v>
      </c>
      <c r="I7" s="171">
        <v>0.7</v>
      </c>
      <c r="J7" s="170">
        <v>10.6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1536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1604</v>
      </c>
      <c r="C14" s="28"/>
      <c r="D14" s="28"/>
      <c r="F14" s="627" t="s">
        <v>1534</v>
      </c>
      <c r="G14" s="623">
        <f>IF(ISBLANK(B7),"",B7)</f>
        <v>14</v>
      </c>
      <c r="I14" s="627" t="s">
        <v>1537</v>
      </c>
      <c r="J14" s="623">
        <f>IF(ISBLANK(B7),"",B7)</f>
        <v>14</v>
      </c>
    </row>
    <row r="15" spans="1:10" x14ac:dyDescent="0.25">
      <c r="A15" s="626">
        <f t="shared" ref="A15" si="1">A7</f>
        <v>2022</v>
      </c>
      <c r="B15" s="625">
        <f t="shared" si="0"/>
        <v>1422</v>
      </c>
      <c r="C15" s="28"/>
      <c r="D15" s="28"/>
      <c r="F15" s="628" t="s">
        <v>1535</v>
      </c>
      <c r="G15" s="624">
        <f>IF(ISBLANK(C7),"",C7)</f>
        <v>18</v>
      </c>
      <c r="I15" s="628" t="s">
        <v>1546</v>
      </c>
      <c r="J15" s="624">
        <f>IF(ISBLANK(C7),"",C7)</f>
        <v>18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22</v>
      </c>
      <c r="I16" s="629" t="s">
        <v>1547</v>
      </c>
      <c r="J16" s="625">
        <f>IF(ISBLANK(D7),"",D7)</f>
        <v>22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0.6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8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39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11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6.8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17</v>
      </c>
      <c r="C6" s="761"/>
      <c r="D6" s="761"/>
      <c r="E6" s="459">
        <v>10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15</v>
      </c>
      <c r="C7" s="761"/>
      <c r="D7" s="761"/>
      <c r="E7" s="459">
        <v>8.9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11</v>
      </c>
      <c r="C8" s="762"/>
      <c r="D8" s="762"/>
      <c r="E8" s="603">
        <v>6.8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17</v>
      </c>
      <c r="C16" s="757"/>
      <c r="I16" s="702">
        <f>A6</f>
        <v>2020</v>
      </c>
      <c r="J16" s="676">
        <f>IF(ISBLANK(E6),"",E6)</f>
        <v>10</v>
      </c>
      <c r="K16" s="758"/>
    </row>
    <row r="17" spans="1:10" x14ac:dyDescent="0.25">
      <c r="A17" s="703">
        <f>A7</f>
        <v>2021</v>
      </c>
      <c r="B17" s="855">
        <f>IF(ISBLANK(B7),"",B7)</f>
        <v>15</v>
      </c>
      <c r="C17" s="757"/>
      <c r="I17" s="703">
        <f>A7</f>
        <v>2021</v>
      </c>
      <c r="J17" s="855">
        <f>IF(ISBLANK(E7),"",E7)</f>
        <v>8.9</v>
      </c>
    </row>
    <row r="18" spans="1:10" x14ac:dyDescent="0.25">
      <c r="A18" s="704">
        <f>A8</f>
        <v>2022</v>
      </c>
      <c r="B18" s="678">
        <f>IF(ISBLANK(B8),"",B8)</f>
        <v>11</v>
      </c>
      <c r="C18" s="757"/>
      <c r="I18" s="704">
        <f>A8</f>
        <v>2022</v>
      </c>
      <c r="J18" s="678">
        <f>IF(ISBLANK(E8),"",E8)</f>
        <v>6.8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30</v>
      </c>
      <c r="D5" s="451">
        <f>IF(ISBLANK(B5),"",A5)</f>
        <v>2020</v>
      </c>
      <c r="E5" s="620">
        <f>IF(ISBLANK(B5),"",B5)</f>
        <v>30</v>
      </c>
      <c r="K5" s="219">
        <v>2020</v>
      </c>
      <c r="L5" s="657">
        <v>20</v>
      </c>
    </row>
    <row r="6" spans="1:12" x14ac:dyDescent="0.25">
      <c r="A6" s="231">
        <v>2021</v>
      </c>
      <c r="B6" s="604">
        <v>30</v>
      </c>
      <c r="D6" s="452">
        <f>IF(ISBLANK(B6),"",A6)</f>
        <v>2021</v>
      </c>
      <c r="E6" s="621">
        <f>IF(ISBLANK(B6),"",B6)</f>
        <v>30</v>
      </c>
      <c r="K6" s="288">
        <v>2021</v>
      </c>
      <c r="L6" s="659">
        <v>20</v>
      </c>
    </row>
    <row r="7" spans="1:12" x14ac:dyDescent="0.25">
      <c r="A7" s="123">
        <v>2022</v>
      </c>
      <c r="B7" s="619">
        <v>29</v>
      </c>
      <c r="D7" s="381">
        <f>IF(ISBLANK(B7),"",A7)</f>
        <v>2022</v>
      </c>
      <c r="E7" s="622">
        <f>IF(ISBLANK(B7),"",B7)</f>
        <v>29</v>
      </c>
      <c r="K7" s="221">
        <v>2022</v>
      </c>
      <c r="L7" s="619">
        <v>19.899999999999999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9</v>
      </c>
      <c r="C4" s="645">
        <v>41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4</v>
      </c>
      <c r="C5" s="604">
        <v>38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8</v>
      </c>
      <c r="C6" s="604">
        <v>39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4</v>
      </c>
      <c r="C5" s="645">
        <v>3649</v>
      </c>
      <c r="D5" s="645">
        <v>541</v>
      </c>
      <c r="E5" s="871">
        <v>14.7</v>
      </c>
      <c r="F5" s="1048">
        <v>14.8</v>
      </c>
      <c r="G5" s="1048">
        <v>14.6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4</v>
      </c>
      <c r="C6" s="659">
        <v>3594</v>
      </c>
      <c r="D6" s="659">
        <v>556</v>
      </c>
      <c r="E6" s="659">
        <v>15.4</v>
      </c>
      <c r="F6" s="659">
        <v>14.7</v>
      </c>
      <c r="G6" s="659">
        <v>16.100000000000001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3</v>
      </c>
      <c r="C7" s="619">
        <v>4460</v>
      </c>
      <c r="D7" s="619">
        <v>761</v>
      </c>
      <c r="E7" s="619">
        <v>16.899999999999999</v>
      </c>
      <c r="F7" s="619">
        <v>16.8</v>
      </c>
      <c r="G7" s="619">
        <v>17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24.8</v>
      </c>
      <c r="C4" s="657">
        <v>286</v>
      </c>
      <c r="D4" s="657">
        <v>11.4</v>
      </c>
      <c r="E4" s="657">
        <v>86</v>
      </c>
      <c r="F4" s="657">
        <v>0.6</v>
      </c>
      <c r="G4" s="657">
        <v>52</v>
      </c>
      <c r="H4" s="657">
        <v>4</v>
      </c>
      <c r="I4" s="657">
        <v>22</v>
      </c>
      <c r="J4" s="657">
        <v>0.7</v>
      </c>
      <c r="K4" s="255"/>
      <c r="L4" s="255"/>
      <c r="M4" s="255"/>
    </row>
    <row r="5" spans="1:13" x14ac:dyDescent="0.25">
      <c r="A5" s="488">
        <v>2021</v>
      </c>
      <c r="B5" s="604">
        <v>24.3</v>
      </c>
      <c r="C5" s="604">
        <v>248</v>
      </c>
      <c r="D5" s="604">
        <v>9.9</v>
      </c>
      <c r="E5" s="604">
        <v>82</v>
      </c>
      <c r="F5" s="604">
        <v>0.6</v>
      </c>
      <c r="G5" s="604">
        <v>51</v>
      </c>
      <c r="H5" s="604">
        <v>3</v>
      </c>
      <c r="I5" s="604">
        <v>18</v>
      </c>
      <c r="J5" s="604">
        <v>0.6</v>
      </c>
      <c r="K5" s="255"/>
      <c r="L5" s="255"/>
      <c r="M5" s="255"/>
    </row>
    <row r="6" spans="1:13" x14ac:dyDescent="0.25">
      <c r="A6" s="483">
        <v>2022</v>
      </c>
      <c r="B6" s="619">
        <v>24.7</v>
      </c>
      <c r="C6" s="619">
        <v>252</v>
      </c>
      <c r="D6" s="619">
        <v>10.7</v>
      </c>
      <c r="E6" s="619">
        <v>71</v>
      </c>
      <c r="F6" s="619">
        <v>0.5</v>
      </c>
      <c r="G6" s="619">
        <v>49</v>
      </c>
      <c r="H6" s="619">
        <v>3</v>
      </c>
      <c r="I6" s="619">
        <v>16</v>
      </c>
      <c r="J6" s="619">
        <v>0.5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3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89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16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128</v>
      </c>
      <c r="C4" s="1015">
        <v>63</v>
      </c>
      <c r="D4" s="1015">
        <v>65</v>
      </c>
      <c r="E4" s="1014">
        <v>328</v>
      </c>
      <c r="F4" s="1015">
        <v>173</v>
      </c>
      <c r="G4" s="1015">
        <v>155</v>
      </c>
      <c r="H4" s="1016">
        <v>8.6999999999999993</v>
      </c>
      <c r="I4" s="1016">
        <v>22.3</v>
      </c>
      <c r="J4" s="1016">
        <v>-13.6</v>
      </c>
      <c r="K4" s="70">
        <v>188</v>
      </c>
      <c r="L4" s="55">
        <v>76</v>
      </c>
      <c r="M4" s="110">
        <v>112</v>
      </c>
      <c r="N4" s="55">
        <v>180</v>
      </c>
      <c r="O4" s="55">
        <v>68</v>
      </c>
      <c r="P4" s="110">
        <v>112</v>
      </c>
    </row>
    <row r="5" spans="1:17" x14ac:dyDescent="0.25">
      <c r="A5" s="288">
        <v>2021</v>
      </c>
      <c r="B5" s="1017">
        <v>118</v>
      </c>
      <c r="C5" s="1018">
        <v>69</v>
      </c>
      <c r="D5" s="1018">
        <v>49</v>
      </c>
      <c r="E5" s="1017">
        <v>358</v>
      </c>
      <c r="F5" s="1018">
        <v>180</v>
      </c>
      <c r="G5" s="1018">
        <v>178</v>
      </c>
      <c r="H5" s="1019">
        <v>8.1</v>
      </c>
      <c r="I5" s="1019">
        <v>24.7</v>
      </c>
      <c r="J5" s="1019">
        <v>-16.600000000000001</v>
      </c>
      <c r="K5" s="214">
        <v>243</v>
      </c>
      <c r="L5" s="58">
        <v>91</v>
      </c>
      <c r="M5" s="162">
        <v>152</v>
      </c>
      <c r="N5" s="58">
        <v>224</v>
      </c>
      <c r="O5" s="58">
        <v>109</v>
      </c>
      <c r="P5" s="162">
        <v>115</v>
      </c>
    </row>
    <row r="6" spans="1:17" x14ac:dyDescent="0.25">
      <c r="A6" s="221">
        <v>2022</v>
      </c>
      <c r="B6" s="1020">
        <v>125</v>
      </c>
      <c r="C6" s="1021">
        <v>69</v>
      </c>
      <c r="D6" s="1021">
        <v>56</v>
      </c>
      <c r="E6" s="1020">
        <v>305</v>
      </c>
      <c r="F6" s="1021">
        <v>145</v>
      </c>
      <c r="G6" s="1021">
        <v>160</v>
      </c>
      <c r="H6" s="1022">
        <v>9.3000000000000007</v>
      </c>
      <c r="I6" s="1022">
        <v>22.6</v>
      </c>
      <c r="J6" s="1022">
        <v>-13.3</v>
      </c>
      <c r="K6" s="1023">
        <v>254</v>
      </c>
      <c r="L6" s="1024">
        <v>104</v>
      </c>
      <c r="M6" s="1025">
        <v>150</v>
      </c>
      <c r="N6" s="1024">
        <v>294</v>
      </c>
      <c r="O6" s="1024">
        <v>128</v>
      </c>
      <c r="P6" s="1025">
        <v>166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65</v>
      </c>
      <c r="C13" s="321">
        <f>IF(ISBLANK(C4),"",C4)</f>
        <v>63</v>
      </c>
      <c r="D13" s="366"/>
      <c r="E13" s="324">
        <f>A4</f>
        <v>2020</v>
      </c>
      <c r="F13" s="321">
        <f>IF(ISBLANK(G4),"",G4)</f>
        <v>155</v>
      </c>
      <c r="G13" s="321">
        <f>IF(ISBLANK(F4),"",F4)</f>
        <v>173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49</v>
      </c>
      <c r="C14" s="322">
        <f t="shared" ref="C14:C15" si="2">IF(ISBLANK(C5),"",C5)</f>
        <v>69</v>
      </c>
      <c r="D14" s="366"/>
      <c r="E14" s="325">
        <f t="shared" ref="E14:E15" si="3">A5</f>
        <v>2021</v>
      </c>
      <c r="F14" s="322">
        <f t="shared" ref="F14:F15" si="4">IF(ISBLANK(G5),"",G5)</f>
        <v>178</v>
      </c>
      <c r="G14" s="322">
        <f t="shared" ref="G14:G15" si="5">IF(ISBLANK(F5),"",F5)</f>
        <v>180</v>
      </c>
      <c r="H14" s="391"/>
      <c r="I14" s="391"/>
      <c r="J14" s="48"/>
      <c r="K14" s="327" t="s">
        <v>544</v>
      </c>
      <c r="L14" s="330">
        <f>IF(ISBLANK(K4),"",K4)</f>
        <v>188</v>
      </c>
      <c r="M14" s="330">
        <f>IF(ISBLANK(K5),"",K5)</f>
        <v>243</v>
      </c>
      <c r="N14" s="330">
        <f>IF(ISBLANK(K6),"",K6)</f>
        <v>254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56</v>
      </c>
      <c r="C15" s="323">
        <f t="shared" si="2"/>
        <v>69</v>
      </c>
      <c r="E15" s="326">
        <f t="shared" si="3"/>
        <v>2022</v>
      </c>
      <c r="F15" s="323">
        <f t="shared" si="4"/>
        <v>160</v>
      </c>
      <c r="G15" s="323">
        <f t="shared" si="5"/>
        <v>145</v>
      </c>
      <c r="H15" s="213"/>
      <c r="I15" s="213"/>
      <c r="J15" s="28"/>
      <c r="K15" s="328" t="s">
        <v>543</v>
      </c>
      <c r="L15" s="331">
        <f>IF(ISBLANK(N4),"",N4)</f>
        <v>180</v>
      </c>
      <c r="M15" s="331">
        <f>IF(ISBLANK(N5),"",N5)</f>
        <v>224</v>
      </c>
      <c r="N15" s="331">
        <f>IF(ISBLANK(N6),"",N6)</f>
        <v>294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188</v>
      </c>
      <c r="M19" s="330">
        <f>IF(ISBLANK(K5),"",K5)</f>
        <v>243</v>
      </c>
      <c r="N19" s="330">
        <f>IF(ISBLANK(K6),"",K6)</f>
        <v>254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180</v>
      </c>
      <c r="M20" s="331">
        <f>IF(ISBLANK(N5),"",N5)</f>
        <v>224</v>
      </c>
      <c r="N20" s="331">
        <f>IF(ISBLANK(N6),"",N6)</f>
        <v>294</v>
      </c>
      <c r="O20" s="366"/>
    </row>
    <row r="21" spans="1:15" x14ac:dyDescent="0.25">
      <c r="A21" s="324">
        <f>A4</f>
        <v>2020</v>
      </c>
      <c r="B21" s="321">
        <f>IF(ISBLANK(D4),"",D4)</f>
        <v>65</v>
      </c>
      <c r="C21" s="321">
        <f>IF(ISBLANK(C4),"",C4)</f>
        <v>63</v>
      </c>
      <c r="E21" s="324">
        <f>A4</f>
        <v>2020</v>
      </c>
      <c r="F21" s="321">
        <f>IF(ISBLANK(G4),"",G4)</f>
        <v>155</v>
      </c>
      <c r="G21" s="321">
        <f>IF(ISBLANK(F4),"",F4)</f>
        <v>173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49</v>
      </c>
      <c r="C22" s="322">
        <f t="shared" ref="C22:C23" si="8">IF(ISBLANK(C5),"",C5)</f>
        <v>69</v>
      </c>
      <c r="E22" s="325">
        <f t="shared" ref="E22:E23" si="9">A5</f>
        <v>2021</v>
      </c>
      <c r="F22" s="322">
        <f t="shared" ref="F22:F23" si="10">IF(ISBLANK(G5),"",G5)</f>
        <v>178</v>
      </c>
      <c r="G22" s="322">
        <f t="shared" ref="G22:G23" si="11">IF(ISBLANK(F5),"",F5)</f>
        <v>180</v>
      </c>
    </row>
    <row r="23" spans="1:15" x14ac:dyDescent="0.25">
      <c r="A23" s="326">
        <f t="shared" si="6"/>
        <v>2022</v>
      </c>
      <c r="B23" s="323">
        <f t="shared" si="7"/>
        <v>56</v>
      </c>
      <c r="C23" s="323">
        <f t="shared" si="8"/>
        <v>69</v>
      </c>
      <c r="E23" s="326">
        <f t="shared" si="9"/>
        <v>2022</v>
      </c>
      <c r="F23" s="323">
        <f t="shared" si="10"/>
        <v>160</v>
      </c>
      <c r="G23" s="323">
        <f t="shared" si="11"/>
        <v>145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2</v>
      </c>
      <c r="C5" s="613"/>
      <c r="D5" s="613"/>
      <c r="E5" s="601">
        <v>12</v>
      </c>
      <c r="F5" s="618"/>
      <c r="G5" s="947"/>
      <c r="H5" s="601">
        <v>63</v>
      </c>
      <c r="I5" s="618">
        <v>16</v>
      </c>
      <c r="J5" s="618">
        <v>47</v>
      </c>
      <c r="K5" s="618"/>
      <c r="L5" s="947"/>
    </row>
    <row r="6" spans="1:12" x14ac:dyDescent="0.25">
      <c r="A6" s="288">
        <v>2021</v>
      </c>
      <c r="B6" s="603">
        <v>6</v>
      </c>
      <c r="C6" s="614"/>
      <c r="D6" s="614"/>
      <c r="E6" s="1043">
        <v>22</v>
      </c>
      <c r="F6" s="1037"/>
      <c r="G6" s="982"/>
      <c r="H6" s="1043">
        <v>100</v>
      </c>
      <c r="I6" s="1037">
        <v>31</v>
      </c>
      <c r="J6" s="1037">
        <v>69</v>
      </c>
      <c r="K6" s="1037"/>
      <c r="L6" s="982"/>
    </row>
    <row r="7" spans="1:12" x14ac:dyDescent="0.25">
      <c r="A7" s="220">
        <v>2022</v>
      </c>
      <c r="B7" s="603">
        <v>3</v>
      </c>
      <c r="C7" s="614"/>
      <c r="D7" s="614"/>
      <c r="E7" s="1043">
        <v>16</v>
      </c>
      <c r="F7" s="1037"/>
      <c r="G7" s="982"/>
      <c r="H7" s="1043">
        <v>89</v>
      </c>
      <c r="I7" s="1037">
        <v>31</v>
      </c>
      <c r="J7" s="1037">
        <v>58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31</v>
      </c>
    </row>
    <row r="15" spans="1:12" ht="30" x14ac:dyDescent="0.25">
      <c r="A15" s="835" t="s">
        <v>1551</v>
      </c>
      <c r="B15" s="625">
        <f>IF(ISBLANK(J7),"",J7)</f>
        <v>58</v>
      </c>
    </row>
    <row r="17" spans="1:2" x14ac:dyDescent="0.25">
      <c r="A17" s="627" t="s">
        <v>1548</v>
      </c>
      <c r="B17" s="623">
        <f>IF(ISBLANK(I7),"",I7)</f>
        <v>31</v>
      </c>
    </row>
    <row r="18" spans="1:2" x14ac:dyDescent="0.25">
      <c r="A18" s="629" t="s">
        <v>1549</v>
      </c>
      <c r="B18" s="625">
        <f>IF(ISBLANK(J7),"",J7)</f>
        <v>58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56.1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35.5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63.7</v>
      </c>
      <c r="C6" s="616">
        <v>22.6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62.7</v>
      </c>
      <c r="C10" s="616">
        <v>29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56.1</v>
      </c>
      <c r="C14" s="73">
        <v>35.5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114.539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184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6203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145.24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0.6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31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124.789</v>
      </c>
      <c r="C5" s="613">
        <v>124.789</v>
      </c>
      <c r="D5" s="753">
        <v>4558</v>
      </c>
      <c r="E5" s="753">
        <v>31</v>
      </c>
      <c r="G5" s="360">
        <v>2014</v>
      </c>
      <c r="H5" s="70">
        <v>25</v>
      </c>
      <c r="I5" s="55">
        <v>0</v>
      </c>
      <c r="J5" s="55">
        <v>25</v>
      </c>
      <c r="K5" s="71">
        <v>0</v>
      </c>
    </row>
    <row r="6" spans="1:12" x14ac:dyDescent="0.25">
      <c r="A6" s="288">
        <v>2021</v>
      </c>
      <c r="B6" s="603">
        <v>143.00399999999999</v>
      </c>
      <c r="C6" s="614">
        <v>143.00399999999999</v>
      </c>
      <c r="D6" s="961">
        <v>4333</v>
      </c>
      <c r="E6" s="961">
        <v>30</v>
      </c>
      <c r="G6" s="482">
        <v>2017</v>
      </c>
      <c r="H6" s="214">
        <v>45</v>
      </c>
      <c r="I6" s="58">
        <v>0</v>
      </c>
      <c r="J6" s="58">
        <v>45</v>
      </c>
      <c r="K6" s="216">
        <v>0</v>
      </c>
    </row>
    <row r="7" spans="1:12" x14ac:dyDescent="0.25">
      <c r="A7" s="220">
        <v>2022</v>
      </c>
      <c r="B7" s="603">
        <v>114.539</v>
      </c>
      <c r="C7" s="614">
        <v>114.539</v>
      </c>
      <c r="D7" s="961">
        <v>4335</v>
      </c>
      <c r="E7" s="961">
        <v>31</v>
      </c>
      <c r="G7" s="484">
        <v>2020</v>
      </c>
      <c r="H7" s="72">
        <v>145.24</v>
      </c>
      <c r="I7" s="61">
        <v>0</v>
      </c>
      <c r="J7" s="61">
        <v>145.24</v>
      </c>
      <c r="K7" s="73">
        <v>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114.539</v>
      </c>
      <c r="D14" s="633">
        <f>A5</f>
        <v>2020</v>
      </c>
      <c r="E14" s="627">
        <f>IF(ISBLANK(D5),"",D5)</f>
        <v>4558</v>
      </c>
      <c r="F14" s="213"/>
      <c r="G14" s="636" t="s">
        <v>933</v>
      </c>
      <c r="H14" s="623">
        <f>IF(ISBLANK(J7),"",J7)</f>
        <v>145.24</v>
      </c>
      <c r="I14" s="213"/>
      <c r="J14" s="213"/>
    </row>
    <row r="15" spans="1:12" x14ac:dyDescent="0.25">
      <c r="A15" s="872" t="s">
        <v>16</v>
      </c>
      <c r="B15" s="632">
        <f>IF(ISBLANK(B7),"",B7)</f>
        <v>114.539</v>
      </c>
      <c r="D15" s="634">
        <f t="shared" ref="D15:D16" si="0">A6</f>
        <v>2021</v>
      </c>
      <c r="E15" s="628">
        <f>IF(ISBLANK(D6),"",D6)</f>
        <v>4333</v>
      </c>
      <c r="F15" s="213"/>
      <c r="G15" s="637" t="s">
        <v>934</v>
      </c>
      <c r="H15" s="625">
        <f>IF(ISBLANK(I7),"",I7)</f>
        <v>0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4335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114.539</v>
      </c>
      <c r="F19" s="255"/>
      <c r="G19" s="636" t="s">
        <v>537</v>
      </c>
      <c r="H19" s="623">
        <f>IF(ISBLANK(J7),"",J7)</f>
        <v>145.24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114.539</v>
      </c>
      <c r="F20" s="255"/>
      <c r="G20" s="637" t="s">
        <v>536</v>
      </c>
      <c r="H20" s="625">
        <f>IF(ISBLANK(I7),"",I7)</f>
        <v>0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0.1</v>
      </c>
      <c r="C5" s="1101">
        <v>6203</v>
      </c>
      <c r="D5" s="1102">
        <v>184</v>
      </c>
      <c r="E5" s="1101"/>
      <c r="F5" s="1102"/>
    </row>
    <row r="6" spans="1:9" x14ac:dyDescent="0.25">
      <c r="A6" s="220">
        <v>2021</v>
      </c>
      <c r="B6" s="1101">
        <v>0.7</v>
      </c>
      <c r="C6" s="1101">
        <v>6203</v>
      </c>
      <c r="D6" s="1102">
        <v>184</v>
      </c>
      <c r="E6" s="1101"/>
      <c r="F6" s="1102"/>
    </row>
    <row r="7" spans="1:9" x14ac:dyDescent="0.25">
      <c r="A7" s="221">
        <v>2022</v>
      </c>
      <c r="B7" s="73">
        <v>0.6</v>
      </c>
      <c r="C7" s="73">
        <v>6203</v>
      </c>
      <c r="D7" s="73">
        <v>184</v>
      </c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740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534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206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3241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2664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577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5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2.8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635</v>
      </c>
      <c r="C5" s="460">
        <v>583</v>
      </c>
      <c r="D5" s="460">
        <v>52</v>
      </c>
      <c r="E5" s="459">
        <v>4544</v>
      </c>
      <c r="F5" s="460">
        <v>4395</v>
      </c>
      <c r="G5" s="460">
        <v>149</v>
      </c>
      <c r="H5" s="459">
        <v>7.5</v>
      </c>
      <c r="I5" s="765">
        <v>2.9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884</v>
      </c>
      <c r="C6" s="460">
        <v>788</v>
      </c>
      <c r="D6" s="460">
        <v>96</v>
      </c>
      <c r="E6" s="459">
        <v>3529</v>
      </c>
      <c r="F6" s="460">
        <v>3190</v>
      </c>
      <c r="G6" s="460">
        <v>339</v>
      </c>
      <c r="H6" s="459">
        <v>4</v>
      </c>
      <c r="I6" s="765">
        <v>3.5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740</v>
      </c>
      <c r="C7" s="614">
        <v>534</v>
      </c>
      <c r="D7" s="614">
        <v>206</v>
      </c>
      <c r="E7" s="603">
        <v>3241</v>
      </c>
      <c r="F7" s="614">
        <v>2664</v>
      </c>
      <c r="G7" s="614">
        <v>577</v>
      </c>
      <c r="H7" s="949">
        <v>5</v>
      </c>
      <c r="I7" s="950">
        <v>2.8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635</v>
      </c>
      <c r="C14" s="676">
        <f t="shared" ref="C14:D14" si="0">IF(ISBLANK(C5),"",C5)</f>
        <v>583</v>
      </c>
      <c r="D14" s="671">
        <f t="shared" si="0"/>
        <v>52</v>
      </c>
      <c r="F14" s="886">
        <f>A5</f>
        <v>2020</v>
      </c>
      <c r="G14" s="676">
        <f>IF(ISBLANK(E5),"",E5)</f>
        <v>4544</v>
      </c>
      <c r="H14" s="676">
        <f t="shared" ref="H14:I16" si="1">IF(ISBLANK(F5),"",F5)</f>
        <v>4395</v>
      </c>
      <c r="I14" s="671">
        <f t="shared" si="1"/>
        <v>149</v>
      </c>
      <c r="J14" s="758"/>
      <c r="K14" s="886">
        <f>A5</f>
        <v>2020</v>
      </c>
      <c r="L14" s="676">
        <f>IF(ISBLANK(H5),"",H5)</f>
        <v>7.5</v>
      </c>
      <c r="M14" s="671">
        <f>IF(ISBLANK(I5),"",I5)</f>
        <v>2.9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884</v>
      </c>
      <c r="C15" s="881">
        <f t="shared" si="3"/>
        <v>788</v>
      </c>
      <c r="D15" s="888">
        <f t="shared" si="3"/>
        <v>96</v>
      </c>
      <c r="F15" s="892">
        <f t="shared" ref="F15:F16" si="4">A6</f>
        <v>2021</v>
      </c>
      <c r="G15" s="855">
        <f t="shared" ref="G15:G16" si="5">IF(ISBLANK(E6),"",E6)</f>
        <v>3529</v>
      </c>
      <c r="H15" s="855">
        <f t="shared" si="1"/>
        <v>3190</v>
      </c>
      <c r="I15" s="672">
        <f t="shared" si="1"/>
        <v>339</v>
      </c>
      <c r="J15" s="213"/>
      <c r="K15" s="892">
        <f t="shared" ref="K15:K16" si="6">A6</f>
        <v>2021</v>
      </c>
      <c r="L15" s="855">
        <f t="shared" ref="L15:M16" si="7">IF(ISBLANK(H6),"",H6)</f>
        <v>4</v>
      </c>
      <c r="M15" s="672">
        <f t="shared" si="7"/>
        <v>3.5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740</v>
      </c>
      <c r="C16" s="890">
        <f t="shared" si="3"/>
        <v>534</v>
      </c>
      <c r="D16" s="891">
        <f t="shared" si="3"/>
        <v>206</v>
      </c>
      <c r="F16" s="893">
        <f t="shared" si="4"/>
        <v>2022</v>
      </c>
      <c r="G16" s="678">
        <f t="shared" si="5"/>
        <v>3241</v>
      </c>
      <c r="H16" s="678">
        <f t="shared" si="1"/>
        <v>2664</v>
      </c>
      <c r="I16" s="673">
        <f t="shared" si="1"/>
        <v>577</v>
      </c>
      <c r="J16" s="213"/>
      <c r="K16" s="893">
        <f t="shared" si="6"/>
        <v>2022</v>
      </c>
      <c r="L16" s="678">
        <f t="shared" si="7"/>
        <v>5</v>
      </c>
      <c r="M16" s="673">
        <f t="shared" si="7"/>
        <v>2.8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635</v>
      </c>
      <c r="C22" s="676">
        <f t="shared" ref="C22:D22" si="8">IF(ISBLANK(C5),"",C5)</f>
        <v>583</v>
      </c>
      <c r="D22" s="671">
        <f t="shared" si="8"/>
        <v>52</v>
      </c>
      <c r="F22" s="886">
        <f>A5</f>
        <v>2020</v>
      </c>
      <c r="G22" s="676">
        <f>IF(ISBLANK(E5),"",E5)</f>
        <v>4544</v>
      </c>
      <c r="H22" s="676">
        <f t="shared" ref="H22:I24" si="9">IF(ISBLANK(F5),"",F5)</f>
        <v>4395</v>
      </c>
      <c r="I22" s="671">
        <f t="shared" si="9"/>
        <v>149</v>
      </c>
      <c r="J22" s="758"/>
      <c r="K22" s="886">
        <f>A5</f>
        <v>2020</v>
      </c>
      <c r="L22" s="676">
        <f>IF(ISBLANK(H5),"",H5)</f>
        <v>7.5</v>
      </c>
      <c r="M22" s="671">
        <f>IF(ISBLANK(I5),"",I5)</f>
        <v>2.9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884</v>
      </c>
      <c r="C23" s="855">
        <f t="shared" si="11"/>
        <v>788</v>
      </c>
      <c r="D23" s="672">
        <f t="shared" si="11"/>
        <v>96</v>
      </c>
      <c r="F23" s="892">
        <f t="shared" ref="F23:F24" si="12">A6</f>
        <v>2021</v>
      </c>
      <c r="G23" s="855">
        <f t="shared" ref="G23:G24" si="13">IF(ISBLANK(E6),"",E6)</f>
        <v>3529</v>
      </c>
      <c r="H23" s="855">
        <f t="shared" si="9"/>
        <v>3190</v>
      </c>
      <c r="I23" s="672">
        <f t="shared" si="9"/>
        <v>339</v>
      </c>
      <c r="J23" s="213"/>
      <c r="K23" s="892">
        <f t="shared" ref="K23:K24" si="14">A6</f>
        <v>2021</v>
      </c>
      <c r="L23" s="855">
        <f t="shared" ref="L23:M24" si="15">IF(ISBLANK(H6),"",H6)</f>
        <v>4</v>
      </c>
      <c r="M23" s="672">
        <f t="shared" si="15"/>
        <v>3.5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740</v>
      </c>
      <c r="C24" s="678">
        <f t="shared" si="11"/>
        <v>534</v>
      </c>
      <c r="D24" s="673">
        <f t="shared" si="11"/>
        <v>206</v>
      </c>
      <c r="F24" s="893">
        <f t="shared" si="12"/>
        <v>2022</v>
      </c>
      <c r="G24" s="678">
        <f t="shared" si="13"/>
        <v>3241</v>
      </c>
      <c r="H24" s="678">
        <f t="shared" si="9"/>
        <v>2664</v>
      </c>
      <c r="I24" s="673">
        <f t="shared" si="9"/>
        <v>577</v>
      </c>
      <c r="J24" s="213"/>
      <c r="K24" s="893">
        <f t="shared" si="14"/>
        <v>2022</v>
      </c>
      <c r="L24" s="678">
        <f t="shared" si="15"/>
        <v>5</v>
      </c>
      <c r="M24" s="673">
        <f t="shared" si="15"/>
        <v>2.8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55</v>
      </c>
      <c r="C3" s="71">
        <v>17</v>
      </c>
      <c r="D3" s="71">
        <v>15</v>
      </c>
      <c r="F3" s="105" t="s">
        <v>545</v>
      </c>
      <c r="G3" s="97">
        <f>IF(ISBLANK(B3),"",B3)</f>
        <v>55</v>
      </c>
      <c r="H3" s="97">
        <f>IF(ISBLANK(B4),"",B4)</f>
        <v>72</v>
      </c>
      <c r="I3" s="97">
        <f>IF(ISBLANK(B5),"",B5)</f>
        <v>59</v>
      </c>
      <c r="J3" s="367"/>
    </row>
    <row r="4" spans="1:12" x14ac:dyDescent="0.25">
      <c r="A4" s="288">
        <v>2021</v>
      </c>
      <c r="B4" s="216">
        <v>72</v>
      </c>
      <c r="C4" s="216">
        <v>25</v>
      </c>
      <c r="D4" s="216">
        <v>12.3</v>
      </c>
      <c r="F4" s="130" t="s">
        <v>546</v>
      </c>
      <c r="G4" s="98">
        <f>IF(ISBLANK(C3),"",C3)</f>
        <v>17</v>
      </c>
      <c r="H4" s="98">
        <f>IF(ISBLANK(C4),"",C4)</f>
        <v>25</v>
      </c>
      <c r="I4" s="98">
        <f>IF(ISBLANK(C5),"",C5)</f>
        <v>24</v>
      </c>
      <c r="J4" s="367"/>
    </row>
    <row r="5" spans="1:12" x14ac:dyDescent="0.25">
      <c r="A5" s="220">
        <v>2022</v>
      </c>
      <c r="B5" s="170">
        <v>59</v>
      </c>
      <c r="C5" s="170">
        <v>24</v>
      </c>
      <c r="D5" s="170">
        <v>17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55</v>
      </c>
      <c r="H8" s="97">
        <f>IF(ISBLANK(B4),"",B4)</f>
        <v>72</v>
      </c>
      <c r="I8" s="97">
        <f>IF(ISBLANK(B5),"",B5)</f>
        <v>59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17</v>
      </c>
      <c r="H9" s="98">
        <f>IF(ISBLANK(C4),"",C4)</f>
        <v>25</v>
      </c>
      <c r="I9" s="98">
        <f>IF(ISBLANK(C5),"",C5)</f>
        <v>24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15</v>
      </c>
      <c r="H13" s="132">
        <f>IF(ISBLANK(D4),"",D4)</f>
        <v>12.3</v>
      </c>
      <c r="I13" s="132">
        <f>IF(ISBLANK(D5),"",D5)</f>
        <v>17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305</v>
      </c>
      <c r="C4" s="110">
        <v>310</v>
      </c>
      <c r="E4" s="29" t="s">
        <v>548</v>
      </c>
      <c r="F4" s="165">
        <f>B4/($B$22+$C$22)*100</f>
        <v>2.2611016383720068</v>
      </c>
      <c r="G4" s="165">
        <f>C4/($B$22+$C$22)*100</f>
        <v>2.2981688783453182</v>
      </c>
      <c r="J4" s="29" t="s">
        <v>548</v>
      </c>
      <c r="K4" s="165">
        <f>G4</f>
        <v>2.2981688783453182</v>
      </c>
    </row>
    <row r="5" spans="1:11" x14ac:dyDescent="0.25">
      <c r="A5" s="204" t="s">
        <v>549</v>
      </c>
      <c r="B5" s="214">
        <v>341</v>
      </c>
      <c r="C5" s="162">
        <v>353</v>
      </c>
      <c r="E5" s="29" t="s">
        <v>549</v>
      </c>
      <c r="F5" s="165">
        <f t="shared" ref="F5:G21" si="0">B5/($B$22+$C$22)*100</f>
        <v>2.5279857661798504</v>
      </c>
      <c r="G5" s="165">
        <f t="shared" si="0"/>
        <v>2.6169471421157979</v>
      </c>
      <c r="J5" s="29" t="s">
        <v>549</v>
      </c>
      <c r="K5" s="165">
        <f t="shared" ref="K5:K21" si="1">G5</f>
        <v>2.6169471421157979</v>
      </c>
    </row>
    <row r="6" spans="1:11" x14ac:dyDescent="0.25">
      <c r="A6" s="204" t="s">
        <v>550</v>
      </c>
      <c r="B6" s="214">
        <v>326</v>
      </c>
      <c r="C6" s="162">
        <v>321</v>
      </c>
      <c r="E6" s="29" t="s">
        <v>550</v>
      </c>
      <c r="F6" s="165">
        <f t="shared" si="0"/>
        <v>2.4167840462599157</v>
      </c>
      <c r="G6" s="165">
        <f t="shared" si="0"/>
        <v>2.3797168062866039</v>
      </c>
      <c r="J6" s="29" t="s">
        <v>550</v>
      </c>
      <c r="K6" s="165">
        <f t="shared" si="1"/>
        <v>2.3797168062866039</v>
      </c>
    </row>
    <row r="7" spans="1:11" x14ac:dyDescent="0.25">
      <c r="A7" s="204" t="s">
        <v>551</v>
      </c>
      <c r="B7" s="214">
        <v>340</v>
      </c>
      <c r="C7" s="162">
        <v>350</v>
      </c>
      <c r="E7" s="29" t="s">
        <v>551</v>
      </c>
      <c r="F7" s="165">
        <f t="shared" si="0"/>
        <v>2.520572318185188</v>
      </c>
      <c r="G7" s="165">
        <f t="shared" si="0"/>
        <v>2.5947067981318113</v>
      </c>
      <c r="J7" s="29" t="s">
        <v>551</v>
      </c>
      <c r="K7" s="165">
        <f t="shared" si="1"/>
        <v>2.5947067981318113</v>
      </c>
    </row>
    <row r="8" spans="1:11" x14ac:dyDescent="0.25">
      <c r="A8" s="204" t="s">
        <v>552</v>
      </c>
      <c r="B8" s="214">
        <v>282</v>
      </c>
      <c r="C8" s="162">
        <v>337</v>
      </c>
      <c r="E8" s="29" t="s">
        <v>552</v>
      </c>
      <c r="F8" s="165">
        <f t="shared" si="0"/>
        <v>2.0905923344947737</v>
      </c>
      <c r="G8" s="165">
        <f t="shared" si="0"/>
        <v>2.4983319742012009</v>
      </c>
      <c r="J8" s="29" t="s">
        <v>552</v>
      </c>
      <c r="K8" s="165">
        <f t="shared" si="1"/>
        <v>2.4983319742012009</v>
      </c>
    </row>
    <row r="9" spans="1:11" x14ac:dyDescent="0.25">
      <c r="A9" s="204" t="s">
        <v>553</v>
      </c>
      <c r="B9" s="214">
        <v>347</v>
      </c>
      <c r="C9" s="162">
        <v>322</v>
      </c>
      <c r="E9" s="29" t="s">
        <v>553</v>
      </c>
      <c r="F9" s="165">
        <f t="shared" si="0"/>
        <v>2.5724664541478242</v>
      </c>
      <c r="G9" s="165">
        <f t="shared" si="0"/>
        <v>2.3871302542812662</v>
      </c>
      <c r="J9" s="29" t="s">
        <v>553</v>
      </c>
      <c r="K9" s="165">
        <f t="shared" si="1"/>
        <v>2.3871302542812662</v>
      </c>
    </row>
    <row r="10" spans="1:11" x14ac:dyDescent="0.25">
      <c r="A10" s="204" t="s">
        <v>554</v>
      </c>
      <c r="B10" s="214">
        <v>367</v>
      </c>
      <c r="C10" s="162">
        <v>406</v>
      </c>
      <c r="E10" s="29" t="s">
        <v>554</v>
      </c>
      <c r="F10" s="165">
        <f t="shared" si="0"/>
        <v>2.7207354140410702</v>
      </c>
      <c r="G10" s="165">
        <f t="shared" si="0"/>
        <v>3.0098598858329009</v>
      </c>
      <c r="J10" s="29" t="s">
        <v>554</v>
      </c>
      <c r="K10" s="165">
        <f t="shared" si="1"/>
        <v>3.0098598858329009</v>
      </c>
    </row>
    <row r="11" spans="1:11" x14ac:dyDescent="0.25">
      <c r="A11" s="204" t="s">
        <v>555</v>
      </c>
      <c r="B11" s="214">
        <v>367</v>
      </c>
      <c r="C11" s="162">
        <v>444</v>
      </c>
      <c r="E11" s="29" t="s">
        <v>555</v>
      </c>
      <c r="F11" s="165">
        <f t="shared" si="0"/>
        <v>2.7207354140410702</v>
      </c>
      <c r="G11" s="165">
        <f t="shared" si="0"/>
        <v>3.2915709096300692</v>
      </c>
      <c r="J11" s="29" t="s">
        <v>555</v>
      </c>
      <c r="K11" s="165">
        <f t="shared" si="1"/>
        <v>3.2915709096300692</v>
      </c>
    </row>
    <row r="12" spans="1:11" x14ac:dyDescent="0.25">
      <c r="A12" s="204" t="s">
        <v>556</v>
      </c>
      <c r="B12" s="214">
        <v>335</v>
      </c>
      <c r="C12" s="162">
        <v>408</v>
      </c>
      <c r="E12" s="29" t="s">
        <v>556</v>
      </c>
      <c r="F12" s="165">
        <f t="shared" si="0"/>
        <v>2.4835050782118762</v>
      </c>
      <c r="G12" s="165">
        <f t="shared" si="0"/>
        <v>3.0246867818222256</v>
      </c>
      <c r="J12" s="29" t="s">
        <v>556</v>
      </c>
      <c r="K12" s="165">
        <f t="shared" si="1"/>
        <v>3.0246867818222256</v>
      </c>
    </row>
    <row r="13" spans="1:11" x14ac:dyDescent="0.25">
      <c r="A13" s="204" t="s">
        <v>557</v>
      </c>
      <c r="B13" s="214">
        <v>399</v>
      </c>
      <c r="C13" s="162">
        <v>450</v>
      </c>
      <c r="E13" s="29" t="s">
        <v>557</v>
      </c>
      <c r="F13" s="165">
        <f t="shared" si="0"/>
        <v>2.9579657498702647</v>
      </c>
      <c r="G13" s="165">
        <f t="shared" si="0"/>
        <v>3.3360515975980429</v>
      </c>
      <c r="J13" s="29" t="s">
        <v>557</v>
      </c>
      <c r="K13" s="165">
        <f t="shared" si="1"/>
        <v>3.3360515975980429</v>
      </c>
    </row>
    <row r="14" spans="1:11" x14ac:dyDescent="0.25">
      <c r="A14" s="204" t="s">
        <v>558</v>
      </c>
      <c r="B14" s="214">
        <v>525</v>
      </c>
      <c r="C14" s="162">
        <v>531</v>
      </c>
      <c r="E14" s="29" t="s">
        <v>558</v>
      </c>
      <c r="F14" s="165">
        <f t="shared" si="0"/>
        <v>3.8920601971977167</v>
      </c>
      <c r="G14" s="165">
        <f t="shared" si="0"/>
        <v>3.93654088516569</v>
      </c>
      <c r="J14" s="29" t="s">
        <v>558</v>
      </c>
      <c r="K14" s="165">
        <f t="shared" si="1"/>
        <v>3.93654088516569</v>
      </c>
    </row>
    <row r="15" spans="1:11" x14ac:dyDescent="0.25">
      <c r="A15" s="204" t="s">
        <v>559</v>
      </c>
      <c r="B15" s="214">
        <v>598</v>
      </c>
      <c r="C15" s="162">
        <v>586</v>
      </c>
      <c r="E15" s="29" t="s">
        <v>559</v>
      </c>
      <c r="F15" s="165">
        <f t="shared" si="0"/>
        <v>4.4332419008080661</v>
      </c>
      <c r="G15" s="165">
        <f t="shared" si="0"/>
        <v>4.3442805248721186</v>
      </c>
      <c r="J15" s="29" t="s">
        <v>559</v>
      </c>
      <c r="K15" s="165">
        <f t="shared" si="1"/>
        <v>4.3442805248721186</v>
      </c>
    </row>
    <row r="16" spans="1:11" x14ac:dyDescent="0.25">
      <c r="A16" s="204" t="s">
        <v>560</v>
      </c>
      <c r="B16" s="214">
        <v>544</v>
      </c>
      <c r="C16" s="162">
        <v>571</v>
      </c>
      <c r="E16" s="29" t="s">
        <v>560</v>
      </c>
      <c r="F16" s="165">
        <f t="shared" si="0"/>
        <v>4.0329157090963008</v>
      </c>
      <c r="G16" s="165">
        <f t="shared" si="0"/>
        <v>4.233078804952183</v>
      </c>
      <c r="J16" s="29" t="s">
        <v>560</v>
      </c>
      <c r="K16" s="165">
        <f t="shared" si="1"/>
        <v>4.233078804952183</v>
      </c>
    </row>
    <row r="17" spans="1:11" x14ac:dyDescent="0.25">
      <c r="A17" s="204" t="s">
        <v>561</v>
      </c>
      <c r="B17" s="214">
        <v>512</v>
      </c>
      <c r="C17" s="162">
        <v>531</v>
      </c>
      <c r="E17" s="29" t="s">
        <v>561</v>
      </c>
      <c r="F17" s="165">
        <f t="shared" si="0"/>
        <v>3.7956853732671068</v>
      </c>
      <c r="G17" s="165">
        <f t="shared" si="0"/>
        <v>3.93654088516569</v>
      </c>
      <c r="J17" s="29" t="s">
        <v>561</v>
      </c>
      <c r="K17" s="165">
        <f t="shared" si="1"/>
        <v>3.93654088516569</v>
      </c>
    </row>
    <row r="18" spans="1:11" x14ac:dyDescent="0.25">
      <c r="A18" s="204" t="s">
        <v>562</v>
      </c>
      <c r="B18" s="214">
        <v>471</v>
      </c>
      <c r="C18" s="162">
        <v>373</v>
      </c>
      <c r="E18" s="29" t="s">
        <v>562</v>
      </c>
      <c r="F18" s="165">
        <f t="shared" si="0"/>
        <v>3.4917340054859518</v>
      </c>
      <c r="G18" s="165">
        <f t="shared" si="0"/>
        <v>2.7652161020090444</v>
      </c>
      <c r="J18" s="29" t="s">
        <v>562</v>
      </c>
      <c r="K18" s="165">
        <f t="shared" si="1"/>
        <v>2.7652161020090444</v>
      </c>
    </row>
    <row r="19" spans="1:11" x14ac:dyDescent="0.25">
      <c r="A19" s="204" t="s">
        <v>563</v>
      </c>
      <c r="B19" s="214">
        <v>318</v>
      </c>
      <c r="C19" s="162">
        <v>211</v>
      </c>
      <c r="E19" s="29" t="s">
        <v>563</v>
      </c>
      <c r="F19" s="165">
        <f t="shared" si="0"/>
        <v>2.3574764623026172</v>
      </c>
      <c r="G19" s="165">
        <f t="shared" si="0"/>
        <v>1.564237526873749</v>
      </c>
      <c r="J19" s="29" t="s">
        <v>563</v>
      </c>
      <c r="K19" s="165">
        <f t="shared" si="1"/>
        <v>1.564237526873749</v>
      </c>
    </row>
    <row r="20" spans="1:11" x14ac:dyDescent="0.25">
      <c r="A20" s="204" t="s">
        <v>564</v>
      </c>
      <c r="B20" s="214">
        <v>264</v>
      </c>
      <c r="C20" s="162">
        <v>129</v>
      </c>
      <c r="E20" s="29" t="s">
        <v>564</v>
      </c>
      <c r="F20" s="165">
        <f t="shared" si="0"/>
        <v>1.9571502705908517</v>
      </c>
      <c r="G20" s="165">
        <f t="shared" si="0"/>
        <v>0.95633479131143895</v>
      </c>
      <c r="J20" s="29" t="s">
        <v>564</v>
      </c>
      <c r="K20" s="165">
        <f t="shared" si="1"/>
        <v>0.95633479131143895</v>
      </c>
    </row>
    <row r="21" spans="1:11" x14ac:dyDescent="0.25">
      <c r="A21" s="205" t="s">
        <v>565</v>
      </c>
      <c r="B21" s="72">
        <v>145</v>
      </c>
      <c r="C21" s="111">
        <v>70</v>
      </c>
      <c r="E21" s="31" t="s">
        <v>565</v>
      </c>
      <c r="F21" s="165">
        <f t="shared" si="0"/>
        <v>1.0749499592260359</v>
      </c>
      <c r="G21" s="165">
        <f t="shared" si="0"/>
        <v>0.51894135962636223</v>
      </c>
      <c r="J21" s="31" t="s">
        <v>565</v>
      </c>
      <c r="K21" s="212">
        <f t="shared" si="1"/>
        <v>0.51894135962636223</v>
      </c>
    </row>
    <row r="22" spans="1:11" x14ac:dyDescent="0.25">
      <c r="A22" s="311" t="s">
        <v>16</v>
      </c>
      <c r="B22" s="121">
        <f>SUM(B4:B21)</f>
        <v>6786</v>
      </c>
      <c r="C22" s="124">
        <f>SUM(C4:C21)</f>
        <v>6703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217</v>
      </c>
      <c r="C3" s="110">
        <v>1483</v>
      </c>
      <c r="E3" s="299" t="s">
        <v>717</v>
      </c>
      <c r="F3" s="71">
        <v>50.94</v>
      </c>
      <c r="G3" s="71">
        <v>54.92</v>
      </c>
      <c r="K3" s="122" t="s">
        <v>16</v>
      </c>
      <c r="L3" s="71">
        <v>2.67</v>
      </c>
      <c r="M3" s="71">
        <v>2.46</v>
      </c>
    </row>
    <row r="4" spans="1:16" x14ac:dyDescent="0.25">
      <c r="A4" s="204" t="s">
        <v>712</v>
      </c>
      <c r="B4" s="214">
        <v>252</v>
      </c>
      <c r="C4" s="162">
        <v>1467</v>
      </c>
      <c r="E4" s="300" t="s">
        <v>718</v>
      </c>
      <c r="F4" s="216">
        <v>39.04</v>
      </c>
      <c r="G4" s="216">
        <v>33.18</v>
      </c>
      <c r="K4" s="217" t="s">
        <v>212</v>
      </c>
      <c r="L4" s="216">
        <v>2.89</v>
      </c>
      <c r="M4" s="216">
        <v>2.5299999999999998</v>
      </c>
      <c r="N4" s="213"/>
    </row>
    <row r="5" spans="1:16" x14ac:dyDescent="0.25">
      <c r="A5" s="204" t="s">
        <v>713</v>
      </c>
      <c r="B5" s="214">
        <v>193</v>
      </c>
      <c r="C5" s="162">
        <v>863</v>
      </c>
      <c r="E5" s="300" t="s">
        <v>719</v>
      </c>
      <c r="F5" s="216">
        <v>7.54</v>
      </c>
      <c r="G5" s="216">
        <v>8.82</v>
      </c>
      <c r="K5" s="123" t="s">
        <v>213</v>
      </c>
      <c r="L5" s="73">
        <v>2.63</v>
      </c>
      <c r="M5" s="73">
        <v>2.44</v>
      </c>
      <c r="N5" s="213"/>
    </row>
    <row r="6" spans="1:16" x14ac:dyDescent="0.25">
      <c r="A6" s="204" t="s">
        <v>714</v>
      </c>
      <c r="B6" s="214">
        <v>193</v>
      </c>
      <c r="C6" s="162">
        <v>863</v>
      </c>
      <c r="E6" s="300" t="s">
        <v>720</v>
      </c>
      <c r="F6" s="216">
        <v>1.9</v>
      </c>
      <c r="G6" s="216">
        <v>2.35</v>
      </c>
      <c r="K6" s="228"/>
      <c r="L6" s="166"/>
      <c r="M6" s="213"/>
    </row>
    <row r="7" spans="1:16" x14ac:dyDescent="0.25">
      <c r="A7" s="204" t="s">
        <v>715</v>
      </c>
      <c r="B7" s="214">
        <v>92</v>
      </c>
      <c r="C7" s="162">
        <v>378</v>
      </c>
      <c r="E7" s="301" t="s">
        <v>721</v>
      </c>
      <c r="F7" s="73">
        <v>0.57999999999999996</v>
      </c>
      <c r="G7" s="73">
        <v>0.73</v>
      </c>
      <c r="K7" s="229"/>
      <c r="L7" s="213"/>
      <c r="M7" s="213"/>
    </row>
    <row r="8" spans="1:16" x14ac:dyDescent="0.25">
      <c r="A8" s="205" t="s">
        <v>716</v>
      </c>
      <c r="B8" s="72">
        <v>56</v>
      </c>
      <c r="C8" s="111">
        <v>245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27.986412530666165</v>
      </c>
      <c r="C13" s="303">
        <f>B3/SUM(B3:B8)*100</f>
        <v>21.635094715852443</v>
      </c>
      <c r="E13" s="219" t="s">
        <v>844</v>
      </c>
      <c r="F13" s="291">
        <f>IF(ISBLANK(F3),"",F3)</f>
        <v>50.94</v>
      </c>
      <c r="G13" s="291">
        <f>IF(ISBLANK(G3),"",G3)</f>
        <v>54.92</v>
      </c>
    </row>
    <row r="14" spans="1:16" x14ac:dyDescent="0.25">
      <c r="A14" s="222" t="s">
        <v>833</v>
      </c>
      <c r="B14" s="307">
        <f>C4/SUM(C3:C8)*100</f>
        <v>27.684468767692017</v>
      </c>
      <c r="C14" s="304">
        <f>B4/SUM(B3:B8)*100</f>
        <v>25.124626121635096</v>
      </c>
      <c r="E14" s="288" t="s">
        <v>845</v>
      </c>
      <c r="F14" s="292">
        <f t="shared" ref="F14:G17" si="0">IF(ISBLANK(F4),"",F4)</f>
        <v>39.04</v>
      </c>
      <c r="G14" s="292">
        <f t="shared" si="0"/>
        <v>33.18</v>
      </c>
    </row>
    <row r="15" spans="1:16" x14ac:dyDescent="0.25">
      <c r="A15" s="222" t="s">
        <v>834</v>
      </c>
      <c r="B15" s="307">
        <f>C5/SUM(C3:C8)*100</f>
        <v>16.286091715418003</v>
      </c>
      <c r="C15" s="304">
        <f>B5/SUM(B3:B8)*100</f>
        <v>19.242273180458625</v>
      </c>
      <c r="E15" s="288" t="s">
        <v>846</v>
      </c>
      <c r="F15" s="292">
        <f t="shared" si="0"/>
        <v>7.54</v>
      </c>
      <c r="G15" s="292">
        <f t="shared" si="0"/>
        <v>8.82</v>
      </c>
    </row>
    <row r="16" spans="1:16" x14ac:dyDescent="0.25">
      <c r="A16" s="222" t="s">
        <v>835</v>
      </c>
      <c r="B16" s="307">
        <f>C6/SUM(C3:C8)*100</f>
        <v>16.286091715418003</v>
      </c>
      <c r="C16" s="304">
        <f>B6/SUM(B3:B8)*100</f>
        <v>19.242273180458625</v>
      </c>
      <c r="E16" s="288" t="s">
        <v>847</v>
      </c>
      <c r="F16" s="292">
        <f t="shared" si="0"/>
        <v>1.9</v>
      </c>
      <c r="G16" s="292">
        <f t="shared" si="0"/>
        <v>2.35</v>
      </c>
    </row>
    <row r="17" spans="1:18" x14ac:dyDescent="0.25">
      <c r="A17" s="222" t="s">
        <v>836</v>
      </c>
      <c r="B17" s="307">
        <f>C7/SUM(C3:C8)*100</f>
        <v>7.1334214002642007</v>
      </c>
      <c r="C17" s="304">
        <f>B7/SUM(B3:B8)*100</f>
        <v>9.1724825523429718</v>
      </c>
      <c r="E17" s="221" t="s">
        <v>848</v>
      </c>
      <c r="F17" s="293">
        <f t="shared" si="0"/>
        <v>0.57999999999999996</v>
      </c>
      <c r="G17" s="293">
        <f t="shared" si="0"/>
        <v>0.73</v>
      </c>
    </row>
    <row r="18" spans="1:18" x14ac:dyDescent="0.25">
      <c r="A18" s="223" t="s">
        <v>837</v>
      </c>
      <c r="B18" s="308">
        <f>C8/SUM(C3:C8)*100</f>
        <v>4.6235138705416112</v>
      </c>
      <c r="C18" s="305">
        <f>B8/SUM(B3:B8)*100</f>
        <v>5.5832502492522433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27.986412530666165</v>
      </c>
      <c r="C22" s="303">
        <f>C13</f>
        <v>21.635094715852443</v>
      </c>
    </row>
    <row r="23" spans="1:18" x14ac:dyDescent="0.25">
      <c r="A23" s="222" t="s">
        <v>839</v>
      </c>
      <c r="B23" s="307">
        <f t="shared" ref="B23:C27" si="1">B14</f>
        <v>27.684468767692017</v>
      </c>
      <c r="C23" s="304">
        <f t="shared" si="1"/>
        <v>25.124626121635096</v>
      </c>
    </row>
    <row r="24" spans="1:18" x14ac:dyDescent="0.25">
      <c r="A24" s="309" t="s">
        <v>840</v>
      </c>
      <c r="B24" s="307">
        <f t="shared" si="1"/>
        <v>16.286091715418003</v>
      </c>
      <c r="C24" s="304">
        <f t="shared" si="1"/>
        <v>19.242273180458625</v>
      </c>
    </row>
    <row r="25" spans="1:18" x14ac:dyDescent="0.25">
      <c r="A25" s="222" t="s">
        <v>841</v>
      </c>
      <c r="B25" s="307">
        <f t="shared" si="1"/>
        <v>16.286091715418003</v>
      </c>
      <c r="C25" s="304">
        <f t="shared" si="1"/>
        <v>19.242273180458625</v>
      </c>
    </row>
    <row r="26" spans="1:18" x14ac:dyDescent="0.25">
      <c r="A26" s="222" t="s">
        <v>842</v>
      </c>
      <c r="B26" s="307">
        <f t="shared" si="1"/>
        <v>7.1334214002642007</v>
      </c>
      <c r="C26" s="304">
        <f t="shared" si="1"/>
        <v>9.1724825523429718</v>
      </c>
    </row>
    <row r="27" spans="1:18" x14ac:dyDescent="0.25">
      <c r="A27" s="310" t="s">
        <v>843</v>
      </c>
      <c r="B27" s="308">
        <f t="shared" si="1"/>
        <v>4.6235138705416112</v>
      </c>
      <c r="C27" s="305">
        <f t="shared" si="1"/>
        <v>5.5832502492522433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293</v>
      </c>
      <c r="C34" s="110">
        <v>1408</v>
      </c>
      <c r="E34" s="299" t="s">
        <v>717</v>
      </c>
      <c r="F34" s="71">
        <v>54.92</v>
      </c>
      <c r="G34" s="213"/>
      <c r="K34" s="122" t="s">
        <v>16</v>
      </c>
      <c r="L34" s="71">
        <v>2.46</v>
      </c>
      <c r="M34" s="213"/>
    </row>
    <row r="35" spans="1:16" x14ac:dyDescent="0.25">
      <c r="A35" s="204" t="s">
        <v>712</v>
      </c>
      <c r="B35" s="214">
        <v>302</v>
      </c>
      <c r="C35" s="162">
        <v>1332</v>
      </c>
      <c r="E35" s="300" t="s">
        <v>718</v>
      </c>
      <c r="F35" s="216">
        <v>33.18</v>
      </c>
      <c r="G35" s="213"/>
      <c r="K35" s="217" t="s">
        <v>212</v>
      </c>
      <c r="L35" s="216">
        <v>2.5299999999999998</v>
      </c>
      <c r="M35" s="213"/>
      <c r="N35" s="29" t="s">
        <v>884</v>
      </c>
    </row>
    <row r="36" spans="1:16" x14ac:dyDescent="0.25">
      <c r="A36" s="204" t="s">
        <v>713</v>
      </c>
      <c r="B36" s="214">
        <v>175</v>
      </c>
      <c r="C36" s="162">
        <v>729</v>
      </c>
      <c r="E36" s="300" t="s">
        <v>719</v>
      </c>
      <c r="F36" s="216">
        <v>8.82</v>
      </c>
      <c r="G36" s="213"/>
      <c r="K36" s="123" t="s">
        <v>213</v>
      </c>
      <c r="L36" s="73">
        <v>2.44</v>
      </c>
      <c r="M36" s="213"/>
      <c r="N36" s="290">
        <v>2022</v>
      </c>
    </row>
    <row r="37" spans="1:16" x14ac:dyDescent="0.25">
      <c r="A37" s="204" t="s">
        <v>714</v>
      </c>
      <c r="B37" s="214">
        <v>129</v>
      </c>
      <c r="C37" s="162">
        <v>556</v>
      </c>
      <c r="E37" s="300" t="s">
        <v>720</v>
      </c>
      <c r="F37" s="216">
        <v>2.35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71</v>
      </c>
      <c r="C38" s="162">
        <v>259</v>
      </c>
      <c r="E38" s="301" t="s">
        <v>721</v>
      </c>
      <c r="F38" s="73">
        <v>0.73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38</v>
      </c>
      <c r="C39" s="111">
        <v>165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31.647561249719036</v>
      </c>
      <c r="C44" s="303">
        <f>B34/SUM(B34:B39)*100</f>
        <v>29.06746031746032</v>
      </c>
      <c r="E44" s="219" t="s">
        <v>844</v>
      </c>
      <c r="F44" s="291">
        <f>IF(ISBLANK(F34),"",F34)</f>
        <v>54.92</v>
      </c>
    </row>
    <row r="45" spans="1:16" x14ac:dyDescent="0.25">
      <c r="A45" s="222" t="s">
        <v>833</v>
      </c>
      <c r="B45" s="307">
        <f>C35/SUM(C34:C39)*100</f>
        <v>29.939312204989889</v>
      </c>
      <c r="C45" s="304">
        <f>B35/SUM(B34:B39)*100</f>
        <v>29.960317460317459</v>
      </c>
      <c r="E45" s="288" t="s">
        <v>845</v>
      </c>
      <c r="F45" s="292">
        <f t="shared" ref="F45:F48" si="2">IF(ISBLANK(F35),"",F35)</f>
        <v>33.18</v>
      </c>
    </row>
    <row r="46" spans="1:16" x14ac:dyDescent="0.25">
      <c r="A46" s="222" t="s">
        <v>834</v>
      </c>
      <c r="B46" s="307">
        <f>C36/SUM(C34:C39)*100</f>
        <v>16.385704652730951</v>
      </c>
      <c r="C46" s="304">
        <f>B36/SUM(B34:B39)*100</f>
        <v>17.361111111111111</v>
      </c>
      <c r="E46" s="288" t="s">
        <v>846</v>
      </c>
      <c r="F46" s="292">
        <f t="shared" si="2"/>
        <v>8.82</v>
      </c>
    </row>
    <row r="47" spans="1:16" x14ac:dyDescent="0.25">
      <c r="A47" s="222" t="s">
        <v>835</v>
      </c>
      <c r="B47" s="307">
        <f>C37/SUM(C34:C39)*100</f>
        <v>12.497190379860642</v>
      </c>
      <c r="C47" s="304">
        <f>B37/SUM(B34:B39)*100</f>
        <v>12.797619047619047</v>
      </c>
      <c r="E47" s="288" t="s">
        <v>847</v>
      </c>
      <c r="F47" s="292">
        <f t="shared" si="2"/>
        <v>2.35</v>
      </c>
    </row>
    <row r="48" spans="1:16" x14ac:dyDescent="0.25">
      <c r="A48" s="222" t="s">
        <v>836</v>
      </c>
      <c r="B48" s="307">
        <f>C38/SUM(C34:C39)*100</f>
        <v>5.8215329287480335</v>
      </c>
      <c r="C48" s="304">
        <f>B38/SUM(B34:B39)*100</f>
        <v>7.0436507936507935</v>
      </c>
      <c r="E48" s="221" t="s">
        <v>848</v>
      </c>
      <c r="F48" s="293">
        <f t="shared" si="2"/>
        <v>0.73</v>
      </c>
    </row>
    <row r="49" spans="1:3" x14ac:dyDescent="0.25">
      <c r="A49" s="223" t="s">
        <v>837</v>
      </c>
      <c r="B49" s="308">
        <f>C39/SUM(C34:C39)*100</f>
        <v>3.7086985839514495</v>
      </c>
      <c r="C49" s="305">
        <f>B39/SUM(B34:B39)*100</f>
        <v>3.7698412698412698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31.647561249719036</v>
      </c>
      <c r="C53" s="303">
        <f>C44</f>
        <v>29.06746031746032</v>
      </c>
    </row>
    <row r="54" spans="1:3" x14ac:dyDescent="0.25">
      <c r="A54" s="222" t="s">
        <v>839</v>
      </c>
      <c r="B54" s="307">
        <f t="shared" ref="B54:C54" si="3">B45</f>
        <v>29.939312204989889</v>
      </c>
      <c r="C54" s="304">
        <f t="shared" si="3"/>
        <v>29.960317460317459</v>
      </c>
    </row>
    <row r="55" spans="1:3" x14ac:dyDescent="0.25">
      <c r="A55" s="309" t="s">
        <v>840</v>
      </c>
      <c r="B55" s="307">
        <f t="shared" ref="B55:C55" si="4">B46</f>
        <v>16.385704652730951</v>
      </c>
      <c r="C55" s="304">
        <f t="shared" si="4"/>
        <v>17.361111111111111</v>
      </c>
    </row>
    <row r="56" spans="1:3" x14ac:dyDescent="0.25">
      <c r="A56" s="222" t="s">
        <v>841</v>
      </c>
      <c r="B56" s="307">
        <f t="shared" ref="B56:C56" si="5">B47</f>
        <v>12.497190379860642</v>
      </c>
      <c r="C56" s="304">
        <f t="shared" si="5"/>
        <v>12.797619047619047</v>
      </c>
    </row>
    <row r="57" spans="1:3" x14ac:dyDescent="0.25">
      <c r="A57" s="222" t="s">
        <v>842</v>
      </c>
      <c r="B57" s="307">
        <f t="shared" ref="B57:C57" si="6">B48</f>
        <v>5.8215329287480335</v>
      </c>
      <c r="C57" s="304">
        <f t="shared" si="6"/>
        <v>7.0436507936507935</v>
      </c>
    </row>
    <row r="58" spans="1:3" x14ac:dyDescent="0.25">
      <c r="A58" s="310" t="s">
        <v>843</v>
      </c>
      <c r="B58" s="308">
        <f t="shared" ref="B58:C58" si="7">B49</f>
        <v>3.7086985839514495</v>
      </c>
      <c r="C58" s="305">
        <f t="shared" si="7"/>
        <v>3.7698412698412698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2024-01-30T09:28:23Z</dcterms:modified>
</cp:coreProperties>
</file>