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<sst xmlns="http://schemas.openxmlformats.org/spreadsheetml/2006/main" count="6314" uniqueCount="2917">
  <si>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</si>
  <si>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</si>
  <si>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</si>
  <si>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</si>
  <si>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</si>
  <si>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</si>
  <si>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</si>
  <si>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</si>
  <si>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</si>
  <si>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</si>
  <si>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</si>
  <si>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</si>
  <si>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</si>
  <si>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</si>
  <si>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</si>
  <si>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</si>
  <si>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</si>
  <si>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</si>
  <si>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</si>
  <si>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</si>
  <si>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</si>
  <si>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</si>
  <si>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</si>
  <si>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</si>
  <si>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</si>
  <si>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</si>
  <si>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</si>
  <si>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</si>
  <si>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</si>
  <si>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</si>
  <si>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</si>
  <si>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</si>
  <si>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</si>
  <si>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</si>
  <si>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</si>
  <si>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</si>
  <si>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</si>
  <si>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</si>
  <si>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</si>
  <si>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</si>
  <si>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</si>
  <si>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</si>
  <si>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</si>
  <si>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</si>
  <si>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</si>
  <si>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</si>
  <si>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</si>
  <si>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</si>
  <si>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</si>
  <si>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</si>
  <si>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</si>
  <si>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</si>
  <si>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</si>
  <si>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</si>
  <si>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</si>
  <si>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</si>
  <si>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</si>
  <si>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</si>
  <si>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</si>
  <si>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</si>
  <si>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</si>
  <si>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</si>
  <si>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</si>
  <si>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</si>
  <si>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</si>
  <si>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</si>
  <si>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</si>
  <si>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</si>
  <si>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</si>
  <si>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</si>
  <si>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</si>
  <si>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</si>
  <si>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</si>
  <si>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</si>
  <si>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</si>
  <si>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</si>
  <si>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</si>
  <si>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</si>
  <si>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</si>
  <si>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</si>
  <si>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</si>
  <si>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</si>
  <si>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</si>
  <si>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</si>
  <si>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</si>
  <si>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</si>
  <si>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</si>
  <si>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</si>
  <si>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</si>
  <si>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</si>
  <si>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</si>
  <si>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</si>
  <si>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</si>
  <si>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</si>
  <si>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</si>
  <si>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</si>
  <si>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</si>
  <si>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</si>
  <si>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</si>
  <si>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</si>
  <si>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</si>
  <si>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</si>
  <si>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</si>
  <si>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</si>
  <si>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</si>
  <si>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</si>
  <si>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</si>
  <si>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</si>
  <si>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</si>
  <si>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</si>
  <si>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</si>
  <si>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</si>
  <si>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</si>
  <si>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</si>
  <si>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</si>
  <si>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</si>
  <si>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</si>
  <si>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</si>
  <si>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</si>
  <si>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</si>
  <si>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</si>
  <si>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</si>
  <si>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</si>
  <si>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</si>
  <si>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</si>
  <si>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</si>
  <si>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</si>
  <si>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</si>
  <si>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</si>
  <si>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</si>
  <si>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</si>
  <si>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</si>
  <si>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</si>
  <si>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</si>
  <si>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</si>
  <si>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</si>
  <si>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</si>
  <si>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</si>
  <si>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</si>
  <si>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</si>
  <si>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</si>
  <si>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</si>
  <si>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</si>
  <si>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</si>
  <si>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</si>
  <si>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</si>
  <si>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</si>
  <si>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</si>
  <si>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</si>
  <si>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</si>
  <si>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</si>
  <si>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</si>
  <si>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</si>
  <si>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</si>
  <si>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</si>
  <si>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</si>
  <si>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</si>
  <si>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</si>
  <si>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</si>
  <si>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</si>
  <si>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</si>
  <si>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</si>
  <si>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</si>
  <si>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</si>
  <si>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</si>
  <si>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</si>
  <si>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</si>
  <si>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</si>
  <si>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</si>
  <si>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</si>
  <si>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</si>
  <si>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</si>
  <si>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</si>
  <si>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</si>
  <si>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</si>
  <si>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</si>
  <si>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</si>
  <si>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</si>
  <si>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</si>
  <si>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</si>
  <si>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</si>
  <si>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</si>
  <si>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</si>
  <si>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</si>
  <si>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</si>
  <si>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</si>
  <si>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</si>
  <si>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</si>
  <si>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</si>
  <si>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</si>
  <si>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</si>
  <si>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</si>
  <si>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</si>
  <si>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</si>
  <si>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</si>
  <si>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</si>
  <si>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</si>
  <si>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</si>
  <si>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</si>
  <si>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</si>
  <si>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</si>
  <si>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</si>
  <si>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</si>
  <si>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</si>
  <si>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</si>
  <si>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</si>
  <si>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</si>
  <si>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</si>
  <si>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</si>
  <si>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</si>
  <si>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</si>
  <si>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</si>
  <si>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</si>
  <si>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</si>
  <si>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</si>
  <si>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</si>
  <si>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</si>
  <si>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</si>
  <si>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</si>
  <si>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</si>
  <si>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</si>
  <si>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</si>
  <si>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</si>
  <si>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</si>
  <si>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</si>
  <si>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</si>
  <si>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</si>
  <si>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</si>
  <si>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</si>
  <si>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</si>
  <si>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</si>
  <si>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</si>
  <si>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</si>
  <si>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</si>
  <si>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</si>
  <si>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</si>
  <si>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</si>
  <si>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</si>
  <si>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</si>
  <si>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</si>
  <si>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</si>
  <si>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</si>
  <si>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</si>
  <si>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</si>
  <si>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</si>
  <si>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</si>
  <si>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</si>
  <si>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</si>
  <si>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</si>
  <si>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</si>
  <si>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</si>
  <si>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</si>
  <si>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</si>
  <si>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</si>
  <si>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</si>
  <si>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</si>
  <si>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</si>
  <si>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</si>
  <si>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</si>
  <si>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</si>
  <si>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</si>
  <si>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</si>
  <si>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</si>
  <si>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</si>
  <si>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</si>
  <si>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</si>
  <si>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</si>
  <si>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</si>
  <si>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</si>
  <si>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</si>
  <si>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</si>
  <si>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</si>
  <si>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</si>
  <si>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</si>
  <si>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</si>
  <si>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</si>
  <si>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</si>
  <si>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</si>
  <si>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</si>
  <si>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</si>
  <si>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</si>
  <si>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</si>
  <si>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</si>
  <si>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</si>
  <si>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</si>
  <si>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</si>
  <si>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</si>
  <si>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</si>
  <si>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</si>
  <si>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</si>
  <si>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</si>
  <si>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</si>
  <si>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</si>
  <si>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</si>
  <si>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</si>
  <si>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</si>
  <si>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</si>
  <si>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</si>
  <si>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</si>
  <si>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</si>
  <si>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</si>
  <si>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</si>
  <si>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</si>
  <si>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</si>
  <si>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</si>
  <si>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</si>
  <si>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</si>
  <si>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</si>
  <si>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</si>
  <si>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</si>
  <si>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</si>
  <si>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</si>
  <si>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</si>
  <si>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</si>
  <si>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</si>
  <si>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</si>
  <si>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</si>
  <si>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</si>
  <si>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</si>
  <si>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</si>
  <si>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</si>
  <si>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</si>
  <si>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</si>
  <si>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</si>
  <si>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</si>
  <si>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</si>
  <si>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</si>
  <si>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</si>
  <si>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</si>
  <si>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</si>
  <si>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</si>
  <si>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</si>
  <si>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</si>
  <si>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</si>
  <si>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</si>
  <si>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</si>
  <si>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</si>
  <si>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</si>
  <si>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</si>
  <si>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</si>
  <si>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</si>
  <si>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</si>
  <si>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</si>
  <si>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</si>
  <si>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</si>
  <si>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</si>
  <si>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</si>
  <si>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</si>
  <si>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</si>
  <si>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</si>
  <si>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</si>
  <si>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</si>
  <si>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</si>
  <si>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</si>
  <si>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</si>
  <si>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</si>
  <si>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</si>
  <si>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</si>
  <si>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</si>
  <si>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</si>
  <si>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</si>
  <si>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</si>
  <si>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</si>
  <si>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</si>
  <si>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</si>
  <si>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</si>
  <si>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</si>
  <si>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</si>
  <si>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</si>
  <si>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</si>
  <si>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</si>
  <si>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</si>
  <si>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</si>
  <si>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</si>
  <si>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</si>
  <si>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</si>
  <si>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</si>
  <si>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</si>
  <si>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</si>
  <si>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</si>
  <si>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</si>
  <si>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</si>
  <si>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</si>
  <si>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</si>
  <si>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</si>
  <si>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</si>
  <si>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</si>
  <si>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</si>
  <si>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</si>
  <si>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</si>
  <si>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</si>
  <si>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</si>
  <si>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</si>
  <si>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</si>
  <si>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</si>
  <si>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</si>
  <si>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</si>
  <si>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</si>
  <si>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</si>
  <si>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</si>
  <si>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</si>
  <si>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</si>
  <si>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</si>
  <si>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</si>
  <si>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</si>
  <si>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</si>
  <si>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</si>
  <si>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</si>
  <si>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</si>
  <si>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</si>
  <si>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</si>
  <si>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</si>
  <si>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</si>
  <si>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</si>
  <si>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</si>
  <si>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</si>
  <si>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</si>
  <si>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</si>
  <si>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</si>
  <si>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</si>
  <si>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</si>
  <si>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</si>
  <si>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</si>
  <si>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</si>
  <si>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</si>
  <si>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</si>
  <si>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</si>
  <si>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</si>
  <si>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</si>
  <si>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</si>
  <si>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</si>
  <si>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</si>
  <si>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</si>
  <si>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</si>
  <si>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</si>
  <si>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</si>
  <si>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</si>
  <si>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</si>
  <si>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</si>
  <si>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</si>
  <si>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</si>
  <si>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</si>
  <si>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</si>
  <si>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</si>
  <si>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</si>
  <si>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</si>
  <si>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</si>
  <si>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</si>
  <si>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</si>
  <si>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</si>
  <si>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</si>
  <si>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</si>
  <si>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</si>
  <si>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</si>
  <si>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</si>
  <si>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</si>
  <si>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</si>
  <si>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</si>
  <si>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</si>
  <si>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</si>
  <si>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</si>
  <si>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</si>
  <si>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</si>
  <si>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</si>
  <si>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</si>
  <si>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</si>
  <si>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</si>
  <si>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</si>
  <si>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</si>
  <si>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</si>
  <si>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</si>
  <si>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</si>
  <si>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</si>
  <si>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</si>
  <si>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</si>
  <si>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</si>
  <si>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</si>
  <si>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</si>
  <si>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</si>
  <si>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</si>
  <si>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</si>
  <si>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</si>
  <si>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</si>
  <si>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</si>
  <si>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</si>
  <si>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</si>
  <si>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</si>
  <si>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</si>
  <si>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</si>
  <si>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</si>
  <si>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</si>
  <si>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</si>
  <si>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</si>
  <si>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</si>
  <si>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</si>
  <si>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</si>
  <si>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</si>
  <si>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</si>
  <si>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</si>
  <si>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</si>
  <si>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</si>
  <si>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</si>
  <si>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</si>
  <si>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</si>
  <si>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</si>
  <si>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</si>
  <si>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</si>
  <si>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</si>
  <si>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</si>
  <si>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</si>
  <si>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</si>
  <si>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</si>
  <si>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</si>
  <si>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</si>
  <si>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</si>
  <si>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</si>
  <si>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</si>
  <si>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</si>
  <si>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</si>
  <si>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</si>
  <si>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</si>
  <si>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</si>
  <si>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</si>
  <si>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</si>
  <si>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</si>
  <si>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</si>
  <si>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</si>
  <si>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</si>
  <si>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</si>
  <si>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</si>
  <si>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</si>
  <si>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</si>
  <si>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</si>
  <si>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</si>
  <si>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</si>
  <si>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</si>
  <si>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</si>
  <si>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</si>
  <si>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</si>
  <si>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</si>
  <si>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</si>
  <si>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</si>
  <si>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</si>
  <si>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</si>
  <si>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</si>
  <si>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</si>
  <si>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</si>
  <si>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</si>
  <si>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</si>
  <si>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</si>
  <si>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</si>
  <si>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</si>
  <si>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</si>
  <si>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</si>
  <si>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</si>
  <si>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</si>
  <si>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</si>
  <si>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</si>
  <si>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</si>
  <si>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</si>
  <si>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</si>
  <si>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</si>
  <si>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</si>
  <si>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</si>
  <si>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</si>
  <si>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</si>
  <si>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</si>
  <si>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</si>
  <si>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</si>
  <si>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</si>
  <si>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</si>
  <si>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</si>
  <si>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</si>
  <si>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</si>
  <si>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</si>
  <si>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</si>
  <si>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</si>
  <si>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</si>
  <si>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</si>
  <si>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</si>
  <si>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</si>
  <si>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</si>
  <si>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</si>
  <si>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</si>
  <si>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</si>
  <si>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</si>
  <si>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</si>
  <si>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</si>
  <si>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</si>
  <si>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</si>
  <si>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</si>
  <si>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</si>
  <si>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</si>
  <si>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</si>
  <si>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</si>
  <si>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</si>
  <si>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</si>
  <si>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</si>
  <si>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</si>
  <si>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</si>
  <si>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</si>
  <si>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</si>
  <si>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</si>
  <si>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</si>
  <si>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</si>
  <si>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</si>
  <si>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</si>
  <si>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</si>
  <si>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</si>
  <si>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</si>
  <si>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</si>
  <si>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</si>
  <si>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</si>
  <si>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</si>
  <si>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</si>
  <si>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</si>
  <si>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</si>
  <si>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</si>
  <si>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</si>
  <si>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</si>
  <si>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</si>
  <si>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</si>
  <si>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</si>
  <si>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</si>
  <si>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</si>
  <si>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</si>
  <si>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</si>
  <si>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</si>
  <si>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</si>
  <si>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</si>
  <si>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</si>
  <si>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</si>
  <si>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</si>
  <si>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</si>
  <si>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</si>
  <si>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</si>
  <si>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</si>
  <si>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</si>
  <si>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</si>
  <si>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</si>
  <si>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</si>
  <si>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</si>
  <si>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</si>
  <si>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</si>
  <si>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</si>
  <si>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</si>
  <si>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</si>
  <si>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</si>
  <si>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</si>
  <si>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</si>
  <si>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</si>
  <si>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</si>
  <si>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</si>
  <si>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</si>
  <si>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</si>
  <si>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</si>
  <si>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</si>
  <si>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</si>
  <si>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</si>
  <si>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</si>
  <si>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</si>
  <si>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</si>
  <si>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</si>
  <si>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</si>
  <si>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</si>
  <si>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</si>
  <si>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</si>
  <si>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</si>
  <si>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</si>
  <si>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</si>
  <si>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</si>
  <si>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</si>
  <si>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</si>
  <si>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</si>
  <si>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</si>
  <si>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</si>
  <si>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</si>
  <si>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</si>
  <si>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</si>
  <si>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</si>
  <si>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</si>
  <si>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</si>
  <si>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</si>
  <si>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</si>
  <si>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</si>
  <si>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</si>
  <si>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</si>
  <si>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</si>
  <si>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</si>
  <si>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</si>
  <si>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</si>
  <si>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</si>
  <si>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</si>
  <si>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</si>
  <si>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</si>
  <si>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</si>
  <si>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</si>
  <si>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</si>
  <si>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</si>
  <si>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</si>
  <si>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</si>
  <si>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</si>
  <si>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</si>
  <si>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</si>
  <si>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</si>
  <si>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</si>
  <si>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</si>
  <si>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</si>
  <si>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</si>
  <si>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</si>
  <si>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</si>
  <si>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</si>
  <si>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</si>
  <si>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</si>
  <si>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</si>
  <si>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</si>
  <si>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</si>
  <si>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</si>
  <si>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</si>
  <si>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</si>
  <si>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</si>
  <si>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</si>
  <si>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</si>
  <si>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</si>
  <si>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</si>
  <si>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</si>
  <si>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</si>
  <si>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</si>
  <si>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</si>
  <si>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</si>
  <si>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</si>
  <si>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</si>
  <si>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</si>
  <si>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</si>
  <si>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</si>
  <si>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</si>
  <si>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</si>
  <si>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</si>
  <si>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</si>
  <si>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</si>
  <si>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</si>
  <si>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</si>
  <si>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</si>
  <si>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</si>
  <si>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</si>
  <si>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</si>
  <si>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</si>
  <si>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</si>
  <si>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</si>
  <si>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</si>
  <si>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</si>
  <si>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</si>
  <si>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</si>
  <si>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</si>
  <si>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</si>
  <si>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</si>
  <si>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</si>
  <si>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</si>
  <si>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</si>
  <si>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</si>
  <si>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</si>
  <si>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</si>
  <si>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</si>
  <si>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</si>
  <si>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</si>
  <si>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</si>
  <si>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</si>
  <si>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</si>
  <si>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</si>
  <si>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</si>
  <si>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</si>
  <si>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</si>
  <si>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</si>
  <si>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</si>
  <si>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</si>
  <si>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</si>
  <si>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</si>
  <si>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</si>
  <si>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</si>
  <si>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</si>
  <si>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</si>
  <si>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</si>
  <si>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</si>
  <si>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</si>
  <si>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</si>
  <si>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</si>
  <si>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</si>
  <si>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</si>
  <si>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</si>
  <si>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</si>
  <si>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</si>
  <si>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</si>
  <si>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</si>
  <si>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</si>
  <si>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</si>
  <si>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</si>
  <si>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</si>
  <si>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</si>
  <si>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</si>
  <si>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</si>
  <si>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</si>
  <si>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</si>
  <si>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</si>
  <si>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</si>
  <si>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</si>
  <si>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</si>
  <si>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</si>
  <si>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</si>
  <si>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</si>
  <si>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</si>
  <si>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</si>
  <si>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</si>
  <si>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</si>
  <si>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</si>
  <si>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</si>
  <si>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</si>
  <si>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</si>
  <si>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</si>
  <si>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</si>
  <si>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</si>
  <si>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</si>
  <si>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</si>
  <si>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</si>
  <si>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</si>
  <si>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</si>
  <si>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</si>
  <si>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</si>
  <si>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</si>
  <si>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</si>
  <si>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</si>
  <si>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</si>
  <si>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</si>
  <si>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</si>
  <si>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</si>
  <si>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</si>
  <si>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</si>
  <si>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</si>
  <si>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</si>
  <si>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</si>
  <si>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</si>
  <si>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</si>
  <si>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</si>
  <si>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</si>
  <si>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</si>
  <si>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</si>
  <si>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</si>
  <si>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</si>
  <si>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</si>
  <si>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</si>
  <si>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</si>
  <si>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</si>
  <si>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</si>
  <si>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</si>
  <si>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</si>
  <si>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</si>
  <si>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</si>
  <si>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</si>
  <si>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</si>
  <si>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</si>
  <si>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</si>
  <si>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</si>
  <si>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</si>
  <si>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</si>
  <si>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</si>
  <si>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</si>
  <si>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</si>
  <si>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</si>
  <si>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</si>
  <si>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</si>
  <si>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</si>
  <si>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</si>
  <si>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</si>
  <si>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</si>
  <si>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</si>
  <si>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</si>
  <si>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</si>
  <si>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</si>
  <si>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</si>
  <si>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</si>
  <si>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</si>
  <si>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</si>
  <si>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</si>
  <si>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</si>
  <si>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</si>
  <si>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</si>
  <si>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</si>
  <si>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</si>
  <si>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</si>
  <si>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</si>
  <si>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</si>
  <si>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</si>
  <si>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</si>
  <si>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</si>
  <si>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</si>
  <si>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</si>
  <si>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</si>
  <si>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</si>
  <si>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</si>
  <si>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</si>
  <si>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</si>
  <si>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</si>
  <si>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</si>
  <si>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</si>
  <si>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</si>
  <si>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</si>
  <si>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</si>
  <si>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</si>
  <si>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</si>
  <si>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</si>
  <si>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</si>
  <si>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</si>
  <si>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</si>
  <si>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</si>
  <si>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</si>
  <si>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</si>
  <si>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</si>
  <si>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</si>
  <si>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</si>
  <si>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</si>
  <si>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</si>
  <si>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</si>
  <si>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</si>
  <si>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</si>
  <si>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</si>
  <si>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</si>
  <si>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</si>
  <si>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</si>
  <si>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</si>
  <si>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</si>
  <si>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</si>
  <si>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</si>
  <si>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</si>
  <si>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</si>
  <si>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</si>
  <si>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</si>
  <si>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</si>
  <si>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</si>
  <si>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</si>
  <si>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</si>
  <si>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</si>
  <si>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</si>
  <si>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</si>
  <si>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</si>
  <si>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</si>
  <si>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</si>
  <si>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</si>
  <si>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</si>
  <si>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</si>
  <si>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</si>
  <si>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</si>
  <si>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</si>
  <si>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</si>
  <si>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</si>
  <si>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</si>
  <si>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</si>
  <si>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</si>
  <si>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</si>
  <si>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</si>
  <si>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</si>
  <si>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</si>
  <si>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</si>
  <si>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</si>
  <si>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</si>
  <si>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</si>
  <si>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</si>
  <si>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</si>
  <si>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</si>
  <si>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</si>
  <si>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</si>
  <si>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</si>
  <si>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</si>
  <si>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</si>
  <si>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</si>
  <si>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</si>
  <si>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</si>
  <si>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</si>
  <si>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</si>
  <si>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</si>
  <si>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</si>
  <si>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</si>
  <si>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</si>
  <si>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</si>
  <si>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</si>
  <si>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</si>
  <si>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</si>
  <si>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</si>
  <si>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</si>
  <si>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</si>
  <si>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</si>
  <si>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</si>
  <si>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</si>
  <si>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</si>
  <si>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</si>
  <si>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</si>
  <si>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</si>
  <si>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</si>
  <si>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</si>
  <si>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</si>
  <si>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</si>
  <si>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</si>
  <si>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</si>
  <si>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</si>
  <si>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</si>
  <si>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</si>
  <si>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</si>
  <si>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</si>
  <si>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</si>
  <si>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</si>
  <si>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</si>
  <si>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</si>
  <si>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</si>
  <si>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</si>
  <si>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</si>
  <si>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</si>
  <si>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</si>
  <si>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</si>
  <si>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</si>
  <si>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</si>
  <si>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</si>
  <si>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</si>
  <si>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</si>
  <si>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</si>
  <si>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</si>
  <si>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</si>
  <si>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</si>
  <si>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</si>
  <si>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</si>
  <si>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</si>
  <si>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</si>
  <si>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</si>
  <si>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</si>
  <si>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</si>
  <si>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</si>
  <si>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</si>
  <si>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</si>
  <si>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</si>
  <si>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</si>
  <si>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</si>
  <si>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</si>
  <si>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</si>
  <si>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</si>
  <si>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</si>
  <si>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</si>
  <si>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</si>
  <si>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</si>
  <si>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</si>
  <si>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</si>
  <si>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</si>
  <si>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</si>
  <si>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</si>
  <si>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</si>
  <si>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</si>
  <si>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</si>
  <si>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</si>
  <si>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</si>
  <si>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</si>
  <si>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</si>
  <si>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</si>
  <si>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</si>
  <si>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</si>
  <si>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</si>
  <si>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</si>
  <si>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</si>
  <si>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</si>
  <si>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</si>
  <si>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</si>
  <si>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</si>
  <si>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</si>
  <si>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</si>
  <si>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</si>
  <si>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</si>
  <si>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</si>
  <si>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</si>
  <si>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</si>
  <si>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</si>
  <si>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</si>
  <si>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</si>
  <si>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</si>
  <si>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</si>
  <si>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</si>
  <si>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</si>
  <si>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</si>
  <si>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</si>
  <si>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</si>
  <si>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</si>
  <si>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</si>
  <si>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</si>
  <si>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</si>
  <si>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</si>
  <si>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</si>
  <si>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</si>
  <si>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</si>
  <si>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</si>
  <si>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</si>
  <si>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</si>
  <si>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</si>
  <si>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</si>
  <si>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</si>
  <si>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</si>
  <si>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</si>
  <si>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</si>
  <si>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</si>
  <si>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</si>
  <si>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</si>
  <si>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</si>
  <si>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</si>
  <si>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</si>
  <si>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</si>
  <si>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</si>
  <si>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</si>
  <si>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</si>
  <si>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</si>
  <si>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</si>
  <si>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</si>
  <si>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</si>
  <si>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</si>
  <si>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</si>
  <si>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</si>
  <si>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</si>
  <si>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</si>
  <si>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</si>
  <si>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</si>
  <si>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</si>
  <si>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</si>
  <si>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</si>
  <si>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</si>
  <si>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</si>
  <si>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</si>
  <si>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</si>
  <si>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</si>
  <si>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</si>
  <si>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</si>
  <si>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</si>
  <si>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</si>
  <si>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</si>
  <si>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</si>
  <si>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</si>
  <si>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</si>
  <si>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</si>
  <si>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</si>
  <si>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</si>
  <si>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</si>
  <si>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</si>
  <si>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</si>
  <si>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</si>
  <si>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</si>
  <si>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</si>
  <si>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</si>
  <si>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</si>
  <si>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</si>
  <si>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</si>
  <si>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</si>
  <si>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</si>
  <si>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</si>
  <si>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</si>
  <si>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</si>
  <si>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</si>
  <si>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</si>
  <si>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</si>
  <si>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</si>
  <si>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</si>
  <si>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</si>
  <si>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</si>
  <si>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</si>
  <si>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</si>
  <si>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</si>
  <si>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</si>
  <si>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</si>
  <si>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</si>
  <si>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</si>
  <si>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</si>
  <si>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</si>
  <si>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</si>
  <si>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</si>
  <si>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</si>
  <si>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</si>
  <si>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</si>
  <si>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</si>
  <si>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</si>
  <si>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</si>
  <si>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</si>
  <si>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</si>
  <si>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</si>
  <si>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</si>
  <si>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</si>
  <si>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</si>
  <si>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</si>
  <si>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</si>
  <si>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</si>
  <si>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</si>
  <si>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</si>
  <si>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</si>
  <si>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</si>
  <si>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</si>
  <si>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</si>
  <si>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</si>
  <si>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</si>
  <si>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</si>
  <si>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</si>
  <si>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</si>
  <si>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</si>
  <si>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</si>
  <si>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</si>
  <si>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</si>
  <si>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</si>
  <si>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</si>
  <si>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</si>
  <si>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</si>
  <si>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</si>
  <si>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</si>
  <si>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</si>
  <si>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</si>
  <si>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</si>
  <si>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</si>
  <si>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</si>
  <si>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</si>
  <si>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</si>
  <si>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</si>
  <si>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</si>
  <si>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</si>
  <si>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</si>
  <si>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</si>
  <si>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</si>
  <si>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</si>
  <si>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</si>
  <si>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</si>
  <si>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</si>
  <si>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</si>
  <si>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</si>
  <si>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</si>
  <si>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</si>
  <si>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</si>
  <si>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</si>
  <si>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</si>
  <si>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</si>
  <si>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</si>
  <si>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</si>
  <si>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</si>
  <si>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</si>
  <si>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</si>
  <si>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</si>
  <si>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</si>
  <si>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</si>
  <si>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</si>
  <si>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</si>
  <si>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</si>
  <si>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</si>
  <si>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</si>
  <si>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</si>
  <si>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</si>
  <si>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</si>
  <si>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</si>
  <si>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</si>
  <si>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</si>
  <si>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</si>
  <si>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</si>
  <si>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</si>
  <si>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</si>
  <si>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</si>
  <si>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</si>
  <si>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</si>
  <si>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</si>
  <si>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</si>
  <si>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</si>
  <si>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</si>
  <si>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</si>
  <si>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</si>
  <si>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</si>
  <si>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</si>
  <si>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</si>
  <si>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</si>
  <si>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</si>
  <si>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</si>
  <si>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</si>
  <si>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</si>
  <si>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</si>
  <si>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</si>
  <si>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</si>
  <si>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</si>
  <si>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</si>
  <si>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</si>
  <si>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</si>
  <si>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</si>
  <si>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</si>
  <si>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</si>
  <si>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</si>
  <si>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</si>
  <si>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</si>
  <si>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</si>
  <si>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</si>
  <si>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</si>
  <si>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</si>
  <si>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</si>
  <si>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</si>
  <si>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</si>
  <si>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</si>
  <si>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</si>
  <si>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</si>
  <si>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</si>
  <si>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</si>
  <si>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</si>
  <si>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</si>
  <si>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</si>
  <si>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</si>
  <si>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</si>
  <si>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</si>
  <si>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</si>
  <si>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</si>
  <si>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</si>
  <si>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</si>
  <si>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</si>
  <si>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</si>
  <si>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</si>
  <si>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</si>
  <si>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</si>
  <si>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</si>
  <si>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</si>
  <si>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</si>
  <si>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</si>
  <si>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</si>
  <si>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</si>
  <si>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</si>
  <si>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</si>
  <si>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</si>
  <si>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</si>
  <si>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</si>
  <si>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</si>
  <si>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</si>
  <si>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</si>
  <si>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</si>
  <si>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</si>
  <si>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</si>
  <si>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</si>
  <si>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</si>
  <si>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</si>
  <si>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</si>
  <si>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</si>
  <si>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</si>
  <si>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</si>
  <si>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</si>
  <si>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</si>
  <si>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</si>
  <si>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</si>
  <si>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</si>
  <si>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</si>
  <si>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</si>
  <si>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</si>
  <si>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</si>
  <si>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</si>
  <si>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</si>
  <si>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</si>
  <si>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</si>
  <si>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</si>
  <si>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</si>
  <si>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</si>
  <si>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</si>
  <si>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</si>
  <si>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</si>
  <si>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</si>
  <si>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</si>
  <si>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</si>
  <si>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</si>
  <si>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</si>
  <si>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</si>
  <si>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</si>
  <si>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</si>
  <si>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</si>
  <si>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</si>
  <si>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</si>
  <si>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</si>
  <si>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</si>
  <si>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</si>
  <si>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</si>
  <si>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</si>
  <si>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</si>
  <si>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</si>
  <si>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</si>
  <si>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</si>
  <si>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</si>
  <si>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</si>
  <si>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</si>
  <si>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</si>
  <si>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</si>
  <si>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</si>
  <si>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</si>
  <si>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</si>
  <si>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</si>
  <si>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</si>
  <si>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</si>
  <si>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</si>
  <si>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</si>
  <si>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</si>
  <si>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</si>
  <si>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</si>
  <si>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</si>
  <si>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</si>
  <si>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</si>
  <si>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</si>
  <si>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</si>
  <si>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</si>
  <si>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</si>
  <si>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</si>
  <si>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</si>
  <si>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</si>
  <si>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</si>
  <si>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</si>
  <si>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</si>
  <si>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</si>
  <si>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</si>
  <si>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</si>
  <si>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</si>
  <si>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</si>
  <si>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</si>
  <si>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</si>
  <si>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</si>
  <si>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</si>
  <si>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</si>
  <si>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</si>
  <si>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</si>
  <si>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</si>
  <si>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</si>
  <si>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</si>
  <si>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</si>
  <si>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</si>
  <si>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</si>
  <si>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</si>
  <si>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</si>
  <si>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</si>
  <si>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</si>
  <si>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</si>
  <si>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</si>
  <si>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</si>
  <si>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</si>
  <si>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</si>
  <si>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</si>
  <si>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</si>
  <si>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</si>
  <si>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</si>
  <si>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</si>
  <si>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</si>
  <si>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</si>
  <si>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</si>
  <si>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</si>
  <si>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</si>
  <si>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</si>
  <si>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</si>
  <si>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</si>
  <si>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</si>
  <si>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</si>
  <si>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</si>
  <si>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</si>
  <si>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</si>
  <si>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</si>
  <si>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</si>
  <si>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</si>
  <si>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</si>
  <si>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</si>
  <si>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</si>
  <si>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</si>
  <si>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</si>
  <si>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</si>
  <si>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</si>
  <si>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</si>
  <si>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</si>
  <si>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</si>
  <si>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</si>
  <si>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</si>
  <si>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</si>
  <si>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</si>
  <si>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</si>
  <si>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</si>
  <si>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</si>
  <si>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</si>
  <si>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</si>
  <si>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</si>
  <si>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</si>
  <si>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</si>
  <si>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</si>
  <si>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</si>
  <si>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</si>
  <si>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</si>
  <si>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</si>
  <si>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</si>
  <si>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</si>
  <si>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</si>
  <si>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</si>
  <si>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</si>
  <si>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</si>
  <si>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</si>
  <si>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</si>
  <si>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</si>
  <si>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</si>
  <si>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</si>
  <si>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</si>
  <si>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</si>
  <si>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</si>
  <si>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</si>
  <si>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</si>
  <si>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</si>
  <si>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</si>
  <si>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</si>
  <si>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</si>
  <si>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</si>
  <si>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</si>
  <si>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</si>
  <si>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</si>
  <si>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</si>
  <si>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</si>
  <si>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</si>
  <si>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</si>
  <si>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</si>
  <si>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</si>
  <si>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</si>
  <si>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</si>
  <si>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</si>
  <si>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</si>
  <si>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</si>
  <si>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</si>
  <si>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</si>
  <si>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</si>
  <si>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</si>
  <si>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</si>
  <si>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</si>
  <si>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</si>
  <si>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</si>
  <si>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</si>
  <si>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</si>
  <si>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</si>
  <si>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</si>
  <si>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</si>
  <si>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</si>
  <si>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</si>
  <si>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</si>
  <si>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</si>
  <si>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</si>
  <si>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</si>
  <si>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</si>
  <si>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</si>
  <si>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</si>
  <si>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</si>
  <si>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</si>
  <si>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</si>
  <si>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</si>
  <si>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</si>
  <si>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</si>
  <si>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</si>
  <si>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</si>
  <si>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</si>
  <si>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</si>
  <si>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</si>
  <si>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</si>
  <si>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</si>
  <si>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</si>
  <si>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</si>
  <si>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</si>
  <si>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</si>
  <si>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</si>
  <si>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</si>
  <si>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</si>
  <si>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</si>
  <si>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</si>
  <si>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</si>
  <si>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</si>
  <si>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</si>
  <si>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</si>
  <si>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</si>
  <si>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</si>
  <si>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</si>
  <si>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</si>
  <si>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</si>
  <si>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</si>
  <si>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</si>
  <si>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</si>
  <si>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</si>
  <si>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</si>
  <si>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</si>
  <si>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</si>
  <si>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</si>
  <si>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</si>
  <si>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</si>
  <si>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</si>
  <si>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</si>
  <si>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</si>
  <si>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</si>
  <si>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</si>
  <si>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</si>
  <si>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</si>
  <si>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</si>
  <si>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</si>
  <si>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</si>
  <si>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</si>
  <si>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</si>
  <si>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</si>
  <si>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</si>
  <si>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</si>
  <si>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</si>
  <si>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</si>
  <si>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</si>
  <si>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</si>
  <si>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</si>
  <si>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</si>
  <si>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</si>
  <si>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</si>
  <si>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</si>
  <si>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</si>
  <si>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</si>
  <si>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</si>
  <si>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</si>
  <si>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</si>
  <si>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</si>
  <si>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</si>
  <si>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</si>
  <si>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</si>
  <si>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</si>
  <si>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</si>
  <si>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</si>
  <si>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</si>
  <si>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</si>
  <si>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</si>
  <si>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</si>
  <si>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</si>
  <si>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</si>
  <si>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</si>
  <si>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</si>
  <si>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</si>
  <si>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</si>
  <si>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</si>
  <si>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</si>
  <si>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</si>
  <si>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</si>
  <si>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</si>
  <si>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</si>
  <si>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</si>
  <si>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</si>
  <si>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</si>
  <si>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</si>
  <si>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</si>
  <si>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</si>
  <si>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</si>
  <si>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</si>
  <si>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</si>
  <si>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</si>
  <si>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</si>
  <si>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</si>
  <si>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</si>
  <si>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</si>
  <si>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</si>
  <si>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</si>
  <si>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</si>
  <si>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</si>
  <si>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</si>
  <si>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</si>
  <si>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</si>
  <si>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</si>
  <si>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</si>
  <si>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</si>
  <si>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</si>
  <si>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</si>
  <si>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</si>
  <si>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</si>
  <si>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</si>
  <si>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</si>
  <si>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</si>
  <si>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</si>
  <si>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</si>
  <si>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</si>
  <si>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</si>
  <si>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</si>
  <si>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</si>
  <si>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</si>
  <si>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</si>
  <si>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</si>
  <si>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</si>
  <si>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</si>
  <si>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</si>
  <si>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</si>
  <si>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</si>
  <si>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</si>
  <si>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</si>
  <si>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</si>
  <si>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</si>
  <si>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</si>
  <si>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</si>
  <si>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</si>
  <si>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</si>
  <si>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</si>
  <si>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</si>
  <si>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</si>
  <si>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</si>
  <si>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</si>
  <si>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</si>
  <si>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</si>
  <si>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</si>
  <si>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</si>
  <si>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</si>
  <si>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</si>
  <si>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</si>
  <si>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</si>
  <si>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</si>
  <si>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</si>
  <si>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</si>
  <si>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</si>
  <si>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</si>
  <si>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</si>
  <si>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</si>
  <si>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</si>
  <si>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</si>
  <si>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</si>
  <si>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</si>
  <si>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</si>
  <si>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</si>
  <si>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</si>
  <si>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</si>
  <si>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</si>
  <si>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</si>
  <si>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</si>
  <si>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</si>
  <si>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</si>
  <si>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</si>
  <si>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</si>
  <si>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</si>
  <si>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</si>
  <si>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</si>
  <si>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</si>
  <si>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</si>
  <si>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</si>
  <si>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</si>
  <si>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</si>
  <si>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</si>
  <si>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</si>
  <si>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</si>
  <si>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</si>
  <si>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</si>
  <si>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</si>
  <si>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</si>
  <si>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</si>
  <si>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</si>
  <si>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</si>
  <si>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</si>
  <si>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</si>
  <si>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</si>
  <si>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</si>
  <si>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</si>
  <si>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</si>
  <si>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</si>
  <si>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</si>
  <si>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</si>
  <si>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</si>
  <si>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</si>
  <si>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</si>
  <si>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</si>
  <si>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</si>
  <si>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</si>
  <si>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</si>
  <si>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</si>
  <si>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</si>
  <si>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</si>
  <si>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</si>
  <si>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</si>
  <si>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</si>
  <si>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</si>
  <si>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</si>
  <si>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</si>
  <si>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</si>
  <si>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</si>
  <si>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</si>
  <si>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</si>
  <si>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</si>
  <si>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</si>
  <si>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</si>
  <si>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</si>
  <si>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</si>
  <si>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</si>
  <si>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</si>
  <si>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</si>
  <si>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</si>
  <si>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</si>
  <si>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</si>
  <si>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</si>
  <si>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</si>
  <si>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</si>
  <si>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</si>
  <si>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</si>
  <si>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</si>
  <si>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</si>
  <si>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</si>
  <si>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</si>
  <si>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</si>
  <si>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</si>
  <si>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</si>
  <si>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</si>
  <si>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</si>
  <si>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</si>
  <si>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</si>
  <si>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</si>
  <si>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</si>
  <si>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</si>
  <si>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</si>
  <si>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</si>
  <si>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</si>
  <si>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</si>
  <si>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</si>
  <si>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</si>
  <si>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</si>
  <si>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</si>
  <si>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</si>
  <si>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</si>
  <si>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</si>
  <si>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</si>
  <si>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</si>
  <si>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</si>
  <si>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</si>
  <si>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</si>
  <si>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</si>
  <si>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</si>
  <si>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</si>
  <si>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</si>
  <si>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</si>
  <si>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</si>
  <si>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</si>
  <si>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</si>
  <si>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</si>
  <si>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</si>
  <si>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</si>
  <si>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</si>
  <si>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</si>
  <si>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</si>
  <si>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</si>
  <si>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</si>
  <si>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</si>
  <si>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</si>
  <si>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</si>
  <si>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</si>
  <si>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</si>
  <si>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</si>
  <si>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</si>
  <si>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</si>
  <si>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</si>
  <si>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</si>
  <si>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</si>
  <si>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</si>
  <si>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</si>
  <si>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</si>
  <si>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</si>
  <si>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</si>
  <si>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</si>
  <si>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</si>
  <si>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</si>
  <si>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</si>
  <si>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</si>
  <si>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</si>
  <si>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</si>
  <si>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</si>
  <si>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</si>
  <si>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</si>
  <si>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</si>
  <si>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</si>
  <si>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</si>
  <si>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</si>
  <si>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</si>
  <si>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</si>
  <si>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</si>
  <si>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</si>
  <si>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</si>
  <si>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</si>
  <si>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</si>
  <si>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</si>
  <si>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</si>
  <si>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</si>
  <si>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</si>
  <si>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</si>
  <si>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</si>
  <si>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</si>
  <si>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</si>
  <si>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</si>
  <si>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</si>
  <si>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</si>
  <si>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</si>
  <si>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</si>
  <si>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</si>
  <si>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</si>
  <si>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</si>
  <si>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</si>
  <si>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</si>
  <si>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</si>
  <si>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</si>
  <si>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</si>
  <si>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</si>
  <si>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</si>
  <si>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</si>
  <si>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</si>
  <si>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</si>
  <si>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</si>
  <si>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</si>
  <si>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</si>
  <si>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</si>
  <si>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</si>
  <si>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</si>
  <si>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</si>
  <si>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</si>
  <si>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</si>
  <si>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</si>
  <si>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</si>
  <si>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</si>
  <si>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</si>
  <si>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</si>
  <si>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</si>
  <si>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</si>
  <si>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</si>
  <si>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</si>
  <si>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</si>
  <si>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</si>
  <si>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</si>
  <si>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</si>
  <si>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</si>
  <si>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</si>
  <si>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</si>
  <si>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</si>
  <si>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</si>
  <si>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</si>
  <si>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</si>
  <si>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</si>
  <si>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</si>
  <si>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</si>
  <si>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</si>
  <si>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</si>
  <si>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</si>
  <si>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</si>
  <si>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</si>
  <si>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</si>
  <si>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</si>
  <si>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</si>
  <si>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</si>
  <si>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</si>
  <si>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</si>
  <si>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</si>
  <si>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</si>
  <si>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</si>
  <si>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</si>
  <si>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</si>
  <si>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</si>
  <si>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</si>
  <si>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</si>
  <si>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</si>
  <si>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</si>
  <si>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</si>
  <si>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</si>
  <si>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</si>
  <si>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</si>
  <si>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</si>
  <si>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</si>
  <si>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</si>
  <si>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</si>
  <si>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</si>
  <si>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</si>
  <si>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</si>
  <si>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</si>
  <si>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</si>
  <si>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</si>
  <si>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</si>
  <si>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</si>
  <si>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</si>
  <si>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</si>
  <si>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</si>
  <si>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</si>
  <si>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</si>
  <si>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</si>
  <si>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</si>
  <si>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</si>
  <si>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</si>
  <si>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</si>
  <si>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</si>
  <si>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</si>
  <si>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</si>
  <si>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</si>
  <si>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</si>
  <si>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</si>
  <si>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</si>
  <si>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</si>
  <si>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</si>
  <si>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</si>
  <si>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</si>
  <si>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</si>
  <si>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</si>
  <si>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</si>
  <si>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</si>
  <si>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</si>
  <si>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</si>
  <si>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</si>
  <si>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</si>
  <si>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</si>
  <si>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</si>
  <si>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</si>
  <si>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</si>
  <si>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</si>
  <si>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</si>
  <si>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</si>
  <si>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</si>
  <si>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</si>
  <si>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</si>
  <si>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</si>
  <si>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</si>
  <si>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</si>
  <si>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</si>
  <si>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</si>
  <si>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</si>
  <si>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</si>
  <si>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</si>
  <si>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</si>
  <si>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</si>
  <si>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</si>
  <si>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</si>
  <si>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</si>
  <si>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</si>
  <si>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</si>
  <si>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</si>
  <si>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</si>
  <si>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</si>
  <si>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</si>
  <si>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</si>
  <si>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</si>
  <si>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</si>
  <si>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</si>
  <si>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</si>
  <si>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</si>
  <si>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</si>
  <si>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</si>
  <si>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</si>
  <si>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</si>
  <si>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</si>
  <si>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</si>
  <si>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</si>
  <si>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</si>
  <si>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</si>
  <si>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</si>
  <si>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</si>
  <si>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</si>
  <si>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</si>
  <si>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</si>
  <si>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</si>
  <si>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</si>
  <si>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</si>
  <si>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</si>
  <si>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</si>
  <si>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</si>
  <si>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</si>
  <si>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</si>
  <si>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</si>
  <si>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</si>
  <si>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</si>
  <si>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</si>
  <si>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</si>
  <si>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</si>
  <si>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</si>
  <si>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</si>
  <si>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</si>
  <si>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</si>
  <si>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</si>
  <si>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</si>
  <si>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</si>
  <si>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</si>
  <si>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</si>
  <si>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</si>
  <si>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</si>
  <si>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</si>
  <si>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</si>
  <si>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</si>
  <si>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</si>
  <si>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</si>
  <si>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</si>
  <si>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</si>
  <si>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</si>
  <si>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</si>
  <si>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</si>
  <si>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</si>
  <si>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</si>
  <si>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</si>
  <si>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</si>
  <si>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</si>
  <si>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</si>
  <si>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</si>
  <si>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</si>
  <si>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</si>
  <si>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</si>
  <si>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</si>
  <si>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</si>
  <si>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</si>
  <si>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</si>
  <si>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</si>
  <si>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</si>
  <si>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</si>
  <si>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</si>
  <si>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</si>
  <si>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</si>
  <si>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</si>
  <si>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</si>
  <si>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</si>
  <si>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</si>
  <si>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</si>
  <si>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</si>
  <si>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</si>
  <si>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</si>
  <si>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</si>
  <si>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</si>
  <si>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</si>
  <si>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</si>
  <si>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</si>
  <si>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</si>
  <si>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</si>
  <si>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</si>
  <si>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</si>
  <si>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</si>
  <si>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</si>
  <si>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</si>
  <si>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</si>
  <si>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</si>
  <si>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</si>
  <si>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</si>
  <si>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</si>
  <si>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</si>
  <si>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</si>
  <si>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</si>
  <si>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</si>
  <si>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</si>
  <si>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</si>
  <si>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</si>
  <si>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</si>
  <si>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</si>
  <si>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</si>
  <si>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</si>
  <si>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</si>
  <si>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</si>
  <si>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</si>
  <si>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</si>
  <si>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</si>
  <si>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</si>
  <si>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</si>
  <si>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</si>
  <si>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</si>
  <si>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</si>
  <si>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</si>
  <si>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</si>
  <si>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</si>
  <si>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</si>
  <si>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</si>
  <si>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</si>
  <si>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</si>
  <si>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</si>
  <si>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</si>
  <si>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</si>
  <si>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</si>
  <si>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</si>
  <si>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</si>
  <si>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</si>
  <si>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</si>
  <si>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</si>
  <si>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</si>
  <si>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</si>
  <si>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</si>
  <si>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</si>
  <si>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</si>
  <si>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</si>
  <si>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</si>
  <si>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</si>
  <si>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</si>
  <si>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</si>
  <si>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</si>
  <si>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</si>
  <si>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</si>
  <si>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</si>
  <si>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</si>
  <si>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</si>
  <si>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</si>
  <si>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</si>
  <si>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</si>
  <si>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</si>
  <si>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</si>
  <si>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</si>
  <si>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</si>
  <si>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</si>
  <si>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</si>
  <si>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</si>
  <si>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</si>
  <si>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</si>
  <si>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</si>
  <si>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</si>
  <si>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</si>
  <si>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</si>
  <si>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</si>
  <si>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</si>
  <si>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</si>
  <si>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</si>
  <si>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</si>
  <si>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</si>
  <si>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</si>
  <si>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</si>
  <si>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</si>
  <si>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</si>
  <si>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</si>
  <si>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</si>
  <si>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</si>
  <si>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</si>
  <si>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</si>
  <si>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</si>
  <si>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</si>
  <si>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</si>
  <si>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</si>
  <si>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</si>
  <si>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</si>
  <si>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</si>
  <si>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</si>
  <si>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</si>
  <si>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</si>
  <si>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</si>
  <si>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</si>
  <si>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</si>
  <si>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</si>
  <si>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</si>
  <si>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</si>
  <si>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</si>
  <si>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</si>
  <si>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</si>
  <si>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</si>
  <si>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</si>
  <si>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</si>
  <si>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</si>
  <si>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</si>
  <si>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</si>
  <si>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</si>
  <si>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</si>
  <si>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</si>
  <si>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</si>
  <si>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</si>
  <si>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</si>
  <si>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</si>
  <si>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</si>
  <si>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</si>
  <si>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</si>
  <si>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</si>
  <si>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</si>
  <si>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</si>
  <si>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</si>
  <si>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</si>
  <si>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</si>
  <si>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</si>
  <si>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</si>
  <si>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</si>
  <si>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</si>
  <si>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</si>
  <si>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</si>
  <si>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</si>
  <si>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</si>
  <si>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</si>
  <si>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</si>
  <si>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</si>
  <si>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</si>
  <si>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</si>
  <si>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</si>
  <si>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</si>
  <si>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</si>
  <si>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</si>
  <si>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</si>
  <si>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</si>
  <si>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</si>
  <si>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</si>
  <si>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</si>
  <si>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</si>
  <si>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</si>
  <si>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</si>
  <si>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</si>
  <si>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</si>
  <si>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</si>
  <si>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</si>
  <si>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</si>
  <si>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</si>
  <si>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</si>
  <si>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</si>
  <si>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</si>
  <si>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</si>
  <si>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</si>
  <si>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</si>
  <si>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</si>
  <si>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</si>
  <si>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</si>
  <si>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</si>
  <si>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</si>
  <si>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</si>
  <si>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</si>
  <si>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</si>
  <si>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</si>
  <si>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</si>
  <si>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</si>
  <si>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</si>
  <si>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</si>
  <si>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</si>
  <si>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</si>
  <si>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</si>
  <si>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</si>
  <si>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</si>
  <si>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</si>
  <si>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</si>
  <si>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</si>
  <si>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</si>
  <si>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</si>
  <si>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</si>
  <si>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</si>
  <si>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</si>
  <si>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</si>
  <si>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</si>
  <si>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</si>
  <si>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</si>
  <si>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</si>
  <si>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</si>
  <si>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</si>
  <si>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</si>
  <si>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</si>
  <si>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</si>
  <si>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</si>
  <si>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</si>
  <si>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</si>
  <si>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</si>
  <si>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</si>
  <si>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</si>
  <si>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</si>
  <si>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</si>
  <si>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</si>
  <si>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</si>
  <si>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</si>
  <si>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</si>
  <si>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</si>
  <si>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</si>
  <si>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</si>
  <si>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</si>
  <si>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</si>
  <si>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</si>
  <si>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</si>
  <si>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</si>
  <si>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</si>
  <si>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</si>
  <si>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</si>
  <si>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</si>
  <si>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</si>
  <si>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</si>
  <si>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</si>
  <si>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</si>
  <si>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</si>
  <si>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</si>
  <si>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</si>
  <si>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</si>
  <si>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</si>
  <si>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</si>
  <si>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</si>
  <si>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</si>
  <si>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</si>
  <si>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</si>
  <si>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</si>
  <si>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</si>
  <si>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</si>
  <si>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</si>
  <si>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</si>
  <si>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</si>
  <si>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</si>
  <si>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</si>
  <si>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</si>
  <si>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</si>
  <si>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</si>
  <si>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</si>
  <si>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</si>
  <si>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</si>
  <si>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</si>
  <si>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</si>
  <si>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</si>
  <si>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</si>
  <si>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</si>
  <si>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</si>
  <si>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</si>
  <si>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</si>
  <si>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</si>
  <si>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</si>
  <si>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</si>
  <si>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</si>
  <si>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</si>
  <si>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</si>
  <si>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</si>
  <si>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</si>
  <si>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</si>
  <si>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</si>
  <si>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</si>
  <si>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</si>
  <si>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</si>
  <si>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</si>
  <si>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</si>
  <si>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</si>
  <si>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</si>
  <si>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</si>
  <si>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</si>
  <si>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</si>
  <si>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</si>
  <si>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</si>
  <si>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</si>
  <si>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</si>
  <si>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</si>
  <si>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</si>
  <si>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</si>
  <si>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</si>
  <si>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</si>
  <si>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</si>
  <si>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</si>
  <si>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</si>
  <si>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</si>
  <si>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</si>
  <si>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</si>
  <si>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</si>
  <si>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</si>
  <si>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</si>
  <si>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</si>
  <si>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</si>
  <si>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</si>
  <si>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</si>
  <si>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</si>
  <si>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</si>
  <si>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</si>
  <si>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</si>
  <si>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</si>
  <si>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</si>
  <si>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</si>
  <si>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</si>
  <si>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</si>
  <si>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</si>
  <si>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</si>
  <si>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</si>
  <si>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</si>
  <si>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</si>
  <si>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</si>
  <si>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</si>
  <si>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</si>
  <si>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</si>
  <si>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</si>
  <si>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</si>
  <si>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</si>
  <si>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</si>
  <si>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</si>
  <si>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</si>
  <si>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</si>
  <si>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</si>
  <si>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</si>
  <si>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</si>
  <si>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</si>
  <si>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</si>
  <si>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</si>
  <si>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</si>
  <si>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</si>
  <si>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</si>
  <si>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</si>
  <si>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</si>
  <si>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</si>
  <si>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</si>
  <si>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</si>
  <si>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</si>
  <si>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</si>
  <si>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</si>
  <si>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</si>
  <si>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</si>
  <si>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</si>
  <si>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</si>
  <si>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</si>
  <si>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</si>
  <si>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</si>
  <si>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</si>
  <si>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</si>
  <si>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</si>
  <si>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</si>
  <si>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</si>
  <si>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</si>
  <si>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</si>
  <si>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</si>
  <si>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</si>
  <si>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</si>
  <si>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</si>
  <si>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</si>
  <si>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</si>
  <si>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</si>
  <si>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</si>
  <si>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</si>
  <si>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</si>
  <si>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</si>
  <si>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</si>
  <si>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</si>
  <si>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</si>
  <si>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</si>
  <si>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</si>
  <si>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</si>
  <si>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</si>
  <si>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</si>
  <si>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</si>
  <si>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</si>
  <si>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</si>
  <si>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</si>
  <si>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</si>
  <si>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</si>
  <si>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</si>
  <si>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</si>
  <si>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</si>
  <si>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</si>
  <si>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</si>
  <si>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</si>
  <si>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</si>
  <si>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</si>
  <si>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</si>
  <si>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</si>
  <si>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</si>
  <si>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</si>
  <si>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</si>
  <si>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</si>
  <si>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</si>
  <si>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</si>
  <si>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</si>
  <si>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</si>
  <si>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</si>
  <si>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</si>
  <si>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</si>
  <si>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</si>
  <si>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</si>
  <si>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</si>
  <si>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</si>
  <si>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</si>
  <si>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</si>
  <si>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</si>
  <si>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</si>
  <si>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</si>
  <si>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</si>
  <si>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</si>
  <si>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</si>
  <si>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</si>
  <si>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</si>
  <si>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</si>
  <si>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</si>
  <si>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</si>
  <si>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</si>
  <si>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</si>
  <si>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</si>
  <si>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</si>
  <si>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</si>
  <si>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</si>
  <si>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</si>
  <si>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</si>
  <si>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</si>
  <si>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</si>
  <si>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</si>
  <si>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</si>
  <si>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</si>
  <si>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</si>
  <si>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</si>
  <si>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</si>
  <si>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</si>
  <si>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</si>
  <si>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</si>
  <si>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</si>
  <si>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</si>
  <si>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</si>
  <si>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</si>
  <si>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</si>
  <si>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</si>
  <si>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</si>
  <si>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</si>
  <si>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</si>
  <si>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</si>
  <si>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</si>
  <si>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</si>
  <si>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</si>
  <si>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</si>
  <si>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</si>
  <si>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</si>
  <si>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</si>
  <si>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</si>
  <si>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</si>
  <si>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</si>
  <si>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</si>
  <si>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</si>
  <si>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</si>
  <si>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</si>
  <si>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</si>
  <si>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</si>
  <si>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</si>
  <si>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</si>
  <si>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</si>
  <si>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</si>
  <si>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</si>
  <si>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</si>
  <si>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</si>
  <si>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</si>
  <si>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</si>
  <si>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</si>
  <si>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</si>
  <si>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</si>
  <si>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</si>
  <si>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</si>
  <si>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</si>
  <si>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</si>
  <si>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</si>
  <si>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</si>
  <si>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</si>
  <si>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</si>
  <si>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</si>
  <si>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</si>
  <si>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</si>
  <si>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</si>
  <si>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</si>
  <si>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</si>
  <si>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</si>
  <si>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</si>
  <si>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</si>
  <si>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</si>
  <si>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</si>
  <si>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</si>
  <si>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</si>
  <si>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</si>
  <si>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</si>
  <si>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</si>
  <si>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</si>
  <si>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</si>
  <si>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</si>
  <si>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</si>
  <si>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</si>
  <si>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</si>
  <si>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</si>
  <si>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</si>
  <si>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</si>
  <si>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</si>
  <si>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</si>
  <si>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</si>
  <si>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</si>
  <si>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</si>
  <si>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</si>
  <si>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</si>
  <si>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</si>
  <si>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</si>
  <si>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</si>
  <si>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</si>
  <si>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</si>
  <si>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</si>
  <si>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</si>
  <si>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</si>
  <si>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</si>
  <si>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</si>
  <si>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</si>
  <si>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</si>
  <si>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</si>
  <si>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</si>
  <si>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</si>
  <si>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</si>
  <si>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</si>
  <si>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</si>
  <si>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</si>
  <si>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</si>
  <si>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</si>
  <si>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</si>
  <si>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</si>
  <si>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</si>
  <si>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</si>
  <si>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</si>
  <si>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</si>
  <si>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</si>
  <si>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</si>
  <si>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</si>
  <si>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</si>
  <si>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</si>
  <si>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</si>
  <si>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</si>
  <si>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</si>
  <si>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</si>
  <si>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</si>
  <si>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</si>
  <si>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</si>
  <si>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</si>
  <si>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</si>
  <si>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</si>
  <si>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</si>
  <si>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</si>
  <si>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</si>
  <si>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</si>
  <si>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</si>
  <si>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</si>
  <si>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</si>
  <si>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</si>
  <si>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</si>
  <si>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</si>
  <si>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</si>
  <si>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</si>
  <si>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</si>
  <si>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</si>
  <si>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</si>
  <si>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</si>
  <si>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</si>
  <si>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</si>
  <si>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</si>
  <si>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</si>
  <si>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</si>
  <si>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</si>
  <si>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</si>
  <si>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</si>
  <si>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</si>
  <si>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</si>
  <si>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</si>
  <si>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</si>
  <si>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</si>
  <si>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</si>
  <si>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</si>
  <si>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</si>
  <si>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</si>
  <si>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</si>
  <si>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</si>
  <si>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</si>
  <si>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</si>
  <si>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</si>
  <si>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</si>
  <si>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</si>
  <si>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</si>
  <si>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</si>
  <si>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</si>
  <si>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</si>
  <si>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</si>
  <si>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</si>
  <si>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</si>
  <si>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</si>
  <si>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</si>
  <si>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</si>
  <si>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</si>
  <si>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</si>
  <si>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</si>
  <si>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</si>
  <si>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</si>
  <si>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</si>
  <si>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</si>
  <si>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</si>
  <si>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</si>
  <si>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</si>
  <si>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</si>
  <si>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</si>
  <si>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</si>
  <si>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</si>
  <si>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</si>
  <si>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</si>
  <si>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</si>
  <si>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</si>
  <si>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</si>
  <si>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</si>
  <si>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</si>
  <si>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</si>
  <si>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</si>
  <si>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</si>
  <si>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</si>
  <si>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</si>
  <si>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</si>
  <si>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</si>
  <si>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</si>
  <si>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</si>
  <si>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</si>
  <si>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</si>
  <si>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</si>
  <si>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</si>
  <si>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</si>
  <si>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</si>
  <si>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</si>
  <si>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</si>
  <si>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</si>
  <si>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</si>
  <si>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</si>
  <si>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</si>
  <si>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</si>
  <si>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</si>
  <si>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</si>
  <si>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</si>
  <si>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</si>
  <si>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</si>
  <si>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</si>
  <si>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</si>
  <si>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</si>
  <si>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</si>
  <si>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</si>
  <si>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</si>
  <si>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</si>
  <si>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</si>
  <si>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</si>
  <si>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</si>
  <si>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</si>
  <si>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</si>
  <si>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</si>
  <si>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</si>
  <si>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</si>
  <si>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</si>
  <si>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</si>
  <si>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</si>
  <si>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</si>
  <si>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</si>
  <si>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</si>
  <si>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</si>
  <si>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</si>
  <si>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</si>
  <si>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</si>
  <si>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</si>
  <si>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</si>
  <si>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</si>
  <si>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</si>
  <si>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</si>
  <si>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</si>
  <si>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</si>
  <si>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</si>
  <si>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</si>
  <si>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</si>
  <si>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</si>
  <si>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</si>
  <si>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</si>
  <si>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</si>
  <si>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</si>
  <si>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</si>
  <si>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</si>
  <si>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</si>
  <si>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</si>
  <si>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</si>
  <si>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</si>
  <si>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</si>
  <si>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</si>
  <si>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</si>
  <si>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</si>
  <si>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</si>
  <si>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</si>
  <si>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</si>
  <si>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</si>
  <si>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</si>
  <si>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</si>
  <si>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</si>
  <si>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</si>
  <si>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</si>
  <si>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</si>
  <si>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</si>
  <si>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</si>
  <si>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</si>
  <si>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</si>
  <si>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</si>
  <si>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</si>
  <si>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</si>
  <si>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</si>
  <si>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</si>
  <si>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</si>
  <si>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</si>
  <si>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</si>
  <si>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</si>
  <si>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</si>
  <si>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</si>
  <si>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</si>
  <si>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</si>
  <si>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</si>
  <si>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</si>
  <si>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</si>
  <si>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</si>
  <si>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</si>
  <si>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</si>
  <si>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</si>
  <si>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</si>
  <si>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</si>
  <si>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</si>
  <si>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</si>
  <si>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</si>
  <si>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</si>
  <si>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</si>
  <si>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</si>
  <si>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</si>
  <si>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</si>
  <si>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</si>
  <si>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</si>
  <si>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</si>
  <si>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</si>
  <si>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</si>
  <si>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</si>
  <si>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</si>
  <si>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</si>
  <si>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</si>
  <si>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</si>
  <si>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</si>
  <si>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</si>
  <si>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</si>
  <si>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</si>
  <si>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</si>
  <si>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</si>
  <si>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</si>
  <si>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</si>
  <si>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</si>
  <si>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</si>
  <si>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</si>
  <si>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</si>
  <si>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</si>
  <si>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</si>
  <si>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</si>
  <si>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</si>
  <si>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</si>
  <si>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</si>
  <si>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</si>
  <si>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</si>
  <si>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</si>
  <si>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</si>
  <si>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</si>
  <si>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</si>
  <si>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</si>
  <si>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</si>
  <si>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</si>
  <si>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</si>
  <si>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</si>
  <si>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</si>
  <si>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</si>
  <si>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</si>
  <si>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</si>
  <si>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</si>
  <si>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</si>
  <si>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</si>
  <si>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</si>
  <si>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Зајечар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</si>
</sst>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629</c:v>
                </c:pt>
                <c:pt idx="1">
                  <c:v>816</c:v>
                </c:pt>
                <c:pt idx="2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716</c:v>
                </c:pt>
                <c:pt idx="1">
                  <c:v>903</c:v>
                </c:pt>
                <c:pt idx="2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1955</c:v>
                </c:pt>
                <c:pt idx="1">
                  <c:v>1869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88416"/>
        <c:axId val="150664320"/>
      </c:barChart>
      <c:catAx>
        <c:axId val="15058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1698</c:v>
                </c:pt>
                <c:pt idx="1">
                  <c:v>1545</c:v>
                </c:pt>
                <c:pt idx="2">
                  <c:v>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25152"/>
        <c:axId val="151026688"/>
      </c:barChart>
      <c:catAx>
        <c:axId val="151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6688"/>
        <c:crosses val="autoZero"/>
        <c:auto val="1"/>
        <c:lblAlgn val="ctr"/>
        <c:lblOffset val="100"/>
        <c:noMultiLvlLbl val="0"/>
      </c:catAx>
      <c:valAx>
        <c:axId val="151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5152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42</c:v>
                </c:pt>
                <c:pt idx="1">
                  <c:v>58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5968"/>
        <c:axId val="151317504"/>
      </c:barChart>
      <c:catAx>
        <c:axId val="15131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7504"/>
        <c:crosses val="autoZero"/>
        <c:auto val="1"/>
        <c:lblAlgn val="ctr"/>
        <c:lblOffset val="100"/>
        <c:noMultiLvlLbl val="0"/>
      </c:catAx>
      <c:valAx>
        <c:axId val="15131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61</c:v>
                </c:pt>
                <c:pt idx="1">
                  <c:v>41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08832"/>
        <c:axId val="152851584"/>
      </c:barChart>
      <c:catAx>
        <c:axId val="1528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1584"/>
        <c:crosses val="autoZero"/>
        <c:auto val="1"/>
        <c:lblAlgn val="ctr"/>
        <c:lblOffset val="100"/>
        <c:noMultiLvlLbl val="0"/>
      </c:catAx>
      <c:valAx>
        <c:axId val="15285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73</c:v>
                </c:pt>
                <c:pt idx="1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19040"/>
        <c:axId val="152957696"/>
      </c:barChart>
      <c:catAx>
        <c:axId val="15291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7696"/>
        <c:crosses val="autoZero"/>
        <c:auto val="1"/>
        <c:lblAlgn val="ctr"/>
        <c:lblOffset val="100"/>
        <c:noMultiLvlLbl val="0"/>
      </c:catAx>
      <c:valAx>
        <c:axId val="152957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379.90300000000002</c:v>
                </c:pt>
                <c:pt idx="1">
                  <c:v>464.11200000000002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22688"/>
        <c:axId val="153150208"/>
      </c:barChart>
      <c:catAx>
        <c:axId val="1531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0208"/>
        <c:crosses val="autoZero"/>
        <c:auto val="1"/>
        <c:lblAlgn val="ctr"/>
        <c:lblOffset val="100"/>
        <c:noMultiLvlLbl val="0"/>
      </c:catAx>
      <c:valAx>
        <c:axId val="1531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13929</c:v>
                </c:pt>
                <c:pt idx="1">
                  <c:v>12650</c:v>
                </c:pt>
                <c:pt idx="2">
                  <c:v>11892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5968"/>
        <c:axId val="153330048"/>
      </c:barChart>
      <c:catAx>
        <c:axId val="1533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0048"/>
        <c:crosses val="autoZero"/>
        <c:auto val="1"/>
        <c:lblAlgn val="ctr"/>
        <c:lblOffset val="100"/>
        <c:noMultiLvlLbl val="0"/>
      </c:catAx>
      <c:valAx>
        <c:axId val="1533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8057984"/>
        <c:axId val="458076544"/>
      </c:barChart>
      <c:catAx>
        <c:axId val="45805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076544"/>
        <c:crosses val="autoZero"/>
        <c:auto val="1"/>
        <c:lblAlgn val="ctr"/>
        <c:lblOffset val="100"/>
        <c:noMultiLvlLbl val="0"/>
      </c:catAx>
      <c:valAx>
        <c:axId val="45807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0579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10.5</c:v>
                </c:pt>
                <c:pt idx="1">
                  <c:v>14.2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348608"/>
        <c:axId val="459365760"/>
      </c:barChart>
      <c:catAx>
        <c:axId val="4593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365760"/>
        <c:crosses val="autoZero"/>
        <c:auto val="1"/>
        <c:lblAlgn val="ctr"/>
        <c:lblOffset val="100"/>
        <c:noMultiLvlLbl val="0"/>
      </c:catAx>
      <c:valAx>
        <c:axId val="45936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934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13.96958269445941</c:v>
                </c:pt>
                <c:pt idx="1">
                  <c:v>56.924702664622274</c:v>
                </c:pt>
                <c:pt idx="2">
                  <c:v>29.105714640918322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135</c:v>
                </c:pt>
                <c:pt idx="1">
                  <c:v>210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98</c:v>
                </c:pt>
                <c:pt idx="1">
                  <c:v>96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46</c:v>
                </c:pt>
                <c:pt idx="1">
                  <c:v>45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61192576"/>
        <c:axId val="461856768"/>
      </c:barChart>
      <c:catAx>
        <c:axId val="46119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856768"/>
        <c:crosses val="autoZero"/>
        <c:auto val="1"/>
        <c:lblAlgn val="ctr"/>
        <c:lblOffset val="100"/>
        <c:noMultiLvlLbl val="0"/>
      </c:catAx>
      <c:valAx>
        <c:axId val="46185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61192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62275328"/>
        <c:axId val="462276864"/>
      </c:barChart>
      <c:catAx>
        <c:axId val="46227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276864"/>
        <c:crosses val="autoZero"/>
        <c:auto val="1"/>
        <c:lblAlgn val="ctr"/>
        <c:lblOffset val="100"/>
        <c:noMultiLvlLbl val="0"/>
      </c:catAx>
      <c:valAx>
        <c:axId val="4622768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622753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89</c:v>
                </c:pt>
                <c:pt idx="1">
                  <c:v>96.9</c:v>
                </c:pt>
                <c:pt idx="2">
                  <c:v>111.9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91</c:v>
                </c:pt>
                <c:pt idx="1">
                  <c:v>105.3</c:v>
                </c:pt>
                <c:pt idx="2">
                  <c:v>108.9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2489856"/>
        <c:axId val="462503936"/>
      </c:barChart>
      <c:catAx>
        <c:axId val="46248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503936"/>
        <c:crosses val="autoZero"/>
        <c:auto val="1"/>
        <c:lblAlgn val="ctr"/>
        <c:lblOffset val="100"/>
        <c:noMultiLvlLbl val="0"/>
      </c:catAx>
      <c:valAx>
        <c:axId val="46250393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4898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906</c:v>
                </c:pt>
                <c:pt idx="1">
                  <c:v>753</c:v>
                </c:pt>
                <c:pt idx="2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2870400"/>
        <c:axId val="462871936"/>
      </c:barChart>
      <c:catAx>
        <c:axId val="46287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871936"/>
        <c:crosses val="autoZero"/>
        <c:auto val="1"/>
        <c:lblAlgn val="ctr"/>
        <c:lblOffset val="100"/>
        <c:noMultiLvlLbl val="0"/>
      </c:catAx>
      <c:valAx>
        <c:axId val="46287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87040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26</c:v>
                </c:pt>
                <c:pt idx="1">
                  <c:v>29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17</c:v>
                </c:pt>
                <c:pt idx="1">
                  <c:v>16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3327616"/>
        <c:axId val="463329536"/>
      </c:barChart>
      <c:catAx>
        <c:axId val="4633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329536"/>
        <c:crosses val="autoZero"/>
        <c:auto val="1"/>
        <c:lblAlgn val="ctr"/>
        <c:lblOffset val="100"/>
        <c:noMultiLvlLbl val="0"/>
      </c:catAx>
      <c:valAx>
        <c:axId val="46332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327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124</c:v>
                </c:pt>
                <c:pt idx="1">
                  <c:v>110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118</c:v>
                </c:pt>
                <c:pt idx="1">
                  <c:v>142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3430400"/>
        <c:axId val="463433728"/>
      </c:barChart>
      <c:catAx>
        <c:axId val="46343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433728"/>
        <c:crosses val="autoZero"/>
        <c:auto val="1"/>
        <c:lblAlgn val="ctr"/>
        <c:lblOffset val="100"/>
        <c:noMultiLvlLbl val="0"/>
      </c:catAx>
      <c:valAx>
        <c:axId val="46343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43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1.6016741950188553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1.8544610666777175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1.9477021258961502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2.1859848327877005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2.0471592557291451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2.2212092329368862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2.3848990924536904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2.7620073764037958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3.0748829306700922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3.4602793087729475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3.5162239443040075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3.5017197795366952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4.2124238531349718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4.7573660436782568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4.97700053872612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3.0272263892917826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2.3248104098462559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1.5084331358004226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5557376"/>
        <c:axId val="465580800"/>
      </c:barChart>
      <c:catAx>
        <c:axId val="4655573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5580800"/>
        <c:crosses val="autoZero"/>
        <c:auto val="1"/>
        <c:lblAlgn val="ctr"/>
        <c:lblOffset val="100"/>
        <c:noMultiLvlLbl val="0"/>
      </c:catAx>
      <c:valAx>
        <c:axId val="4655808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55573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1.609962289171605</c:v>
                </c:pt>
                <c:pt idx="1">
                  <c:v>1.9746384318925863</c:v>
                </c:pt>
                <c:pt idx="2">
                  <c:v>2.2232812564750737</c:v>
                </c:pt>
                <c:pt idx="3">
                  <c:v>2.3973312336828148</c:v>
                </c:pt>
                <c:pt idx="4">
                  <c:v>2.2460735153951346</c:v>
                </c:pt>
                <c:pt idx="5">
                  <c:v>2.4698520575193736</c:v>
                </c:pt>
                <c:pt idx="6">
                  <c:v>2.6066056110397415</c:v>
                </c:pt>
                <c:pt idx="7">
                  <c:v>3.0272263892917826</c:v>
                </c:pt>
                <c:pt idx="8">
                  <c:v>3.3732543201690772</c:v>
                </c:pt>
                <c:pt idx="9">
                  <c:v>3.4851435912311963</c:v>
                </c:pt>
                <c:pt idx="10">
                  <c:v>3.4975757324603207</c:v>
                </c:pt>
                <c:pt idx="11">
                  <c:v>3.3711822966308898</c:v>
                </c:pt>
                <c:pt idx="12">
                  <c:v>3.8415316397994284</c:v>
                </c:pt>
                <c:pt idx="13">
                  <c:v>4.0508060171563542</c:v>
                </c:pt>
                <c:pt idx="14">
                  <c:v>3.8083792631884301</c:v>
                </c:pt>
                <c:pt idx="15">
                  <c:v>2.3082342215407565</c:v>
                </c:pt>
                <c:pt idx="16">
                  <c:v>1.4442004061166134</c:v>
                </c:pt>
                <c:pt idx="17">
                  <c:v>0.89925821557332897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5964416"/>
        <c:axId val="465967744"/>
      </c:barChart>
      <c:catAx>
        <c:axId val="4659644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65967744"/>
        <c:crosses val="autoZero"/>
        <c:auto val="1"/>
        <c:lblAlgn val="ctr"/>
        <c:lblOffset val="100"/>
        <c:noMultiLvlLbl val="0"/>
      </c:catAx>
      <c:valAx>
        <c:axId val="4659677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9644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0.24470929442153441</c:v>
                </c:pt>
                <c:pt idx="1">
                  <c:v>0.25297981026514232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1.2688630081116599</c:v>
                </c:pt>
                <c:pt idx="1">
                  <c:v>0.54001459498905369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B2A-4D83-8AA0-B036F75A73AE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B2A-4D83-8AA0-B036F75A73A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11.229437621788191</c:v>
                </c:pt>
                <c:pt idx="1">
                  <c:v>4.9574312819265387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B2A-4D83-8AA0-B036F75A73AE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B2A-4D83-8AA0-B036F75A73A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24.810803462183351</c:v>
                </c:pt>
                <c:pt idx="1">
                  <c:v>22.627098029676478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B2A-4D83-8AA0-B036F75A73A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B2A-4D83-8AA0-B036F75A73AE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44.537091584719263</c:v>
                </c:pt>
                <c:pt idx="1">
                  <c:v>54.522014108489415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EB2A-4D83-8AA0-B036F75A73AE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EB2A-4D83-8AA0-B036F75A73A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5.7687950333076543</c:v>
                </c:pt>
                <c:pt idx="1">
                  <c:v>5.7455606908294818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EB2A-4D83-8AA0-B036F75A73AE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EB2A-4D83-8AA0-B036F75A73A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12.140299995468347</c:v>
                </c:pt>
                <c:pt idx="1">
                  <c:v>11.354901483823888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6730368"/>
        <c:axId val="466769792"/>
      </c:barChart>
      <c:catAx>
        <c:axId val="46673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6769792"/>
        <c:crosses val="autoZero"/>
        <c:auto val="1"/>
        <c:lblAlgn val="ctr"/>
        <c:lblOffset val="100"/>
        <c:noMultiLvlLbl val="0"/>
      </c:catAx>
      <c:valAx>
        <c:axId val="466769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6730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244-437C-B256-C0AA867E194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244-437C-B256-C0AA867E19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35.392214619114512</c:v>
                </c:pt>
                <c:pt idx="1">
                  <c:v>29.277548041838969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244-437C-B256-C0AA867E194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244-437C-B256-C0AA867E19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28.404404767299589</c:v>
                </c:pt>
                <c:pt idx="1">
                  <c:v>34.541474093894429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244-437C-B256-C0AA867E194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244-437C-B256-C0AA867E19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35.899759822359179</c:v>
                </c:pt>
                <c:pt idx="1">
                  <c:v>35.952323035757722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0.30362079122671864</c:v>
                </c:pt>
                <c:pt idx="1">
                  <c:v>0.22865482850887861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7615744"/>
        <c:axId val="467617280"/>
      </c:barChart>
      <c:catAx>
        <c:axId val="4676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617280"/>
        <c:crosses val="autoZero"/>
        <c:auto val="1"/>
        <c:lblAlgn val="ctr"/>
        <c:lblOffset val="100"/>
        <c:noMultiLvlLbl val="0"/>
      </c:catAx>
      <c:valAx>
        <c:axId val="467617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6157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2162</c:v>
                </c:pt>
                <c:pt idx="1">
                  <c:v>1688</c:v>
                </c:pt>
                <c:pt idx="2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1863</c:v>
                </c:pt>
                <c:pt idx="1">
                  <c:v>1441</c:v>
                </c:pt>
                <c:pt idx="2">
                  <c:v>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11</c:v>
                </c:pt>
                <c:pt idx="3">
                  <c:v>24</c:v>
                </c:pt>
                <c:pt idx="4">
                  <c:v>29</c:v>
                </c:pt>
                <c:pt idx="5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20</c:v>
                </c:pt>
                <c:pt idx="4">
                  <c:v>16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7784448"/>
        <c:axId val="467845120"/>
      </c:barChart>
      <c:catAx>
        <c:axId val="467784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845120"/>
        <c:crosses val="autoZero"/>
        <c:auto val="1"/>
        <c:lblAlgn val="ctr"/>
        <c:lblOffset val="100"/>
        <c:noMultiLvlLbl val="0"/>
      </c:catAx>
      <c:valAx>
        <c:axId val="467845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784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0.91</c:v>
                </c:pt>
                <c:pt idx="1">
                  <c:v>0.35</c:v>
                </c:pt>
                <c:pt idx="3">
                  <c:v>0.43</c:v>
                </c:pt>
                <c:pt idx="4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7890176"/>
        <c:axId val="467893248"/>
      </c:barChart>
      <c:catAx>
        <c:axId val="46789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893248"/>
        <c:crosses val="autoZero"/>
        <c:auto val="1"/>
        <c:lblAlgn val="ctr"/>
        <c:lblOffset val="100"/>
        <c:noMultiLvlLbl val="0"/>
      </c:catAx>
      <c:valAx>
        <c:axId val="4678932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8901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63.636363636363633</c:v>
                </c:pt>
                <c:pt idx="1">
                  <c:v>56.020884247944899</c:v>
                </c:pt>
                <c:pt idx="2">
                  <c:v>31.259484066767829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36.363636363636367</c:v>
                </c:pt>
                <c:pt idx="1">
                  <c:v>43.979115752055101</c:v>
                </c:pt>
                <c:pt idx="2">
                  <c:v>68.740515933232174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7984768"/>
        <c:axId val="467987072"/>
      </c:barChart>
      <c:catAx>
        <c:axId val="46798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987072"/>
        <c:crosses val="autoZero"/>
        <c:auto val="1"/>
        <c:lblAlgn val="ctr"/>
        <c:lblOffset val="100"/>
        <c:noMultiLvlLbl val="0"/>
      </c:catAx>
      <c:valAx>
        <c:axId val="467987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984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119</c:v>
                </c:pt>
                <c:pt idx="1">
                  <c:v>162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159</c:v>
                </c:pt>
                <c:pt idx="1">
                  <c:v>151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735488"/>
        <c:axId val="468737024"/>
      </c:barChart>
      <c:catAx>
        <c:axId val="4687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737024"/>
        <c:crosses val="autoZero"/>
        <c:auto val="1"/>
        <c:lblAlgn val="ctr"/>
        <c:lblOffset val="100"/>
        <c:noMultiLvlLbl val="0"/>
      </c:catAx>
      <c:valAx>
        <c:axId val="468737024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873548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545</c:v>
                </c:pt>
                <c:pt idx="1">
                  <c:v>646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602</c:v>
                </c:pt>
                <c:pt idx="1">
                  <c:v>684</c:v>
                </c:pt>
                <c:pt idx="2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9009536"/>
        <c:axId val="469011072"/>
      </c:barChart>
      <c:catAx>
        <c:axId val="4690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9011072"/>
        <c:crosses val="autoZero"/>
        <c:auto val="1"/>
        <c:lblAlgn val="ctr"/>
        <c:lblOffset val="100"/>
        <c:noMultiLvlLbl val="0"/>
      </c:catAx>
      <c:valAx>
        <c:axId val="46901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9009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32.897047086991222</c:v>
                </c:pt>
                <c:pt idx="1">
                  <c:v>29.33312726991732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30.949720670391063</c:v>
                </c:pt>
                <c:pt idx="1">
                  <c:v>28.614481106560547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14.078212290502792</c:v>
                </c:pt>
                <c:pt idx="1">
                  <c:v>19.132988177111507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10.295291300877892</c:v>
                </c:pt>
                <c:pt idx="1">
                  <c:v>13.994281740205547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5.7142857142857144</c:v>
                </c:pt>
                <c:pt idx="1">
                  <c:v>5.3318908894212198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6.0654429369513165</c:v>
                </c:pt>
                <c:pt idx="1">
                  <c:v>3.5932308167838656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9530496"/>
        <c:axId val="469543552"/>
      </c:barChart>
      <c:catAx>
        <c:axId val="469530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9543552"/>
        <c:crosses val="autoZero"/>
        <c:auto val="1"/>
        <c:lblAlgn val="ctr"/>
        <c:lblOffset val="100"/>
        <c:noMultiLvlLbl val="0"/>
      </c:catAx>
      <c:valAx>
        <c:axId val="469543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9530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59.23</c:v>
                </c:pt>
                <c:pt idx="1">
                  <c:v>36.51</c:v>
                </c:pt>
                <c:pt idx="2">
                  <c:v>3.47</c:v>
                </c:pt>
                <c:pt idx="3">
                  <c:v>0.62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62.99</c:v>
                </c:pt>
                <c:pt idx="1">
                  <c:v>31.87</c:v>
                </c:pt>
                <c:pt idx="2">
                  <c:v>4.03</c:v>
                </c:pt>
                <c:pt idx="3">
                  <c:v>0.87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70103936"/>
        <c:axId val="470105472"/>
      </c:barChart>
      <c:catAx>
        <c:axId val="4701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0105472"/>
        <c:crosses val="autoZero"/>
        <c:auto val="1"/>
        <c:lblAlgn val="ctr"/>
        <c:lblOffset val="100"/>
        <c:noMultiLvlLbl val="0"/>
      </c:catAx>
      <c:valAx>
        <c:axId val="470105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01039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52912</c:v>
                </c:pt>
                <c:pt idx="1">
                  <c:v>56615</c:v>
                </c:pt>
                <c:pt idx="2">
                  <c:v>63719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1026304"/>
        <c:axId val="471048960"/>
      </c:barChart>
      <c:catAx>
        <c:axId val="4710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048960"/>
        <c:crosses val="autoZero"/>
        <c:auto val="1"/>
        <c:lblAlgn val="ctr"/>
        <c:lblOffset val="100"/>
        <c:noMultiLvlLbl val="0"/>
      </c:catAx>
      <c:valAx>
        <c:axId val="4710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026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5823</c:v>
                </c:pt>
                <c:pt idx="1">
                  <c:v>6078</c:v>
                </c:pt>
                <c:pt idx="2">
                  <c:v>6467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7406</c:v>
                </c:pt>
                <c:pt idx="1">
                  <c:v>7781</c:v>
                </c:pt>
                <c:pt idx="2">
                  <c:v>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1212416"/>
        <c:axId val="471214336"/>
      </c:barChart>
      <c:catAx>
        <c:axId val="47121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214336"/>
        <c:crosses val="autoZero"/>
        <c:auto val="1"/>
        <c:lblAlgn val="ctr"/>
        <c:lblOffset val="100"/>
        <c:noMultiLvlLbl val="0"/>
      </c:catAx>
      <c:valAx>
        <c:axId val="4712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212416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29.8</c:v>
                </c:pt>
                <c:pt idx="1">
                  <c:v>17.8</c:v>
                </c:pt>
                <c:pt idx="2">
                  <c:v>4.5999999999999996</c:v>
                </c:pt>
                <c:pt idx="3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</c:v>
                </c:pt>
                <c:pt idx="1">
                  <c:v>50.7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89.822718319107025</c:v>
                </c:pt>
                <c:pt idx="1">
                  <c:v>95.825305073859994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10.177281680892975</c:v>
                </c:pt>
                <c:pt idx="1">
                  <c:v>4.1746949261400133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72110208"/>
        <c:axId val="472111744"/>
      </c:barChart>
      <c:catAx>
        <c:axId val="472110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111744"/>
        <c:crosses val="autoZero"/>
        <c:auto val="1"/>
        <c:lblAlgn val="ctr"/>
        <c:lblOffset val="100"/>
        <c:noMultiLvlLbl val="0"/>
      </c:catAx>
      <c:valAx>
        <c:axId val="4721117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1102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11.4</c:v>
                </c:pt>
                <c:pt idx="1">
                  <c:v>7.8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2869120"/>
        <c:axId val="472873984"/>
      </c:barChart>
      <c:catAx>
        <c:axId val="47286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2873984"/>
        <c:crosses val="autoZero"/>
        <c:auto val="1"/>
        <c:lblAlgn val="ctr"/>
        <c:lblOffset val="100"/>
        <c:noMultiLvlLbl val="0"/>
      </c:catAx>
      <c:valAx>
        <c:axId val="47287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286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9.5</c:v>
                </c:pt>
                <c:pt idx="1">
                  <c:v>11.6</c:v>
                </c:pt>
                <c:pt idx="2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9687808"/>
        <c:axId val="439705984"/>
      </c:barChart>
      <c:catAx>
        <c:axId val="43968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9705984"/>
        <c:crosses val="autoZero"/>
        <c:auto val="1"/>
        <c:lblAlgn val="ctr"/>
        <c:lblOffset val="100"/>
        <c:noMultiLvlLbl val="0"/>
      </c:catAx>
      <c:valAx>
        <c:axId val="43970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968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25.21</c:v>
                </c:pt>
                <c:pt idx="1">
                  <c:v>18.52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18.87</c:v>
                </c:pt>
                <c:pt idx="1">
                  <c:v>0</c:v>
                </c:pt>
                <c:pt idx="2">
                  <c:v>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9719808"/>
        <c:axId val="439721344"/>
      </c:barChart>
      <c:catAx>
        <c:axId val="4397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9721344"/>
        <c:crosses val="autoZero"/>
        <c:auto val="1"/>
        <c:lblAlgn val="ctr"/>
        <c:lblOffset val="100"/>
        <c:noMultiLvlLbl val="0"/>
      </c:catAx>
      <c:valAx>
        <c:axId val="43972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97198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7386</c:v>
                </c:pt>
                <c:pt idx="1">
                  <c:v>10215</c:v>
                </c:pt>
                <c:pt idx="2">
                  <c:v>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1961</c:v>
                </c:pt>
                <c:pt idx="1">
                  <c:v>1575</c:v>
                </c:pt>
                <c:pt idx="2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9903360"/>
        <c:axId val="439904896"/>
      </c:barChart>
      <c:catAx>
        <c:axId val="43990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904896"/>
        <c:crosses val="autoZero"/>
        <c:auto val="1"/>
        <c:lblAlgn val="ctr"/>
        <c:lblOffset val="100"/>
        <c:noMultiLvlLbl val="0"/>
      </c:catAx>
      <c:valAx>
        <c:axId val="439904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990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23481</c:v>
                </c:pt>
                <c:pt idx="1">
                  <c:v>34800</c:v>
                </c:pt>
                <c:pt idx="2">
                  <c:v>27515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18971</c:v>
                </c:pt>
                <c:pt idx="1">
                  <c:v>3274</c:v>
                </c:pt>
                <c:pt idx="2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570624"/>
        <c:axId val="440572160"/>
      </c:barChart>
      <c:catAx>
        <c:axId val="440570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572160"/>
        <c:crosses val="autoZero"/>
        <c:auto val="1"/>
        <c:lblAlgn val="ctr"/>
        <c:lblOffset val="100"/>
        <c:noMultiLvlLbl val="0"/>
      </c:catAx>
      <c:valAx>
        <c:axId val="440572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0570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3.2</c:v>
                </c:pt>
                <c:pt idx="1">
                  <c:v>3.4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2.1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0967552"/>
        <c:axId val="440969088"/>
      </c:barChart>
      <c:catAx>
        <c:axId val="44096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969088"/>
        <c:crosses val="autoZero"/>
        <c:auto val="1"/>
        <c:lblAlgn val="ctr"/>
        <c:lblOffset val="100"/>
        <c:noMultiLvlLbl val="0"/>
      </c:catAx>
      <c:valAx>
        <c:axId val="4409690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096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21.7</c:v>
                </c:pt>
                <c:pt idx="1">
                  <c:v>23.1</c:v>
                </c:pt>
                <c:pt idx="2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28.7</c:v>
                </c:pt>
                <c:pt idx="1">
                  <c:v>30.8</c:v>
                </c:pt>
                <c:pt idx="2">
                  <c:v>34.700000000000003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1843712"/>
        <c:axId val="441845248"/>
      </c:barChart>
      <c:catAx>
        <c:axId val="4418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845248"/>
        <c:crosses val="autoZero"/>
        <c:auto val="1"/>
        <c:lblAlgn val="ctr"/>
        <c:lblOffset val="100"/>
        <c:noMultiLvlLbl val="0"/>
      </c:catAx>
      <c:valAx>
        <c:axId val="441845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8437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4235.93</c:v>
                </c:pt>
                <c:pt idx="1">
                  <c:v>25937.02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1867648"/>
        <c:axId val="441873536"/>
      </c:barChart>
      <c:catAx>
        <c:axId val="44186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873536"/>
        <c:crosses val="autoZero"/>
        <c:auto val="1"/>
        <c:lblAlgn val="ctr"/>
        <c:lblOffset val="100"/>
        <c:noMultiLvlLbl val="0"/>
      </c:catAx>
      <c:valAx>
        <c:axId val="44187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86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87</c:v>
                </c:pt>
                <c:pt idx="1">
                  <c:v>83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80</c:v>
                </c:pt>
                <c:pt idx="1">
                  <c:v>75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978240"/>
        <c:axId val="442000512"/>
      </c:barChart>
      <c:catAx>
        <c:axId val="44197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000512"/>
        <c:crosses val="autoZero"/>
        <c:auto val="1"/>
        <c:lblAlgn val="ctr"/>
        <c:lblOffset val="100"/>
        <c:noMultiLvlLbl val="0"/>
      </c:catAx>
      <c:valAx>
        <c:axId val="44200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9782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D1E-4B5D-89ED-362D6F48ABD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D1E-4B5D-89ED-362D6F48ABD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D1E-4B5D-89ED-362D6F48ABD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D1E-4B5D-89ED-362D6F48ABD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D1E-4B5D-89ED-362D6F48ABD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29.4</c:v>
                </c:pt>
                <c:pt idx="1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532224"/>
        <c:axId val="148578688"/>
      </c:barChart>
      <c:catAx>
        <c:axId val="14853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578688"/>
        <c:crosses val="autoZero"/>
        <c:auto val="1"/>
        <c:lblAlgn val="ctr"/>
        <c:lblOffset val="100"/>
        <c:noMultiLvlLbl val="0"/>
      </c:catAx>
      <c:valAx>
        <c:axId val="14857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629</c:v>
                </c:pt>
                <c:pt idx="1">
                  <c:v>816</c:v>
                </c:pt>
                <c:pt idx="2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716</c:v>
                </c:pt>
                <c:pt idx="1">
                  <c:v>903</c:v>
                </c:pt>
                <c:pt idx="2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832768"/>
        <c:axId val="442834304"/>
      </c:barChart>
      <c:catAx>
        <c:axId val="4428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834304"/>
        <c:crosses val="autoZero"/>
        <c:auto val="1"/>
        <c:lblAlgn val="ctr"/>
        <c:lblOffset val="100"/>
        <c:noMultiLvlLbl val="0"/>
      </c:catAx>
      <c:valAx>
        <c:axId val="44283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832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135</c:v>
                </c:pt>
                <c:pt idx="1">
                  <c:v>210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98</c:v>
                </c:pt>
                <c:pt idx="1">
                  <c:v>96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865152"/>
        <c:axId val="442866688"/>
      </c:barChart>
      <c:catAx>
        <c:axId val="4428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866688"/>
        <c:crosses val="autoZero"/>
        <c:auto val="1"/>
        <c:lblAlgn val="ctr"/>
        <c:lblOffset val="100"/>
        <c:noMultiLvlLbl val="0"/>
      </c:catAx>
      <c:valAx>
        <c:axId val="44286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865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2162</c:v>
                </c:pt>
                <c:pt idx="1">
                  <c:v>1688</c:v>
                </c:pt>
                <c:pt idx="2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1863</c:v>
                </c:pt>
                <c:pt idx="1">
                  <c:v>1441</c:v>
                </c:pt>
                <c:pt idx="2">
                  <c:v>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885248"/>
        <c:axId val="442886784"/>
      </c:barChart>
      <c:catAx>
        <c:axId val="44288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886784"/>
        <c:crosses val="autoZero"/>
        <c:auto val="1"/>
        <c:lblAlgn val="ctr"/>
        <c:lblOffset val="100"/>
        <c:noMultiLvlLbl val="0"/>
      </c:catAx>
      <c:valAx>
        <c:axId val="44288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885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</c:v>
                </c:pt>
                <c:pt idx="1">
                  <c:v>50.7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009-4AE6-9543-A587F2F06C0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009-4AE6-9543-A587F2F06C0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009-4AE6-9543-A587F2F06C0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009-4AE6-9543-A587F2F06C0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009-4AE6-9543-A587F2F06C0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009-4AE6-9543-A587F2F06C0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29.4</c:v>
                </c:pt>
                <c:pt idx="1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442972032"/>
        <c:axId val="442973568"/>
      </c:barChart>
      <c:catAx>
        <c:axId val="44297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2973568"/>
        <c:crosses val="autoZero"/>
        <c:auto val="1"/>
        <c:lblAlgn val="ctr"/>
        <c:lblOffset val="100"/>
        <c:noMultiLvlLbl val="0"/>
      </c:catAx>
      <c:valAx>
        <c:axId val="442973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29720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443024896"/>
        <c:axId val="443026432"/>
      </c:barChart>
      <c:catAx>
        <c:axId val="44302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3026432"/>
        <c:crosses val="autoZero"/>
        <c:auto val="1"/>
        <c:lblAlgn val="ctr"/>
        <c:lblOffset val="100"/>
        <c:noMultiLvlLbl val="0"/>
      </c:catAx>
      <c:valAx>
        <c:axId val="44302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3024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214</c:v>
                </c:pt>
                <c:pt idx="1">
                  <c:v>796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157</c:v>
                </c:pt>
                <c:pt idx="1">
                  <c:v>641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3062144"/>
        <c:axId val="443063680"/>
      </c:barChart>
      <c:catAx>
        <c:axId val="44306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3063680"/>
        <c:crosses val="autoZero"/>
        <c:auto val="1"/>
        <c:lblAlgn val="ctr"/>
        <c:lblOffset val="100"/>
        <c:noMultiLvlLbl val="0"/>
      </c:catAx>
      <c:valAx>
        <c:axId val="44306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062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66</c:v>
                </c:pt>
                <c:pt idx="1">
                  <c:v>174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32</c:v>
                </c:pt>
                <c:pt idx="1">
                  <c:v>166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3102720"/>
        <c:axId val="443104256"/>
      </c:barChart>
      <c:catAx>
        <c:axId val="44310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3104256"/>
        <c:crosses val="autoZero"/>
        <c:auto val="1"/>
        <c:lblAlgn val="ctr"/>
        <c:lblOffset val="100"/>
        <c:noMultiLvlLbl val="0"/>
      </c:catAx>
      <c:valAx>
        <c:axId val="4431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102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1955</c:v>
                </c:pt>
                <c:pt idx="1">
                  <c:v>1869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466880"/>
        <c:axId val="443468416"/>
      </c:barChart>
      <c:catAx>
        <c:axId val="44346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3468416"/>
        <c:crosses val="autoZero"/>
        <c:auto val="1"/>
        <c:lblAlgn val="ctr"/>
        <c:lblOffset val="100"/>
        <c:noMultiLvlLbl val="0"/>
      </c:catAx>
      <c:valAx>
        <c:axId val="44346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46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1698</c:v>
                </c:pt>
                <c:pt idx="1">
                  <c:v>1545</c:v>
                </c:pt>
                <c:pt idx="2">
                  <c:v>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045376"/>
        <c:axId val="445862272"/>
      </c:barChart>
      <c:catAx>
        <c:axId val="4450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862272"/>
        <c:crosses val="autoZero"/>
        <c:auto val="1"/>
        <c:lblAlgn val="ctr"/>
        <c:lblOffset val="100"/>
        <c:noMultiLvlLbl val="0"/>
      </c:catAx>
      <c:valAx>
        <c:axId val="4458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04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25.3</c:v>
                </c:pt>
                <c:pt idx="1">
                  <c:v>24.9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74.7</c:v>
                </c:pt>
                <c:pt idx="1">
                  <c:v>75.099999999999994</c:v>
                </c:pt>
                <c:pt idx="2">
                  <c:v>77.2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093376"/>
        <c:axId val="149097472"/>
      </c:barChart>
      <c:catAx>
        <c:axId val="1490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7472"/>
        <c:crosses val="autoZero"/>
        <c:auto val="1"/>
        <c:lblAlgn val="ctr"/>
        <c:lblOffset val="100"/>
        <c:noMultiLvlLbl val="0"/>
      </c:catAx>
      <c:valAx>
        <c:axId val="1490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093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42</c:v>
                </c:pt>
                <c:pt idx="1">
                  <c:v>58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889152"/>
        <c:axId val="445899136"/>
      </c:barChart>
      <c:catAx>
        <c:axId val="44588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899136"/>
        <c:crosses val="autoZero"/>
        <c:auto val="1"/>
        <c:lblAlgn val="ctr"/>
        <c:lblOffset val="100"/>
        <c:noMultiLvlLbl val="0"/>
      </c:catAx>
      <c:valAx>
        <c:axId val="445899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88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73</c:v>
                </c:pt>
                <c:pt idx="1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982592"/>
        <c:axId val="445984128"/>
      </c:barChart>
      <c:catAx>
        <c:axId val="445982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84128"/>
        <c:crosses val="autoZero"/>
        <c:auto val="1"/>
        <c:lblAlgn val="ctr"/>
        <c:lblOffset val="100"/>
        <c:noMultiLvlLbl val="0"/>
      </c:catAx>
      <c:valAx>
        <c:axId val="445984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82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13929</c:v>
                </c:pt>
                <c:pt idx="1">
                  <c:v>12650</c:v>
                </c:pt>
                <c:pt idx="2">
                  <c:v>11892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6012800"/>
        <c:axId val="446030976"/>
      </c:barChart>
      <c:catAx>
        <c:axId val="4460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030976"/>
        <c:crosses val="autoZero"/>
        <c:auto val="1"/>
        <c:lblAlgn val="ctr"/>
        <c:lblOffset val="100"/>
        <c:noMultiLvlLbl val="0"/>
      </c:catAx>
      <c:valAx>
        <c:axId val="4460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012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13.96958269445941</c:v>
                </c:pt>
                <c:pt idx="1">
                  <c:v>56.924702664622274</c:v>
                </c:pt>
                <c:pt idx="2">
                  <c:v>29.105714640918322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46</c:v>
                </c:pt>
                <c:pt idx="1">
                  <c:v>45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47635456"/>
        <c:axId val="447636992"/>
      </c:barChart>
      <c:catAx>
        <c:axId val="4476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636992"/>
        <c:crosses val="autoZero"/>
        <c:auto val="1"/>
        <c:lblAlgn val="ctr"/>
        <c:lblOffset val="100"/>
        <c:noMultiLvlLbl val="0"/>
      </c:catAx>
      <c:valAx>
        <c:axId val="44763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763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48114048"/>
        <c:axId val="448345216"/>
      </c:barChart>
      <c:catAx>
        <c:axId val="4481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45216"/>
        <c:crosses val="autoZero"/>
        <c:auto val="1"/>
        <c:lblAlgn val="ctr"/>
        <c:lblOffset val="100"/>
        <c:noMultiLvlLbl val="0"/>
      </c:catAx>
      <c:valAx>
        <c:axId val="44834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8114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89</c:v>
                </c:pt>
                <c:pt idx="1">
                  <c:v>96.9</c:v>
                </c:pt>
                <c:pt idx="2">
                  <c:v>111.9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91</c:v>
                </c:pt>
                <c:pt idx="1">
                  <c:v>105.3</c:v>
                </c:pt>
                <c:pt idx="2">
                  <c:v>108.9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379904"/>
        <c:axId val="448393984"/>
      </c:barChart>
      <c:catAx>
        <c:axId val="44837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93984"/>
        <c:crosses val="autoZero"/>
        <c:auto val="1"/>
        <c:lblAlgn val="ctr"/>
        <c:lblOffset val="100"/>
        <c:noMultiLvlLbl val="0"/>
      </c:catAx>
      <c:valAx>
        <c:axId val="448393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79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906</c:v>
                </c:pt>
                <c:pt idx="1">
                  <c:v>753</c:v>
                </c:pt>
                <c:pt idx="2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828544"/>
        <c:axId val="448830080"/>
      </c:barChart>
      <c:catAx>
        <c:axId val="448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830080"/>
        <c:crosses val="autoZero"/>
        <c:auto val="1"/>
        <c:lblAlgn val="ctr"/>
        <c:lblOffset val="100"/>
        <c:noMultiLvlLbl val="0"/>
      </c:catAx>
      <c:valAx>
        <c:axId val="44883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26</c:v>
                </c:pt>
                <c:pt idx="1">
                  <c:v>29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17</c:v>
                </c:pt>
                <c:pt idx="1">
                  <c:v>16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852352"/>
        <c:axId val="448853888"/>
      </c:barChart>
      <c:catAx>
        <c:axId val="44885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853888"/>
        <c:crosses val="autoZero"/>
        <c:auto val="1"/>
        <c:lblAlgn val="ctr"/>
        <c:lblOffset val="100"/>
        <c:noMultiLvlLbl val="0"/>
      </c:catAx>
      <c:valAx>
        <c:axId val="44885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852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124</c:v>
                </c:pt>
                <c:pt idx="1">
                  <c:v>110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118</c:v>
                </c:pt>
                <c:pt idx="1">
                  <c:v>142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077248"/>
        <c:axId val="449078784"/>
      </c:barChart>
      <c:catAx>
        <c:axId val="4490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078784"/>
        <c:crosses val="autoZero"/>
        <c:auto val="1"/>
        <c:lblAlgn val="ctr"/>
        <c:lblOffset val="100"/>
        <c:noMultiLvlLbl val="0"/>
      </c:catAx>
      <c:valAx>
        <c:axId val="44907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077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330560"/>
        <c:axId val="149430656"/>
      </c:barChart>
      <c:catAx>
        <c:axId val="14933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30656"/>
        <c:crosses val="autoZero"/>
        <c:auto val="1"/>
        <c:lblAlgn val="ctr"/>
        <c:lblOffset val="100"/>
        <c:noMultiLvlLbl val="0"/>
      </c:catAx>
      <c:valAx>
        <c:axId val="1494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30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1.6016741950188553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1.8544610666777175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1.9477021258961502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2.1859848327877005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2.0471592557291451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2.2212092329368862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2.3848990924536904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2.7620073764037958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3.0748829306700922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3.4602793087729475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3.5162239443040075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3.5017197795366952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4.2124238531349718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4.7573660436782568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4.97700053872612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3.0272263892917826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2.3248104098462559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1.5084331358004226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9165184"/>
        <c:axId val="449166720"/>
      </c:barChart>
      <c:catAx>
        <c:axId val="4491651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9166720"/>
        <c:crosses val="autoZero"/>
        <c:auto val="1"/>
        <c:lblAlgn val="ctr"/>
        <c:lblOffset val="100"/>
        <c:noMultiLvlLbl val="0"/>
      </c:catAx>
      <c:valAx>
        <c:axId val="4491667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91651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1.609962289171605</c:v>
                </c:pt>
                <c:pt idx="1">
                  <c:v>1.9746384318925863</c:v>
                </c:pt>
                <c:pt idx="2">
                  <c:v>2.2232812564750737</c:v>
                </c:pt>
                <c:pt idx="3">
                  <c:v>2.3973312336828148</c:v>
                </c:pt>
                <c:pt idx="4">
                  <c:v>2.2460735153951346</c:v>
                </c:pt>
                <c:pt idx="5">
                  <c:v>2.4698520575193736</c:v>
                </c:pt>
                <c:pt idx="6">
                  <c:v>2.6066056110397415</c:v>
                </c:pt>
                <c:pt idx="7">
                  <c:v>3.0272263892917826</c:v>
                </c:pt>
                <c:pt idx="8">
                  <c:v>3.3732543201690772</c:v>
                </c:pt>
                <c:pt idx="9">
                  <c:v>3.4851435912311963</c:v>
                </c:pt>
                <c:pt idx="10">
                  <c:v>3.4975757324603207</c:v>
                </c:pt>
                <c:pt idx="11">
                  <c:v>3.3711822966308898</c:v>
                </c:pt>
                <c:pt idx="12">
                  <c:v>3.8415316397994284</c:v>
                </c:pt>
                <c:pt idx="13">
                  <c:v>4.0508060171563542</c:v>
                </c:pt>
                <c:pt idx="14">
                  <c:v>3.8083792631884301</c:v>
                </c:pt>
                <c:pt idx="15">
                  <c:v>2.3082342215407565</c:v>
                </c:pt>
                <c:pt idx="16">
                  <c:v>1.4442004061166134</c:v>
                </c:pt>
                <c:pt idx="17">
                  <c:v>0.89925821557332897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9288832"/>
        <c:axId val="449311104"/>
      </c:barChart>
      <c:catAx>
        <c:axId val="4492888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9311104"/>
        <c:crosses val="autoZero"/>
        <c:auto val="1"/>
        <c:lblAlgn val="ctr"/>
        <c:lblOffset val="100"/>
        <c:noMultiLvlLbl val="0"/>
      </c:catAx>
      <c:valAx>
        <c:axId val="4493111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288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0.24470929442153441</c:v>
                </c:pt>
                <c:pt idx="1">
                  <c:v>0.25297981026514232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1.2688630081116599</c:v>
                </c:pt>
                <c:pt idx="1">
                  <c:v>0.54001459498905369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CEC-46CE-83F8-5D9190309B17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CEC-46CE-83F8-5D9190309B17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CEC-46CE-83F8-5D9190309B17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CEC-46CE-83F8-5D9190309B1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11.229437621788191</c:v>
                </c:pt>
                <c:pt idx="1">
                  <c:v>4.9574312819265387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CEC-46CE-83F8-5D9190309B17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CEC-46CE-83F8-5D9190309B1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24.810803462183351</c:v>
                </c:pt>
                <c:pt idx="1">
                  <c:v>22.627098029676478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CEC-46CE-83F8-5D9190309B1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CEC-46CE-83F8-5D9190309B1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44.537091584719263</c:v>
                </c:pt>
                <c:pt idx="1">
                  <c:v>54.522014108489415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7CEC-46CE-83F8-5D9190309B17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7CEC-46CE-83F8-5D9190309B1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5.7687950333076543</c:v>
                </c:pt>
                <c:pt idx="1">
                  <c:v>5.7455606908294818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7CEC-46CE-83F8-5D9190309B17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7CEC-46CE-83F8-5D9190309B1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12.140299995468347</c:v>
                </c:pt>
                <c:pt idx="1">
                  <c:v>11.354901483823888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9882752"/>
        <c:axId val="449896832"/>
      </c:barChart>
      <c:catAx>
        <c:axId val="44988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896832"/>
        <c:crosses val="autoZero"/>
        <c:auto val="1"/>
        <c:lblAlgn val="ctr"/>
        <c:lblOffset val="100"/>
        <c:noMultiLvlLbl val="0"/>
      </c:catAx>
      <c:valAx>
        <c:axId val="44989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882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0A2-4375-8B96-B2CAD8FA7FC4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0A2-4375-8B96-B2CAD8FA7FC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35.392214619114512</c:v>
                </c:pt>
                <c:pt idx="1">
                  <c:v>29.277548041838969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0A2-4375-8B96-B2CAD8FA7FC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0A2-4375-8B96-B2CAD8FA7FC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28.404404767299589</c:v>
                </c:pt>
                <c:pt idx="1">
                  <c:v>34.541474093894429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0A2-4375-8B96-B2CAD8FA7FC4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0A2-4375-8B96-B2CAD8FA7FC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35.899759822359179</c:v>
                </c:pt>
                <c:pt idx="1">
                  <c:v>35.952323035757722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0.30362079122671864</c:v>
                </c:pt>
                <c:pt idx="1">
                  <c:v>0.22865482850887861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0649472"/>
        <c:axId val="450655360"/>
      </c:barChart>
      <c:catAx>
        <c:axId val="45064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655360"/>
        <c:crosses val="autoZero"/>
        <c:auto val="1"/>
        <c:lblAlgn val="ctr"/>
        <c:lblOffset val="100"/>
        <c:noMultiLvlLbl val="0"/>
      </c:catAx>
      <c:valAx>
        <c:axId val="450655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649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11</c:v>
                </c:pt>
                <c:pt idx="3">
                  <c:v>24</c:v>
                </c:pt>
                <c:pt idx="4">
                  <c:v>29</c:v>
                </c:pt>
                <c:pt idx="5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20</c:v>
                </c:pt>
                <c:pt idx="4">
                  <c:v>16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0690048"/>
        <c:axId val="450892544"/>
      </c:barChart>
      <c:catAx>
        <c:axId val="450690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892544"/>
        <c:crosses val="autoZero"/>
        <c:auto val="1"/>
        <c:lblAlgn val="ctr"/>
        <c:lblOffset val="100"/>
        <c:noMultiLvlLbl val="0"/>
      </c:catAx>
      <c:valAx>
        <c:axId val="450892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690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0.91</c:v>
                </c:pt>
                <c:pt idx="1">
                  <c:v>0.35</c:v>
                </c:pt>
                <c:pt idx="3">
                  <c:v>0.43</c:v>
                </c:pt>
                <c:pt idx="4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0941312"/>
        <c:axId val="450942848"/>
      </c:barChart>
      <c:catAx>
        <c:axId val="45094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942848"/>
        <c:crosses val="autoZero"/>
        <c:auto val="1"/>
        <c:lblAlgn val="ctr"/>
        <c:lblOffset val="100"/>
        <c:noMultiLvlLbl val="0"/>
      </c:catAx>
      <c:valAx>
        <c:axId val="45094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941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63.636363636363633</c:v>
                </c:pt>
                <c:pt idx="1">
                  <c:v>56.020884247944899</c:v>
                </c:pt>
                <c:pt idx="2">
                  <c:v>31.259484066767829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36.363636363636367</c:v>
                </c:pt>
                <c:pt idx="1">
                  <c:v>43.979115752055101</c:v>
                </c:pt>
                <c:pt idx="2">
                  <c:v>68.740515933232174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1718528"/>
        <c:axId val="451851392"/>
      </c:barChart>
      <c:catAx>
        <c:axId val="451718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851392"/>
        <c:crosses val="autoZero"/>
        <c:auto val="1"/>
        <c:lblAlgn val="ctr"/>
        <c:lblOffset val="100"/>
        <c:noMultiLvlLbl val="0"/>
      </c:catAx>
      <c:valAx>
        <c:axId val="4518513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7185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10.5</c:v>
                </c:pt>
                <c:pt idx="1">
                  <c:v>14.2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023808"/>
        <c:axId val="452025344"/>
      </c:barChart>
      <c:catAx>
        <c:axId val="45202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25344"/>
        <c:crosses val="autoZero"/>
        <c:auto val="1"/>
        <c:lblAlgn val="ctr"/>
        <c:lblOffset val="100"/>
        <c:noMultiLvlLbl val="0"/>
      </c:catAx>
      <c:valAx>
        <c:axId val="45202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202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119</c:v>
                </c:pt>
                <c:pt idx="1">
                  <c:v>162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159</c:v>
                </c:pt>
                <c:pt idx="1">
                  <c:v>151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055808"/>
        <c:axId val="452057344"/>
      </c:barChart>
      <c:catAx>
        <c:axId val="45205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057344"/>
        <c:crosses val="autoZero"/>
        <c:auto val="1"/>
        <c:lblAlgn val="ctr"/>
        <c:lblOffset val="100"/>
        <c:noMultiLvlLbl val="0"/>
      </c:catAx>
      <c:valAx>
        <c:axId val="45205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2055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545</c:v>
                </c:pt>
                <c:pt idx="1">
                  <c:v>646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602</c:v>
                </c:pt>
                <c:pt idx="1">
                  <c:v>684</c:v>
                </c:pt>
                <c:pt idx="2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166016"/>
        <c:axId val="452167552"/>
      </c:barChart>
      <c:catAx>
        <c:axId val="4521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167552"/>
        <c:crosses val="autoZero"/>
        <c:auto val="1"/>
        <c:lblAlgn val="ctr"/>
        <c:lblOffset val="100"/>
        <c:noMultiLvlLbl val="0"/>
      </c:catAx>
      <c:valAx>
        <c:axId val="4521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2166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214</c:v>
                </c:pt>
                <c:pt idx="1">
                  <c:v>796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157</c:v>
                </c:pt>
                <c:pt idx="1">
                  <c:v>641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099456"/>
        <c:axId val="150219008"/>
      </c:barChart>
      <c:catAx>
        <c:axId val="1500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19008"/>
        <c:crosses val="autoZero"/>
        <c:auto val="1"/>
        <c:lblAlgn val="ctr"/>
        <c:lblOffset val="100"/>
        <c:noMultiLvlLbl val="0"/>
      </c:catAx>
      <c:valAx>
        <c:axId val="1502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9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32.897047086991222</c:v>
                </c:pt>
                <c:pt idx="1">
                  <c:v>29.33312726991732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30.949720670391063</c:v>
                </c:pt>
                <c:pt idx="1">
                  <c:v>28.614481106560547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14.078212290502792</c:v>
                </c:pt>
                <c:pt idx="1">
                  <c:v>19.132988177111507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10.295291300877892</c:v>
                </c:pt>
                <c:pt idx="1">
                  <c:v>13.994281740205547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5.7142857142857144</c:v>
                </c:pt>
                <c:pt idx="1">
                  <c:v>5.3318908894212198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6.0654429369513165</c:v>
                </c:pt>
                <c:pt idx="1">
                  <c:v>3.5932308167838656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2434176"/>
        <c:axId val="452440064"/>
      </c:barChart>
      <c:catAx>
        <c:axId val="452434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2440064"/>
        <c:crosses val="autoZero"/>
        <c:auto val="1"/>
        <c:lblAlgn val="ctr"/>
        <c:lblOffset val="100"/>
        <c:noMultiLvlLbl val="0"/>
      </c:catAx>
      <c:valAx>
        <c:axId val="452440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434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59.23</c:v>
                </c:pt>
                <c:pt idx="1">
                  <c:v>36.51</c:v>
                </c:pt>
                <c:pt idx="2">
                  <c:v>3.47</c:v>
                </c:pt>
                <c:pt idx="3">
                  <c:v>0.62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62.99</c:v>
                </c:pt>
                <c:pt idx="1">
                  <c:v>31.87</c:v>
                </c:pt>
                <c:pt idx="2">
                  <c:v>4.03</c:v>
                </c:pt>
                <c:pt idx="3">
                  <c:v>0.87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3001216"/>
        <c:axId val="453002752"/>
      </c:barChart>
      <c:catAx>
        <c:axId val="453001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002752"/>
        <c:crosses val="autoZero"/>
        <c:auto val="1"/>
        <c:lblAlgn val="ctr"/>
        <c:lblOffset val="100"/>
        <c:noMultiLvlLbl val="0"/>
      </c:catAx>
      <c:valAx>
        <c:axId val="453002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001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52912</c:v>
                </c:pt>
                <c:pt idx="1">
                  <c:v>56615</c:v>
                </c:pt>
                <c:pt idx="2">
                  <c:v>63719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027712"/>
        <c:axId val="453029248"/>
      </c:barChart>
      <c:catAx>
        <c:axId val="4530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029248"/>
        <c:crosses val="autoZero"/>
        <c:auto val="1"/>
        <c:lblAlgn val="ctr"/>
        <c:lblOffset val="100"/>
        <c:noMultiLvlLbl val="0"/>
      </c:catAx>
      <c:valAx>
        <c:axId val="45302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02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5823</c:v>
                </c:pt>
                <c:pt idx="1">
                  <c:v>6078</c:v>
                </c:pt>
                <c:pt idx="2">
                  <c:v>6467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7406</c:v>
                </c:pt>
                <c:pt idx="1">
                  <c:v>7781</c:v>
                </c:pt>
                <c:pt idx="2">
                  <c:v>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3084288"/>
        <c:axId val="453085824"/>
      </c:barChart>
      <c:catAx>
        <c:axId val="45308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085824"/>
        <c:crosses val="autoZero"/>
        <c:auto val="1"/>
        <c:lblAlgn val="ctr"/>
        <c:lblOffset val="100"/>
        <c:noMultiLvlLbl val="0"/>
      </c:catAx>
      <c:valAx>
        <c:axId val="45308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084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29.8</c:v>
                </c:pt>
                <c:pt idx="1">
                  <c:v>17.8</c:v>
                </c:pt>
                <c:pt idx="2">
                  <c:v>4.5999999999999996</c:v>
                </c:pt>
                <c:pt idx="3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89.822718319107025</c:v>
                </c:pt>
                <c:pt idx="1">
                  <c:v>95.825305073859994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10.177281680892975</c:v>
                </c:pt>
                <c:pt idx="1">
                  <c:v>4.1746949261400133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3763072"/>
        <c:axId val="453764608"/>
      </c:barChart>
      <c:catAx>
        <c:axId val="453763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764608"/>
        <c:crosses val="autoZero"/>
        <c:auto val="1"/>
        <c:lblAlgn val="ctr"/>
        <c:lblOffset val="100"/>
        <c:noMultiLvlLbl val="0"/>
      </c:catAx>
      <c:valAx>
        <c:axId val="453764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7630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61</c:v>
                </c:pt>
                <c:pt idx="1">
                  <c:v>41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805952"/>
        <c:axId val="453807488"/>
      </c:barChart>
      <c:catAx>
        <c:axId val="4538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807488"/>
        <c:crosses val="autoZero"/>
        <c:auto val="1"/>
        <c:lblAlgn val="ctr"/>
        <c:lblOffset val="100"/>
        <c:noMultiLvlLbl val="0"/>
      </c:catAx>
      <c:valAx>
        <c:axId val="45380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805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11.4</c:v>
                </c:pt>
                <c:pt idx="1">
                  <c:v>7.8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827968"/>
        <c:axId val="453842048"/>
      </c:barChart>
      <c:catAx>
        <c:axId val="45382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842048"/>
        <c:crosses val="autoZero"/>
        <c:auto val="1"/>
        <c:lblAlgn val="ctr"/>
        <c:lblOffset val="100"/>
        <c:noMultiLvlLbl val="0"/>
      </c:catAx>
      <c:valAx>
        <c:axId val="45384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82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9.5</c:v>
                </c:pt>
                <c:pt idx="1">
                  <c:v>11.6</c:v>
                </c:pt>
                <c:pt idx="2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858432"/>
        <c:axId val="453859968"/>
      </c:barChart>
      <c:catAx>
        <c:axId val="45385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859968"/>
        <c:crosses val="autoZero"/>
        <c:auto val="1"/>
        <c:lblAlgn val="ctr"/>
        <c:lblOffset val="100"/>
        <c:noMultiLvlLbl val="0"/>
      </c:catAx>
      <c:valAx>
        <c:axId val="45385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85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25.21</c:v>
                </c:pt>
                <c:pt idx="1">
                  <c:v>18.52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18.87</c:v>
                </c:pt>
                <c:pt idx="1">
                  <c:v>0</c:v>
                </c:pt>
                <c:pt idx="2">
                  <c:v>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53898624"/>
        <c:axId val="453900160"/>
      </c:barChart>
      <c:catAx>
        <c:axId val="4538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900160"/>
        <c:crosses val="autoZero"/>
        <c:auto val="1"/>
        <c:lblAlgn val="ctr"/>
        <c:lblOffset val="100"/>
        <c:noMultiLvlLbl val="0"/>
      </c:catAx>
      <c:valAx>
        <c:axId val="45390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3898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66</c:v>
                </c:pt>
                <c:pt idx="1">
                  <c:v>174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32</c:v>
                </c:pt>
                <c:pt idx="1">
                  <c:v>166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97536"/>
        <c:axId val="150528768"/>
      </c:barChart>
      <c:catAx>
        <c:axId val="15049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28768"/>
        <c:crosses val="autoZero"/>
        <c:auto val="1"/>
        <c:lblAlgn val="ctr"/>
        <c:lblOffset val="100"/>
        <c:noMultiLvlLbl val="0"/>
      </c:catAx>
      <c:valAx>
        <c:axId val="1505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753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4072576"/>
        <c:axId val="454078464"/>
      </c:barChart>
      <c:catAx>
        <c:axId val="4540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078464"/>
        <c:crosses val="autoZero"/>
        <c:auto val="1"/>
        <c:lblAlgn val="ctr"/>
        <c:lblOffset val="100"/>
        <c:noMultiLvlLbl val="0"/>
      </c:catAx>
      <c:valAx>
        <c:axId val="45407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07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25.3</c:v>
                </c:pt>
                <c:pt idx="1">
                  <c:v>24.9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74.7</c:v>
                </c:pt>
                <c:pt idx="1">
                  <c:v>75.099999999999994</c:v>
                </c:pt>
                <c:pt idx="2">
                  <c:v>77.2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4145920"/>
        <c:axId val="454147456"/>
      </c:barChart>
      <c:catAx>
        <c:axId val="4541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4147456"/>
        <c:crosses val="autoZero"/>
        <c:auto val="1"/>
        <c:lblAlgn val="ctr"/>
        <c:lblOffset val="100"/>
        <c:noMultiLvlLbl val="0"/>
      </c:catAx>
      <c:valAx>
        <c:axId val="454147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41459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7386</c:v>
                </c:pt>
                <c:pt idx="1">
                  <c:v>10215</c:v>
                </c:pt>
                <c:pt idx="2">
                  <c:v>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1961</c:v>
                </c:pt>
                <c:pt idx="1">
                  <c:v>1575</c:v>
                </c:pt>
                <c:pt idx="2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4694400"/>
        <c:axId val="454695936"/>
      </c:barChart>
      <c:catAx>
        <c:axId val="454694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695936"/>
        <c:crosses val="autoZero"/>
        <c:auto val="1"/>
        <c:lblAlgn val="ctr"/>
        <c:lblOffset val="100"/>
        <c:noMultiLvlLbl val="0"/>
      </c:catAx>
      <c:valAx>
        <c:axId val="454695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4694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23481</c:v>
                </c:pt>
                <c:pt idx="1">
                  <c:v>34800</c:v>
                </c:pt>
                <c:pt idx="2">
                  <c:v>27515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18971</c:v>
                </c:pt>
                <c:pt idx="1">
                  <c:v>3274</c:v>
                </c:pt>
                <c:pt idx="2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5615616"/>
        <c:axId val="455617152"/>
      </c:barChart>
      <c:catAx>
        <c:axId val="45561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617152"/>
        <c:crosses val="autoZero"/>
        <c:auto val="1"/>
        <c:lblAlgn val="ctr"/>
        <c:lblOffset val="100"/>
        <c:noMultiLvlLbl val="0"/>
      </c:catAx>
      <c:valAx>
        <c:axId val="455617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5615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3.2</c:v>
                </c:pt>
                <c:pt idx="1">
                  <c:v>3.4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2.1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5754496"/>
        <c:axId val="455756032"/>
      </c:barChart>
      <c:catAx>
        <c:axId val="455754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756032"/>
        <c:crosses val="autoZero"/>
        <c:auto val="1"/>
        <c:lblAlgn val="ctr"/>
        <c:lblOffset val="100"/>
        <c:noMultiLvlLbl val="0"/>
      </c:catAx>
      <c:valAx>
        <c:axId val="455756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5754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21.7</c:v>
                </c:pt>
                <c:pt idx="1">
                  <c:v>23.1</c:v>
                </c:pt>
                <c:pt idx="2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28.7</c:v>
                </c:pt>
                <c:pt idx="1">
                  <c:v>30.8</c:v>
                </c:pt>
                <c:pt idx="2">
                  <c:v>34.700000000000003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6860032"/>
        <c:axId val="456861568"/>
      </c:barChart>
      <c:catAx>
        <c:axId val="45686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861568"/>
        <c:crosses val="autoZero"/>
        <c:auto val="1"/>
        <c:lblAlgn val="ctr"/>
        <c:lblOffset val="100"/>
        <c:noMultiLvlLbl val="0"/>
      </c:catAx>
      <c:valAx>
        <c:axId val="456861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8600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379.90300000000002</c:v>
                </c:pt>
                <c:pt idx="1">
                  <c:v>464.11200000000002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6892416"/>
        <c:axId val="456893952"/>
      </c:barChart>
      <c:catAx>
        <c:axId val="45689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893952"/>
        <c:crosses val="autoZero"/>
        <c:auto val="1"/>
        <c:lblAlgn val="ctr"/>
        <c:lblOffset val="100"/>
        <c:noMultiLvlLbl val="0"/>
      </c:catAx>
      <c:valAx>
        <c:axId val="456893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892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4235.93</c:v>
                </c:pt>
                <c:pt idx="1">
                  <c:v>25937.02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6981504"/>
        <c:axId val="457212672"/>
      </c:barChart>
      <c:catAx>
        <c:axId val="45698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212672"/>
        <c:crosses val="autoZero"/>
        <c:auto val="1"/>
        <c:lblAlgn val="ctr"/>
        <c:lblOffset val="100"/>
        <c:noMultiLvlLbl val="0"/>
      </c:catAx>
      <c:valAx>
        <c:axId val="45721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98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87</c:v>
                </c:pt>
                <c:pt idx="1">
                  <c:v>83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80</c:v>
                </c:pt>
                <c:pt idx="1">
                  <c:v>75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7242880"/>
        <c:axId val="457502720"/>
      </c:barChart>
      <c:catAx>
        <c:axId val="457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502720"/>
        <c:crosses val="autoZero"/>
        <c:auto val="1"/>
        <c:lblAlgn val="ctr"/>
        <c:lblOffset val="100"/>
        <c:noMultiLvlLbl val="0"/>
      </c:catAx>
      <c:valAx>
        <c:axId val="45750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72428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24790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23472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43348</v>
      </c>
      <c r="C4" s="35">
        <v>21302</v>
      </c>
      <c r="D4" s="63">
        <v>22046</v>
      </c>
      <c r="E4" s="213"/>
    </row>
    <row r="5" spans="1:5" ht="30" x14ac:dyDescent="0.25">
      <c r="A5" s="203" t="s">
        <v>724</v>
      </c>
      <c r="B5" s="72">
        <v>43303</v>
      </c>
      <c r="C5" s="61">
        <v>21250</v>
      </c>
      <c r="D5" s="111">
        <v>22053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7416</v>
      </c>
      <c r="C4" s="71">
        <v>10462</v>
      </c>
    </row>
    <row r="5" spans="1:6" x14ac:dyDescent="0.25">
      <c r="A5" s="288" t="s">
        <v>727</v>
      </c>
      <c r="B5" s="216">
        <v>2771</v>
      </c>
      <c r="C5" s="216">
        <v>3233</v>
      </c>
    </row>
    <row r="6" spans="1:6" x14ac:dyDescent="0.25">
      <c r="A6" s="288" t="s">
        <v>728</v>
      </c>
      <c r="B6" s="216">
        <v>3367</v>
      </c>
      <c r="C6" s="216">
        <v>3711</v>
      </c>
    </row>
    <row r="7" spans="1:6" x14ac:dyDescent="0.25">
      <c r="A7" s="288" t="s">
        <v>729</v>
      </c>
      <c r="B7" s="216">
        <v>9822</v>
      </c>
      <c r="C7" s="216">
        <v>7136</v>
      </c>
    </row>
    <row r="8" spans="1:6" x14ac:dyDescent="0.25">
      <c r="A8" s="288" t="s">
        <v>730</v>
      </c>
      <c r="B8" s="216">
        <v>51</v>
      </c>
      <c r="C8" s="216">
        <v>98</v>
      </c>
    </row>
    <row r="9" spans="1:6" x14ac:dyDescent="0.25">
      <c r="A9" s="288" t="s">
        <v>731</v>
      </c>
      <c r="B9" s="216">
        <v>2141</v>
      </c>
      <c r="C9" s="216">
        <v>1986</v>
      </c>
    </row>
    <row r="10" spans="1:6" ht="30" x14ac:dyDescent="0.25">
      <c r="A10" s="295" t="s">
        <v>732</v>
      </c>
      <c r="B10" s="216">
        <v>3693</v>
      </c>
      <c r="C10" s="216">
        <v>733</v>
      </c>
    </row>
    <row r="11" spans="1:6" x14ac:dyDescent="0.25">
      <c r="A11" s="288" t="s">
        <v>895</v>
      </c>
      <c r="B11" s="216">
        <v>1168</v>
      </c>
      <c r="C11" s="216">
        <v>1673</v>
      </c>
    </row>
    <row r="12" spans="1:6" x14ac:dyDescent="0.25">
      <c r="A12" s="296" t="s">
        <v>16</v>
      </c>
      <c r="B12" s="1">
        <f>SUM(B4:B11)</f>
        <v>30429</v>
      </c>
      <c r="C12" s="1">
        <f>SUM(C4:C11)</f>
        <v>29032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6664</v>
      </c>
      <c r="C19" s="71">
        <v>8399</v>
      </c>
    </row>
    <row r="20" spans="1:3" x14ac:dyDescent="0.25">
      <c r="A20" s="288" t="s">
        <v>727</v>
      </c>
      <c r="B20" s="216">
        <v>1766</v>
      </c>
      <c r="C20" s="216">
        <v>1864</v>
      </c>
    </row>
    <row r="21" spans="1:3" x14ac:dyDescent="0.25">
      <c r="A21" s="288" t="s">
        <v>728</v>
      </c>
      <c r="B21" s="216">
        <v>2591</v>
      </c>
      <c r="C21" s="216">
        <v>2778</v>
      </c>
    </row>
    <row r="22" spans="1:3" x14ac:dyDescent="0.25">
      <c r="A22" s="288" t="s">
        <v>729</v>
      </c>
      <c r="B22" s="216">
        <v>8748</v>
      </c>
      <c r="C22" s="216">
        <v>6903</v>
      </c>
    </row>
    <row r="23" spans="1:3" x14ac:dyDescent="0.25">
      <c r="A23" s="288" t="s">
        <v>730</v>
      </c>
      <c r="B23" s="216">
        <v>20</v>
      </c>
      <c r="C23" s="216">
        <v>31</v>
      </c>
    </row>
    <row r="24" spans="1:3" x14ac:dyDescent="0.25">
      <c r="A24" s="288" t="s">
        <v>731</v>
      </c>
      <c r="B24" s="216">
        <v>1470</v>
      </c>
      <c r="C24" s="216">
        <v>1307</v>
      </c>
    </row>
    <row r="25" spans="1:3" ht="30" x14ac:dyDescent="0.25">
      <c r="A25" s="295" t="s">
        <v>732</v>
      </c>
      <c r="B25" s="216">
        <v>2388</v>
      </c>
      <c r="C25" s="216">
        <v>433</v>
      </c>
    </row>
    <row r="26" spans="1:3" x14ac:dyDescent="0.25">
      <c r="A26" s="288" t="s">
        <v>895</v>
      </c>
      <c r="B26" s="216">
        <v>1011</v>
      </c>
      <c r="C26" s="216">
        <v>1618</v>
      </c>
    </row>
    <row r="27" spans="1:3" x14ac:dyDescent="0.25">
      <c r="A27" s="296" t="s">
        <v>16</v>
      </c>
      <c r="B27" s="1">
        <f>SUM(B19:B26)</f>
        <v>24658</v>
      </c>
      <c r="C27" s="1">
        <f>SUM(C19:C26)</f>
        <v>23333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73.77</v>
      </c>
      <c r="C4" s="1027">
        <v>71.11</v>
      </c>
      <c r="D4" s="1027">
        <v>76.569999999999993</v>
      </c>
      <c r="E4" s="1028">
        <v>49</v>
      </c>
      <c r="F4" s="1028">
        <v>218.7</v>
      </c>
      <c r="G4" s="1029">
        <v>47.2</v>
      </c>
      <c r="H4" s="1030">
        <v>45.5</v>
      </c>
      <c r="I4" s="1031">
        <v>48.9</v>
      </c>
      <c r="J4" s="1028">
        <v>9.5</v>
      </c>
    </row>
    <row r="5" spans="1:12" x14ac:dyDescent="0.25">
      <c r="A5" s="500">
        <v>2021</v>
      </c>
      <c r="B5" s="759">
        <v>72.8</v>
      </c>
      <c r="C5" s="760">
        <v>70.42</v>
      </c>
      <c r="D5" s="760">
        <v>75.849999999999994</v>
      </c>
      <c r="E5" s="1032">
        <v>48</v>
      </c>
      <c r="F5" s="1032">
        <v>220.2</v>
      </c>
      <c r="G5" s="1033">
        <v>47.3</v>
      </c>
      <c r="H5" s="1034">
        <v>45.6</v>
      </c>
      <c r="I5" s="1035">
        <v>49</v>
      </c>
      <c r="J5" s="1032">
        <v>11.6</v>
      </c>
    </row>
    <row r="6" spans="1:12" x14ac:dyDescent="0.25">
      <c r="A6" s="501">
        <v>2022</v>
      </c>
      <c r="B6" s="1020">
        <v>73.069999999999993</v>
      </c>
      <c r="C6" s="1021">
        <v>69.7</v>
      </c>
      <c r="D6" s="1021">
        <v>76.180000000000007</v>
      </c>
      <c r="E6" s="1022">
        <v>45</v>
      </c>
      <c r="F6" s="1022">
        <v>235.3</v>
      </c>
      <c r="G6" s="1023">
        <v>48.1</v>
      </c>
      <c r="H6" s="1024">
        <v>46.4</v>
      </c>
      <c r="I6" s="1025">
        <v>49.8</v>
      </c>
      <c r="J6" s="1022">
        <v>20.7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9.5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11.6</v>
      </c>
    </row>
    <row r="13" spans="1:12" x14ac:dyDescent="0.25">
      <c r="A13" s="635">
        <f t="shared" si="0"/>
        <v>2022</v>
      </c>
      <c r="B13" s="629">
        <f t="shared" si="1"/>
        <v>20.7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11798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14617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30.3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63719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2788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65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11642</v>
      </c>
      <c r="C5" s="70">
        <v>13230</v>
      </c>
      <c r="D5" s="55">
        <v>7406</v>
      </c>
      <c r="E5" s="110">
        <v>5823</v>
      </c>
      <c r="F5" s="55">
        <v>25.1</v>
      </c>
      <c r="G5" s="55">
        <v>28.7</v>
      </c>
      <c r="H5" s="110">
        <v>21.7</v>
      </c>
      <c r="I5" s="55">
        <v>52912</v>
      </c>
      <c r="J5" s="70"/>
      <c r="K5" s="55"/>
      <c r="L5" s="55"/>
      <c r="M5" s="71">
        <v>84</v>
      </c>
      <c r="N5" s="71">
        <v>80</v>
      </c>
      <c r="O5" s="71">
        <v>87</v>
      </c>
    </row>
    <row r="6" spans="1:16" x14ac:dyDescent="0.25">
      <c r="A6" s="217">
        <v>2021</v>
      </c>
      <c r="B6" s="214">
        <v>11800</v>
      </c>
      <c r="C6" s="214">
        <v>13859</v>
      </c>
      <c r="D6" s="58">
        <v>7781</v>
      </c>
      <c r="E6" s="162">
        <v>6078</v>
      </c>
      <c r="F6" s="58">
        <v>26.9</v>
      </c>
      <c r="G6" s="58">
        <v>30.8</v>
      </c>
      <c r="H6" s="162">
        <v>23.1</v>
      </c>
      <c r="I6" s="58">
        <v>56615</v>
      </c>
      <c r="J6" s="214">
        <v>4025</v>
      </c>
      <c r="K6" s="58">
        <v>1863</v>
      </c>
      <c r="L6" s="58">
        <v>2162</v>
      </c>
      <c r="M6" s="216">
        <v>79</v>
      </c>
      <c r="N6" s="216">
        <v>75</v>
      </c>
      <c r="O6" s="216">
        <v>83</v>
      </c>
    </row>
    <row r="7" spans="1:16" x14ac:dyDescent="0.25">
      <c r="A7" s="231">
        <v>2022</v>
      </c>
      <c r="B7" s="169">
        <v>11798</v>
      </c>
      <c r="C7" s="169">
        <v>14617</v>
      </c>
      <c r="D7" s="94">
        <v>8150</v>
      </c>
      <c r="E7" s="171">
        <v>6467</v>
      </c>
      <c r="F7" s="94">
        <v>30.3</v>
      </c>
      <c r="G7" s="58">
        <v>34.700000000000003</v>
      </c>
      <c r="H7" s="162">
        <v>26.1</v>
      </c>
      <c r="I7" s="94">
        <v>63719</v>
      </c>
      <c r="J7" s="169">
        <v>3129</v>
      </c>
      <c r="K7" s="94">
        <v>1441</v>
      </c>
      <c r="L7" s="94">
        <v>1688</v>
      </c>
      <c r="M7" s="216">
        <v>65</v>
      </c>
      <c r="N7" s="216">
        <v>62</v>
      </c>
      <c r="O7" s="216">
        <v>69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2788</v>
      </c>
      <c r="K8" s="1082">
        <v>1261</v>
      </c>
      <c r="L8" s="1082">
        <v>1527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52912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56615</v>
      </c>
      <c r="F14" s="516">
        <f>A5</f>
        <v>2020</v>
      </c>
      <c r="G14" s="312">
        <f>IF(ISBLANK(E5),"",E5)</f>
        <v>5823</v>
      </c>
      <c r="H14" s="312">
        <f>IF(ISBLANK(D5),"",D5)</f>
        <v>7406</v>
      </c>
      <c r="K14" s="516">
        <f>A6</f>
        <v>2021</v>
      </c>
      <c r="L14" s="312">
        <f>IF(ISBLANK(L6),"",L6)</f>
        <v>2162</v>
      </c>
      <c r="M14" s="312">
        <f>IF(ISBLANK(K6),"",K6)</f>
        <v>1863</v>
      </c>
    </row>
    <row r="15" spans="1:16" x14ac:dyDescent="0.25">
      <c r="A15" s="483">
        <f>A7</f>
        <v>2022</v>
      </c>
      <c r="B15" s="313">
        <f t="shared" si="0"/>
        <v>63719</v>
      </c>
      <c r="F15" s="488">
        <f t="shared" ref="F15:F16" si="1">A6</f>
        <v>2021</v>
      </c>
      <c r="G15" s="481">
        <f t="shared" ref="G15:G16" si="2">IF(ISBLANK(E6),"",E6)</f>
        <v>6078</v>
      </c>
      <c r="H15" s="481">
        <f t="shared" ref="H15:H16" si="3">IF(ISBLANK(D6),"",D6)</f>
        <v>7781</v>
      </c>
      <c r="K15" s="488">
        <f>A7</f>
        <v>2022</v>
      </c>
      <c r="L15" s="481">
        <f t="shared" ref="L15:L16" si="4">IF(ISBLANK(L7),"",L7)</f>
        <v>1688</v>
      </c>
      <c r="M15" s="481">
        <f t="shared" ref="M15:M16" si="5">IF(ISBLANK(K7),"",K7)</f>
        <v>1441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6467</v>
      </c>
      <c r="H16" s="313">
        <f t="shared" si="3"/>
        <v>8150</v>
      </c>
      <c r="K16" s="483">
        <f>A8</f>
        <v>2023</v>
      </c>
      <c r="L16" s="313">
        <f t="shared" si="4"/>
        <v>1527</v>
      </c>
      <c r="M16" s="313">
        <f t="shared" si="5"/>
        <v>1261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11642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11800</v>
      </c>
      <c r="C21" s="375"/>
      <c r="D21" s="199"/>
      <c r="F21" s="516">
        <f>A5</f>
        <v>2020</v>
      </c>
      <c r="G21" s="312">
        <f>IF(ISBLANK(E5),"",E5)</f>
        <v>5823</v>
      </c>
      <c r="H21" s="312">
        <f>IF(ISBLANK(D5),"",D5)</f>
        <v>7406</v>
      </c>
      <c r="K21" s="516">
        <f>A6</f>
        <v>2021</v>
      </c>
      <c r="L21" s="312">
        <f>IF(ISBLANK(L6),"",L6)</f>
        <v>2162</v>
      </c>
      <c r="M21" s="312">
        <f>IF(ISBLANK(K6),"",K6)</f>
        <v>1863</v>
      </c>
    </row>
    <row r="22" spans="1:15" x14ac:dyDescent="0.25">
      <c r="A22" s="483">
        <f t="shared" si="6"/>
        <v>2022</v>
      </c>
      <c r="B22" s="313">
        <f t="shared" si="7"/>
        <v>11798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6078</v>
      </c>
      <c r="H22" s="481">
        <f t="shared" ref="H22:H23" si="10">IF(ISBLANK(D6),"",D6)</f>
        <v>7781</v>
      </c>
      <c r="K22" s="488">
        <f>A7</f>
        <v>2022</v>
      </c>
      <c r="L22" s="481">
        <f>IF(ISBLANK(L7),"",L7)</f>
        <v>1688</v>
      </c>
      <c r="M22" s="481">
        <f>IF(ISBLANK(K7),"",K7)</f>
        <v>1441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6467</v>
      </c>
      <c r="H23" s="313">
        <f t="shared" si="10"/>
        <v>8150</v>
      </c>
      <c r="K23" s="483">
        <f>A8</f>
        <v>2023</v>
      </c>
      <c r="L23" s="313">
        <f>IF(ISBLANK(L8),"",L8)</f>
        <v>1527</v>
      </c>
      <c r="M23" s="313">
        <f>IF(ISBLANK(K8),"",K8)</f>
        <v>1261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11642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11800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11798</v>
      </c>
      <c r="C28" s="375"/>
      <c r="D28" s="199"/>
      <c r="F28" s="516">
        <f>A5</f>
        <v>2020</v>
      </c>
      <c r="G28" s="312">
        <f>IF(ISBLANK(H5),"",H5)</f>
        <v>21.7</v>
      </c>
      <c r="H28" s="312">
        <f>IF(ISBLANK(G5),"",G5)</f>
        <v>28.7</v>
      </c>
      <c r="K28" s="516">
        <f>A5</f>
        <v>2020</v>
      </c>
      <c r="L28" s="312">
        <f>IF(ISBLANK(O5),"",O5)</f>
        <v>87</v>
      </c>
      <c r="M28" s="312">
        <f>IF(ISBLANK(N5),"",N5)</f>
        <v>80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23.1</v>
      </c>
      <c r="H29" s="481">
        <f t="shared" ref="H29:H30" si="15">IF(ISBLANK(G6),"",G6)</f>
        <v>30.8</v>
      </c>
      <c r="K29" s="488">
        <f t="shared" ref="K29:K30" si="16">A6</f>
        <v>2021</v>
      </c>
      <c r="L29" s="481">
        <f t="shared" ref="L29:L30" si="17">IF(ISBLANK(O6),"",O6)</f>
        <v>83</v>
      </c>
      <c r="M29" s="481">
        <f t="shared" ref="M29:M30" si="18">IF(ISBLANK(N6),"",N6)</f>
        <v>75</v>
      </c>
    </row>
    <row r="30" spans="1:15" x14ac:dyDescent="0.25">
      <c r="F30" s="483">
        <f t="shared" si="13"/>
        <v>2022</v>
      </c>
      <c r="G30" s="313">
        <f t="shared" si="14"/>
        <v>26.1</v>
      </c>
      <c r="H30" s="313">
        <f t="shared" si="15"/>
        <v>34.700000000000003</v>
      </c>
      <c r="K30" s="483">
        <f t="shared" si="16"/>
        <v>2022</v>
      </c>
      <c r="L30" s="313">
        <f t="shared" si="17"/>
        <v>69</v>
      </c>
      <c r="M30" s="313">
        <f t="shared" si="18"/>
        <v>62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21.7</v>
      </c>
      <c r="H35" s="312">
        <f>IF(ISBLANK(G5),"",G5)</f>
        <v>28.7</v>
      </c>
      <c r="K35" s="516">
        <f>A5</f>
        <v>2020</v>
      </c>
      <c r="L35" s="312">
        <f>IF(ISBLANK(O5),"",O5)</f>
        <v>87</v>
      </c>
      <c r="M35" s="312">
        <f>IF(ISBLANK(N5),"",N5)</f>
        <v>80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23.1</v>
      </c>
      <c r="H36" s="481">
        <f t="shared" ref="H36:H37" si="21">IF(ISBLANK(G6),"",G6)</f>
        <v>30.8</v>
      </c>
      <c r="K36" s="488">
        <f t="shared" ref="K36:K37" si="22">A6</f>
        <v>2021</v>
      </c>
      <c r="L36" s="481">
        <f t="shared" ref="L36:L37" si="23">IF(ISBLANK(O6),"",O6)</f>
        <v>83</v>
      </c>
      <c r="M36" s="481">
        <f t="shared" ref="M36:M37" si="24">IF(ISBLANK(N6),"",N6)</f>
        <v>75</v>
      </c>
    </row>
    <row r="37" spans="6:15" x14ac:dyDescent="0.25">
      <c r="F37" s="483">
        <f t="shared" si="19"/>
        <v>2022</v>
      </c>
      <c r="G37" s="313">
        <f t="shared" si="20"/>
        <v>26.1</v>
      </c>
      <c r="H37" s="313">
        <f t="shared" si="21"/>
        <v>34.700000000000003</v>
      </c>
      <c r="K37" s="483">
        <f t="shared" si="22"/>
        <v>2022</v>
      </c>
      <c r="L37" s="313">
        <f t="shared" si="23"/>
        <v>69</v>
      </c>
      <c r="M37" s="313">
        <f t="shared" si="24"/>
        <v>62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17.7</v>
      </c>
      <c r="C6" s="35">
        <v>17.899999999999999</v>
      </c>
      <c r="D6" s="63">
        <v>17.600000000000001</v>
      </c>
      <c r="E6" s="35">
        <v>54.9</v>
      </c>
      <c r="F6" s="35">
        <v>50.6</v>
      </c>
      <c r="G6" s="35">
        <v>58.6</v>
      </c>
      <c r="H6" s="294">
        <v>27.3</v>
      </c>
      <c r="I6" s="35">
        <v>31.5</v>
      </c>
      <c r="J6" s="63">
        <v>23.7</v>
      </c>
      <c r="M6" s="127" t="s">
        <v>16</v>
      </c>
      <c r="N6" s="937">
        <f>IF(ISBLANK(B8),"",B8)</f>
        <v>16.8</v>
      </c>
      <c r="O6" s="937">
        <f>IF(ISBLANK(E8),"",E8)</f>
        <v>50.7</v>
      </c>
      <c r="P6" s="128">
        <f>IF(ISBLANK(H8),"",H8)</f>
        <v>32.6</v>
      </c>
    </row>
    <row r="7" spans="1:19" x14ac:dyDescent="0.25">
      <c r="A7" s="288">
        <v>2022</v>
      </c>
      <c r="B7" s="169">
        <v>17.100000000000001</v>
      </c>
      <c r="C7" s="94">
        <v>17.100000000000001</v>
      </c>
      <c r="D7" s="171">
        <v>17.2</v>
      </c>
      <c r="E7" s="94">
        <v>52</v>
      </c>
      <c r="F7" s="94">
        <v>47.7</v>
      </c>
      <c r="G7" s="94">
        <v>55.6</v>
      </c>
      <c r="H7" s="169">
        <v>30.9</v>
      </c>
      <c r="I7" s="94">
        <v>35.200000000000003</v>
      </c>
      <c r="J7" s="171">
        <v>27.3</v>
      </c>
    </row>
    <row r="8" spans="1:19" x14ac:dyDescent="0.25">
      <c r="A8" s="220">
        <v>2023</v>
      </c>
      <c r="B8" s="169">
        <v>16.8</v>
      </c>
      <c r="C8" s="94">
        <v>16.899999999999999</v>
      </c>
      <c r="D8" s="171">
        <v>16.600000000000001</v>
      </c>
      <c r="E8" s="94">
        <v>50.7</v>
      </c>
      <c r="F8" s="94">
        <v>46.7</v>
      </c>
      <c r="G8" s="94">
        <v>54</v>
      </c>
      <c r="H8" s="169">
        <v>32.6</v>
      </c>
      <c r="I8" s="94">
        <v>36.4</v>
      </c>
      <c r="J8" s="171">
        <v>29.4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16.600000000000001</v>
      </c>
      <c r="O12" s="938">
        <f>IF(ISBLANK(G8),"",G8)</f>
        <v>54</v>
      </c>
      <c r="P12" s="940">
        <f>IF(ISBLANK(J8),"",J8)</f>
        <v>29.4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16.899999999999999</v>
      </c>
      <c r="O13" s="939">
        <f>IF(ISBLANK(F8),"",F8)</f>
        <v>46.7</v>
      </c>
      <c r="P13" s="941">
        <f>IF(ISBLANK(I8),"",I8)</f>
        <v>36.4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16.8</v>
      </c>
      <c r="O20" s="937">
        <f>IF(ISBLANK(E8),"",E8)</f>
        <v>50.7</v>
      </c>
      <c r="P20" s="942">
        <f>IF(ISBLANK(H8),"",H8)</f>
        <v>32.6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16.600000000000001</v>
      </c>
      <c r="O24" s="938">
        <f>IF(ISBLANK(G8),"",G8)</f>
        <v>54</v>
      </c>
      <c r="P24" s="940">
        <f>IF(ISBLANK(J8),"",J8)</f>
        <v>29.4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16.899999999999999</v>
      </c>
      <c r="O25" s="939">
        <f>IF(ISBLANK(F8),"",F8)</f>
        <v>46.7</v>
      </c>
      <c r="P25" s="941">
        <f>IF(ISBLANK(I8),"",I8)</f>
        <v>36.4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1978797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41001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1974932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40921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7781620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161237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358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31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20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1289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124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191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416059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33.299999999999997</v>
      </c>
      <c r="E20" s="602">
        <v>31.3</v>
      </c>
      <c r="F20" s="602">
        <v>29.8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14.8</v>
      </c>
      <c r="E21" s="753">
        <v>16.100000000000001</v>
      </c>
      <c r="F21" s="753">
        <v>17.8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3.3</v>
      </c>
      <c r="E22" s="754">
        <v>1.2</v>
      </c>
      <c r="F22" s="754">
        <v>4.5999999999999996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29.8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17.8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4.5999999999999996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47.8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29.8</v>
      </c>
      <c r="C30" s="206" t="s">
        <v>501</v>
      </c>
    </row>
    <row r="31" spans="1:11" x14ac:dyDescent="0.25">
      <c r="A31" s="700" t="s">
        <v>1438</v>
      </c>
      <c r="B31" s="736">
        <f>F21</f>
        <v>17.8</v>
      </c>
    </row>
    <row r="32" spans="1:11" x14ac:dyDescent="0.25">
      <c r="A32" s="700" t="s">
        <v>1439</v>
      </c>
      <c r="B32" s="736">
        <f>F22</f>
        <v>4.5999999999999996</v>
      </c>
    </row>
    <row r="33" spans="1:2" x14ac:dyDescent="0.25">
      <c r="A33" s="701" t="s">
        <v>1440</v>
      </c>
      <c r="B33" s="734">
        <f>100-(B30+B31+B32)</f>
        <v>47.8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383</v>
      </c>
      <c r="C4" s="71">
        <v>26</v>
      </c>
      <c r="D4" s="71">
        <v>17</v>
      </c>
      <c r="G4" s="219">
        <f>A4</f>
        <v>2020</v>
      </c>
      <c r="H4" s="291">
        <f>IF(ISBLANK(C4),"",C4)</f>
        <v>26</v>
      </c>
      <c r="I4" s="291">
        <f>IF(ISBLANK(D4),"",D4)</f>
        <v>17</v>
      </c>
    </row>
    <row r="5" spans="1:9" x14ac:dyDescent="0.25">
      <c r="A5" s="288">
        <v>2021</v>
      </c>
      <c r="B5" s="216">
        <v>370</v>
      </c>
      <c r="C5" s="216">
        <v>29</v>
      </c>
      <c r="D5" s="216">
        <v>16</v>
      </c>
      <c r="G5" s="288">
        <f t="shared" ref="G5:G6" si="0">A5</f>
        <v>2021</v>
      </c>
      <c r="H5" s="292">
        <f t="shared" ref="H5:H6" si="1">IF(ISBLANK(C5),"",C5)</f>
        <v>29</v>
      </c>
      <c r="I5" s="292">
        <f t="shared" ref="I5:I6" si="2">IF(ISBLANK(D5),"",D5)</f>
        <v>16</v>
      </c>
    </row>
    <row r="6" spans="1:9" x14ac:dyDescent="0.25">
      <c r="A6" s="220">
        <v>2022</v>
      </c>
      <c r="B6" s="170">
        <v>358</v>
      </c>
      <c r="C6" s="170">
        <v>31</v>
      </c>
      <c r="D6" s="170">
        <v>20</v>
      </c>
      <c r="G6" s="221">
        <f t="shared" si="0"/>
        <v>2022</v>
      </c>
      <c r="H6" s="293">
        <f t="shared" si="1"/>
        <v>31</v>
      </c>
      <c r="I6" s="293">
        <f t="shared" si="2"/>
        <v>20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26</v>
      </c>
      <c r="I12" s="291">
        <f>IF(ISBLANK(D4),"",D4)</f>
        <v>17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29</v>
      </c>
      <c r="I13" s="292">
        <f t="shared" si="4"/>
        <v>16</v>
      </c>
    </row>
    <row r="14" spans="1:9" x14ac:dyDescent="0.25">
      <c r="G14" s="221">
        <f t="shared" si="3"/>
        <v>2022</v>
      </c>
      <c r="H14" s="293">
        <f t="shared" ref="H14:I14" si="5">IF(ISBLANK(C6),"",C6)</f>
        <v>31</v>
      </c>
      <c r="I14" s="293">
        <f t="shared" si="5"/>
        <v>20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1183</v>
      </c>
      <c r="C23" s="71">
        <v>124</v>
      </c>
      <c r="D23" s="71">
        <v>118</v>
      </c>
      <c r="G23" s="219">
        <f>A23</f>
        <v>2020</v>
      </c>
      <c r="H23" s="291">
        <f>IF(ISBLANK(C23),"",C23)</f>
        <v>124</v>
      </c>
      <c r="I23" s="291">
        <f>IF(ISBLANK(D23),"",D23)</f>
        <v>118</v>
      </c>
    </row>
    <row r="24" spans="1:13" x14ac:dyDescent="0.25">
      <c r="A24" s="288">
        <v>2021</v>
      </c>
      <c r="B24" s="216">
        <v>1216</v>
      </c>
      <c r="C24" s="216">
        <v>110</v>
      </c>
      <c r="D24" s="216">
        <v>142</v>
      </c>
      <c r="G24" s="288">
        <f t="shared" ref="G24:G25" si="6">A24</f>
        <v>2021</v>
      </c>
      <c r="H24" s="292">
        <f t="shared" ref="H24:H25" si="7">IF(ISBLANK(C24),"",C24)</f>
        <v>110</v>
      </c>
      <c r="I24" s="292">
        <f t="shared" ref="I24:I25" si="8">IF(ISBLANK(D24),"",D24)</f>
        <v>142</v>
      </c>
    </row>
    <row r="25" spans="1:13" x14ac:dyDescent="0.25">
      <c r="A25" s="220">
        <v>2022</v>
      </c>
      <c r="B25" s="170">
        <v>1289</v>
      </c>
      <c r="C25" s="170">
        <v>124</v>
      </c>
      <c r="D25" s="170">
        <v>191</v>
      </c>
      <c r="G25" s="221">
        <f t="shared" si="6"/>
        <v>2022</v>
      </c>
      <c r="H25" s="293">
        <f t="shared" si="7"/>
        <v>124</v>
      </c>
      <c r="I25" s="293">
        <f t="shared" si="8"/>
        <v>191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124</v>
      </c>
      <c r="I31" s="291">
        <f>IF(ISBLANK(D23),"",D23)</f>
        <v>118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110</v>
      </c>
      <c r="I32" s="292">
        <f t="shared" si="10"/>
        <v>142</v>
      </c>
    </row>
    <row r="33" spans="7:9" x14ac:dyDescent="0.25">
      <c r="G33" s="221">
        <f t="shared" si="9"/>
        <v>2022</v>
      </c>
      <c r="H33" s="293">
        <f t="shared" ref="H33:I33" si="11">IF(ISBLANK(C25),"",C25)</f>
        <v>124</v>
      </c>
      <c r="I33" s="293">
        <f t="shared" si="11"/>
        <v>191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2341613</v>
      </c>
      <c r="C4" s="1086">
        <v>44486</v>
      </c>
      <c r="D4" s="110">
        <v>1042519</v>
      </c>
      <c r="E4" s="70">
        <v>19806</v>
      </c>
      <c r="F4" s="1085">
        <v>230899</v>
      </c>
      <c r="G4" s="70">
        <v>4387</v>
      </c>
      <c r="H4" s="1087">
        <v>7028196</v>
      </c>
      <c r="I4" s="1086">
        <v>133522</v>
      </c>
    </row>
    <row r="5" spans="1:9" x14ac:dyDescent="0.25">
      <c r="A5" s="589">
        <v>2021</v>
      </c>
      <c r="B5" s="1088">
        <v>2447174</v>
      </c>
      <c r="C5" s="1089">
        <v>47419</v>
      </c>
      <c r="D5" s="162">
        <v>1262110</v>
      </c>
      <c r="E5" s="214">
        <v>24456</v>
      </c>
      <c r="F5" s="1088">
        <v>97045</v>
      </c>
      <c r="G5" s="214">
        <v>1880</v>
      </c>
      <c r="H5" s="1090">
        <v>7818004</v>
      </c>
      <c r="I5" s="1089">
        <v>151491</v>
      </c>
    </row>
    <row r="6" spans="1:9" x14ac:dyDescent="0.25">
      <c r="A6" s="590">
        <v>2022</v>
      </c>
      <c r="B6" s="1091">
        <v>2322565</v>
      </c>
      <c r="C6" s="1092">
        <v>48124</v>
      </c>
      <c r="D6" s="171">
        <v>1384533</v>
      </c>
      <c r="E6" s="169">
        <v>28688</v>
      </c>
      <c r="F6" s="1091">
        <v>354447</v>
      </c>
      <c r="G6" s="169">
        <v>7344</v>
      </c>
      <c r="H6" s="1093">
        <v>7781620</v>
      </c>
      <c r="I6" s="1092">
        <v>161237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222948</v>
      </c>
      <c r="C4" s="1085">
        <v>1999449</v>
      </c>
      <c r="D4" s="1086">
        <v>37986</v>
      </c>
      <c r="E4" s="1085">
        <v>2020651</v>
      </c>
      <c r="F4" s="1086">
        <v>38388</v>
      </c>
    </row>
    <row r="5" spans="1:6" x14ac:dyDescent="0.25">
      <c r="A5" s="482">
        <v>2021</v>
      </c>
      <c r="B5" s="1090">
        <v>240828</v>
      </c>
      <c r="C5" s="1088">
        <v>2113872</v>
      </c>
      <c r="D5" s="1089">
        <v>40961</v>
      </c>
      <c r="E5" s="1088">
        <v>2101182</v>
      </c>
      <c r="F5" s="1089">
        <v>40715</v>
      </c>
    </row>
    <row r="6" spans="1:6" ht="15.75" thickBot="1" x14ac:dyDescent="0.3">
      <c r="A6" s="962">
        <v>2022</v>
      </c>
      <c r="B6" s="1094">
        <v>416059</v>
      </c>
      <c r="C6" s="1095">
        <v>1978797</v>
      </c>
      <c r="D6" s="1096">
        <v>41001</v>
      </c>
      <c r="E6" s="1095">
        <v>1974932</v>
      </c>
      <c r="F6" s="1096">
        <v>40921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Зајечар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1069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42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48262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45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6.8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22.9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-16.100000000000001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73.069999999999993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48.1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235.3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2.4900000000000002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43348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43303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1146</v>
      </c>
      <c r="C63" s="550">
        <f>IF(ISBLANK('DEM2'!C7),"-",'DEM2'!C7)</f>
        <v>1192</v>
      </c>
      <c r="D63" s="550"/>
      <c r="E63" s="550">
        <f>IF(ISBLANK('DEM2'!D8),"-",'DEM2'!D8)</f>
        <v>1117</v>
      </c>
      <c r="F63" s="550">
        <f>IF(ISBLANK('DEM2'!C8),"-",'DEM2'!C8)</f>
        <v>1100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1613</v>
      </c>
      <c r="C64" s="319">
        <f>IF(ISBLANK('DEM2'!F7),"-",'DEM2'!F7)</f>
        <v>1823</v>
      </c>
      <c r="D64" s="791"/>
      <c r="E64" s="319">
        <f>IF(ISBLANK('DEM2'!G8),"-",'DEM2'!G8)</f>
        <v>1491</v>
      </c>
      <c r="F64" s="319">
        <f>IF(ISBLANK('DEM2'!F8),"-",'DEM2'!F8)</f>
        <v>1703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918</v>
      </c>
      <c r="C65" s="347">
        <f>IF(ISBLANK('DEM2'!I7),"-",'DEM2'!I7)</f>
        <v>1008</v>
      </c>
      <c r="D65" s="395"/>
      <c r="E65" s="347">
        <f>IF(ISBLANK('DEM2'!J8),"-",'DEM2'!J8)</f>
        <v>850</v>
      </c>
      <c r="F65" s="347">
        <f>IF(ISBLANK('DEM2'!I8),"-",'DEM2'!I8)</f>
        <v>921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3431</v>
      </c>
      <c r="C66" s="319">
        <f>IF(ISBLANK('DEM2'!L7),"-",'DEM2'!L7)</f>
        <v>3757</v>
      </c>
      <c r="D66" s="397"/>
      <c r="E66" s="319">
        <f>IF(ISBLANK('DEM2'!M8),"-",'DEM2'!M8)</f>
        <v>3255</v>
      </c>
      <c r="F66" s="319">
        <f>IF(ISBLANK('DEM2'!L8),"-",'DEM2'!L8)</f>
        <v>3487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3610</v>
      </c>
      <c r="C67" s="319">
        <f>IF(ISBLANK('DEM2'!O7),"-",'DEM2'!O7)</f>
        <v>3959</v>
      </c>
      <c r="D67" s="397"/>
      <c r="E67" s="319">
        <f>IF(ISBLANK('DEM2'!P8),"-",'DEM2'!P8)</f>
        <v>3115</v>
      </c>
      <c r="F67" s="319">
        <f>IF(ISBLANK('DEM2'!O8),"-",'DEM2'!O8)</f>
        <v>3433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15473</v>
      </c>
      <c r="C68" s="416">
        <f>IF(ISBLANK('DEM2'!R7),"-",'DEM2'!R7)</f>
        <v>16204</v>
      </c>
      <c r="D68" s="422"/>
      <c r="E68" s="416">
        <f>IF(ISBLANK('DEM2'!S8),"-",'DEM2'!S8)</f>
        <v>14173</v>
      </c>
      <c r="F68" s="416">
        <f>IF(ISBLANK('DEM2'!R8),"-",'DEM2'!R8)</f>
        <v>14631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26332</v>
      </c>
      <c r="C69" s="465">
        <f>IF(ISBLANK('DEM2'!U7),"-",'DEM2'!U7)</f>
        <v>25275</v>
      </c>
      <c r="D69" s="801"/>
      <c r="E69" s="465">
        <f>IF(ISBLANK('DEM2'!V8),"-",'DEM2'!V8)</f>
        <v>24790</v>
      </c>
      <c r="F69" s="465">
        <f>IF(ISBLANK('DEM2'!U8),"-",'DEM2'!U8)</f>
        <v>23472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25.2</v>
      </c>
      <c r="G115" s="802">
        <f>IF(ISBLANK('DEM2'!E23),"-",'DEM2'!E23)</f>
        <v>17.899999999999999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9.6</v>
      </c>
      <c r="G116" s="409">
        <f>IF(ISBLANK('DEM2'!E24),"-",'DEM2'!E24)</f>
        <v>6.4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3.1</v>
      </c>
      <c r="G117" s="803">
        <f>IF(ISBLANK('DEM2'!E25),"-",'DEM2'!E25)</f>
        <v>12.1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11798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14617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30.3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63719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2788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65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26.5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50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34.700000000000003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8.6999999999999993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7781620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161237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1384533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798922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28688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2322565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48124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354447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7344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1978797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41001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1974932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40921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358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1289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416059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6165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6956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5011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19460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5931</v>
      </c>
      <c r="C300" s="810">
        <f>IF(ISBLANK(POLJ3!C4),"-",POLJ3!C4)</f>
        <v>1854</v>
      </c>
      <c r="D300" s="1129">
        <f>IF(ISBLANK(POLJ3!D4),"-",POLJ3!D4)</f>
        <v>4077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9002</v>
      </c>
      <c r="C301" s="791">
        <f>IF(ISBLANK(POLJ3!C5),"-",POLJ3!C5)</f>
        <v>5043</v>
      </c>
      <c r="D301" s="1130">
        <f>IF(ISBLANK(POLJ3!D5),"-",POLJ3!D5)</f>
        <v>3959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11</v>
      </c>
      <c r="C302" s="792">
        <f>IF(ISBLANK(POLJ3!C6),"-",POLJ3!C6)</f>
        <v>7</v>
      </c>
      <c r="D302" s="1131">
        <f>IF(ISBLANK(POLJ3!D6),"-",POLJ3!D6)</f>
        <v>4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169</v>
      </c>
      <c r="C303" s="793">
        <f>IF(ISBLANK(POLJ3!C7),"-",POLJ3!C7)</f>
        <v>26</v>
      </c>
      <c r="D303" s="1111">
        <f>IF(ISBLANK(POLJ3!D7),"-",POLJ3!D7)</f>
        <v>143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6165</v>
      </c>
      <c r="C304" s="809">
        <f>IF(ISBLANK(POLJ3!C8),"-",POLJ3!C8)</f>
        <v>1599</v>
      </c>
      <c r="D304" s="1159">
        <f>IF(ISBLANK(POLJ3!D8),"-",POLJ3!D8)</f>
        <v>4566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214.94</v>
      </c>
      <c r="C310" s="1160"/>
      <c r="D310" s="3"/>
      <c r="E310" s="5"/>
      <c r="F310" s="5"/>
      <c r="G310" s="817" t="s">
        <v>773</v>
      </c>
      <c r="H310" s="818">
        <f>IF(ISBLANK(POLJ2!H3),"-",POLJ2!H3)</f>
        <v>7804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21225.24</v>
      </c>
      <c r="C311" s="1161"/>
      <c r="D311" s="3"/>
      <c r="E311" s="5"/>
      <c r="F311" s="5"/>
      <c r="G311" s="812" t="s">
        <v>774</v>
      </c>
      <c r="H311" s="250">
        <f>IF(ISBLANK(POLJ2!H4),"-",POLJ2!H4)</f>
        <v>37764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983.54</v>
      </c>
      <c r="C312" s="1161"/>
      <c r="D312" s="3"/>
      <c r="E312" s="5"/>
      <c r="F312" s="5"/>
      <c r="G312" s="812" t="s">
        <v>775</v>
      </c>
      <c r="H312" s="250">
        <f>IF(ISBLANK(POLJ2!H5),"-",POLJ2!H5)</f>
        <v>14180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463.23</v>
      </c>
      <c r="C313" s="1161"/>
      <c r="D313" s="3"/>
      <c r="E313" s="5"/>
      <c r="F313" s="5"/>
      <c r="G313" s="814" t="s">
        <v>776</v>
      </c>
      <c r="H313" s="251">
        <f>IF(ISBLANK(POLJ2!H6),"-",POLJ2!H6)</f>
        <v>102295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2.95</v>
      </c>
      <c r="C314" s="1161"/>
      <c r="D314" s="3"/>
      <c r="E314" s="5"/>
      <c r="F314" s="5"/>
      <c r="G314" s="816" t="s">
        <v>16</v>
      </c>
      <c r="H314" s="819">
        <f>IF(ISBLANK(POLJ2!H7),"-",POLJ2!H7)</f>
        <v>162043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7852.15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30742.05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23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199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26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1097</v>
      </c>
      <c r="I364" s="810">
        <f>IF(ISBLANK(OBRAZ2!I6),"-",OBRAZ2!I6)</f>
        <v>986</v>
      </c>
      <c r="J364" s="810">
        <f>IF(ISBLANK(OBRAZ2!J6),"-",OBRAZ2!J6)</f>
        <v>111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541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69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371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0.92165898617511521</v>
      </c>
      <c r="I375" s="852">
        <f>IF(ISBLANK(OBRAZ2!C12),"-",OBRAZ2!C21)</f>
        <v>0.82041932543299911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63.041474654377879</v>
      </c>
      <c r="I377" s="853">
        <f>IF(ISBLANK(OBRAZ2!C14),"-",OBRAZ2!C23)</f>
        <v>63.992707383773926</v>
      </c>
      <c r="J377" s="853">
        <f>IF(ISBLANK(OBRAZ2!D14),"-",OBRAZ2!D23)</f>
        <v>66.606660666066603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20.184331797235021</v>
      </c>
      <c r="I379" s="853">
        <f>IF(ISBLANK(OBRAZ2!C16),"-",OBRAZ2!C25)</f>
        <v>19.690063810391976</v>
      </c>
      <c r="J379" s="853">
        <f>IF(ISBLANK(OBRAZ2!D16),"-",OBRAZ2!D25)</f>
        <v>17.551755175517552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15.85253456221198</v>
      </c>
      <c r="I380" s="854">
        <f>IF(ISBLANK(OBRAZ2!C17),"-",OBRAZ2!C26)</f>
        <v>15.496809480401094</v>
      </c>
      <c r="J380" s="854">
        <f>IF(ISBLANK(OBRAZ2!D17),"-",OBRAZ2!D26)</f>
        <v>15.841584158415841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11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21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1368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1492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155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65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94.9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410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100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-0.3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18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2031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494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-0.1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41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54762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38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4504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191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4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0.7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0.05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1.9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48.5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0.54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5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10.4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87.2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84.5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3824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7.9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16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239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2990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75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52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7.8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0.3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7.5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3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30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0.2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1081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2.2999999999999998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550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8.1999999999999993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381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5.7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117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296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117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229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38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7.8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43.3</v>
      </c>
      <c r="F625" s="796" t="str">
        <f>IF(LEN(IZBORI!C4)&gt;0,"(" &amp; IZBORI!C4 &amp; ")", "-")</f>
        <v>(2017)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32</v>
      </c>
      <c r="F626" s="798" t="str">
        <f>IF(LEN(IZBORI!C5)&gt;0,"(" &amp; IZBORI!C5 &amp; ")", "-")</f>
        <v>(2017)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268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57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464.11200000000002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0.8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25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437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20300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134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12944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30172.95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28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15.61285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44</v>
      </c>
      <c r="D696" s="317"/>
      <c r="E696" s="316"/>
      <c r="F696" s="5"/>
      <c r="G696" s="839">
        <v>2012</v>
      </c>
      <c r="H696" s="837">
        <f>IF(ISBLANK(INDEKSI2!B5),"-",INDEKSI2!B5)</f>
        <v>33.729999999999997</v>
      </c>
      <c r="I696" s="837">
        <f>IF(ISBLANK(INDEKSI2!C5),"-",INDEKSI2!C5)</f>
        <v>39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47.62</v>
      </c>
      <c r="D697" s="317"/>
      <c r="E697" s="316"/>
      <c r="F697" s="5"/>
      <c r="G697" s="840">
        <v>2013</v>
      </c>
      <c r="H697" s="561">
        <f>IF(ISBLANK(INDEKSI2!B6),"-",INDEKSI2!B6)</f>
        <v>34.85</v>
      </c>
      <c r="I697" s="561">
        <f>IF(ISBLANK(INDEKSI2!C6),"-",INDEKSI2!C6)</f>
        <v>41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35.32</v>
      </c>
      <c r="I698" s="838">
        <f>IF(ISBLANK(INDEKSI2!C7),"-",INDEKSI2!C7)</f>
        <v>46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9051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4146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27515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10476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3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34.700000000000003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8.6999999999999993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26.5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50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35.32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46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15.61285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44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47.62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35.47</v>
      </c>
      <c r="C4" s="723">
        <v>35</v>
      </c>
      <c r="D4" s="712"/>
      <c r="E4" s="713"/>
      <c r="F4" s="714"/>
    </row>
    <row r="5" spans="1:6" x14ac:dyDescent="0.25">
      <c r="A5" s="288">
        <v>2012</v>
      </c>
      <c r="B5" s="616">
        <v>33.729999999999997</v>
      </c>
      <c r="C5" s="724">
        <v>39</v>
      </c>
      <c r="D5" s="715"/>
      <c r="E5" s="643"/>
      <c r="F5" s="716"/>
    </row>
    <row r="6" spans="1:6" x14ac:dyDescent="0.25">
      <c r="A6" s="288">
        <v>2013</v>
      </c>
      <c r="B6" s="616">
        <v>34.85</v>
      </c>
      <c r="C6" s="724">
        <v>41</v>
      </c>
      <c r="D6" s="717">
        <v>15.61285</v>
      </c>
      <c r="E6" s="611">
        <v>44</v>
      </c>
      <c r="F6" s="718">
        <v>47.62</v>
      </c>
    </row>
    <row r="7" spans="1:6" x14ac:dyDescent="0.25">
      <c r="A7" s="221">
        <v>2014</v>
      </c>
      <c r="B7" s="617">
        <v>35.32</v>
      </c>
      <c r="C7" s="725">
        <v>46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6165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5011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6956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214.94</v>
      </c>
      <c r="G3" s="219" t="s">
        <v>773</v>
      </c>
      <c r="H3" s="71">
        <v>7804</v>
      </c>
    </row>
    <row r="4" spans="1:9" x14ac:dyDescent="0.25">
      <c r="A4" s="288" t="s">
        <v>768</v>
      </c>
      <c r="B4" s="216">
        <v>21225.24</v>
      </c>
      <c r="G4" s="288" t="s">
        <v>774</v>
      </c>
      <c r="H4" s="216">
        <v>37764</v>
      </c>
    </row>
    <row r="5" spans="1:9" x14ac:dyDescent="0.25">
      <c r="A5" s="288" t="s">
        <v>769</v>
      </c>
      <c r="B5" s="216">
        <v>983.54</v>
      </c>
      <c r="G5" s="288" t="s">
        <v>775</v>
      </c>
      <c r="H5" s="216">
        <v>14180</v>
      </c>
    </row>
    <row r="6" spans="1:9" x14ac:dyDescent="0.25">
      <c r="A6" s="288" t="s">
        <v>770</v>
      </c>
      <c r="B6" s="216">
        <v>463.23</v>
      </c>
      <c r="G6" s="288" t="s">
        <v>776</v>
      </c>
      <c r="H6" s="216">
        <v>102295</v>
      </c>
    </row>
    <row r="7" spans="1:9" x14ac:dyDescent="0.25">
      <c r="A7" s="288" t="s">
        <v>771</v>
      </c>
      <c r="B7" s="216">
        <v>2.95</v>
      </c>
      <c r="G7" s="1" t="s">
        <v>24</v>
      </c>
      <c r="H7" s="290">
        <v>162043</v>
      </c>
    </row>
    <row r="8" spans="1:9" x14ac:dyDescent="0.25">
      <c r="A8" s="289" t="s">
        <v>772</v>
      </c>
      <c r="B8" s="73">
        <v>7852.15</v>
      </c>
    </row>
    <row r="9" spans="1:9" x14ac:dyDescent="0.25">
      <c r="A9" s="1" t="s">
        <v>24</v>
      </c>
      <c r="B9" s="290">
        <v>30742.05</v>
      </c>
      <c r="I9" s="41" t="s">
        <v>884</v>
      </c>
    </row>
    <row r="10" spans="1:9" x14ac:dyDescent="0.25">
      <c r="G10" s="29" t="s">
        <v>783</v>
      </c>
      <c r="H10" s="58">
        <v>19460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5931</v>
      </c>
      <c r="C4" s="55">
        <v>1854</v>
      </c>
      <c r="D4" s="110">
        <v>4077</v>
      </c>
    </row>
    <row r="5" spans="1:4" ht="30" customHeight="1" x14ac:dyDescent="0.25">
      <c r="A5" s="276" t="s">
        <v>892</v>
      </c>
      <c r="B5" s="214">
        <v>9002</v>
      </c>
      <c r="C5" s="58">
        <v>5043</v>
      </c>
      <c r="D5" s="162">
        <v>3959</v>
      </c>
    </row>
    <row r="6" spans="1:4" x14ac:dyDescent="0.25">
      <c r="A6" s="276" t="s">
        <v>780</v>
      </c>
      <c r="B6" s="214">
        <v>11</v>
      </c>
      <c r="C6" s="58">
        <v>7</v>
      </c>
      <c r="D6" s="162">
        <v>4</v>
      </c>
    </row>
    <row r="7" spans="1:4" ht="30" x14ac:dyDescent="0.25">
      <c r="A7" s="276" t="s">
        <v>781</v>
      </c>
      <c r="B7" s="214">
        <v>169</v>
      </c>
      <c r="C7" s="58">
        <v>26</v>
      </c>
      <c r="D7" s="162">
        <v>143</v>
      </c>
    </row>
    <row r="8" spans="1:4" x14ac:dyDescent="0.25">
      <c r="A8" s="203" t="s">
        <v>782</v>
      </c>
      <c r="B8" s="72">
        <v>6165</v>
      </c>
      <c r="C8" s="61">
        <v>1599</v>
      </c>
      <c r="D8" s="111">
        <v>4566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63.636363636363633</v>
      </c>
      <c r="C14" s="278">
        <f>D6/B6*100</f>
        <v>36.363636363636367</v>
      </c>
    </row>
    <row r="15" spans="1:4" ht="60" x14ac:dyDescent="0.25">
      <c r="A15" s="279" t="s">
        <v>893</v>
      </c>
      <c r="B15" s="284">
        <f>C5/B5*100</f>
        <v>56.020884247944899</v>
      </c>
      <c r="C15" s="280">
        <f>D5/B5*100</f>
        <v>43.979115752055101</v>
      </c>
    </row>
    <row r="16" spans="1:4" ht="30" x14ac:dyDescent="0.25">
      <c r="A16" s="281" t="s">
        <v>829</v>
      </c>
      <c r="B16" s="285">
        <f>C4/B4*100</f>
        <v>31.259484066767829</v>
      </c>
      <c r="C16" s="282">
        <f>D4/B4*100</f>
        <v>68.740515933232174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63.636363636363633</v>
      </c>
      <c r="C21" s="278">
        <f>C14</f>
        <v>36.363636363636367</v>
      </c>
    </row>
    <row r="22" spans="1:3" ht="60" x14ac:dyDescent="0.25">
      <c r="A22" s="279" t="s">
        <v>831</v>
      </c>
      <c r="B22" s="284">
        <f t="shared" ref="B22:C23" si="0">B15</f>
        <v>56.020884247944899</v>
      </c>
      <c r="C22" s="280">
        <f t="shared" si="0"/>
        <v>43.979115752055101</v>
      </c>
    </row>
    <row r="23" spans="1:3" ht="30" x14ac:dyDescent="0.25">
      <c r="A23" s="281" t="s">
        <v>866</v>
      </c>
      <c r="B23" s="287">
        <f t="shared" si="0"/>
        <v>31.259484066767829</v>
      </c>
      <c r="C23" s="286">
        <f t="shared" si="0"/>
        <v>68.740515933232174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23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199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26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541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69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371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1214</v>
      </c>
      <c r="C6" s="975">
        <v>1085</v>
      </c>
      <c r="D6" s="947">
        <v>129</v>
      </c>
      <c r="E6" s="975">
        <v>1085</v>
      </c>
      <c r="F6" s="975">
        <v>968</v>
      </c>
      <c r="G6" s="947">
        <v>117</v>
      </c>
      <c r="H6" s="601">
        <v>1097</v>
      </c>
      <c r="I6" s="618">
        <v>986</v>
      </c>
      <c r="J6" s="947">
        <v>111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10</v>
      </c>
      <c r="C12" s="602">
        <v>9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684</v>
      </c>
      <c r="C14" s="753">
        <v>702</v>
      </c>
      <c r="D14" s="753">
        <v>740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219</v>
      </c>
      <c r="C16" s="1038">
        <v>216</v>
      </c>
      <c r="D16" s="753">
        <v>195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172</v>
      </c>
      <c r="C17" s="754">
        <v>170</v>
      </c>
      <c r="D17" s="754">
        <v>176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0.92165898617511521</v>
      </c>
      <c r="C21" s="291">
        <f>C12/SUM(C12:C17)*100</f>
        <v>0.82041932543299911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63.041474654377879</v>
      </c>
      <c r="C23" s="292">
        <f>C14/SUM(C12:C17)*100</f>
        <v>63.992707383773926</v>
      </c>
      <c r="D23" s="292">
        <f>D14/SUM(D12:D17)*100</f>
        <v>66.606660666066603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20.184331797235021</v>
      </c>
      <c r="C25" s="292">
        <f>C16/SUM(C12:C17)*100</f>
        <v>19.690063810391976</v>
      </c>
      <c r="D25" s="292">
        <f>D16/SUM(D12:D17)*100</f>
        <v>17.551755175517552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15.85253456221198</v>
      </c>
      <c r="C26" s="293">
        <f>C17/SUM(C12:C17)*100</f>
        <v>15.496809480401094</v>
      </c>
      <c r="D26" s="293">
        <f>D17/SUM(D12:D17)*100</f>
        <v>15.841584158415841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25.3</v>
      </c>
      <c r="C7" s="602">
        <v>24.9</v>
      </c>
      <c r="D7" s="602">
        <v>21.8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0.9</v>
      </c>
    </row>
    <row r="9" spans="1:6" x14ac:dyDescent="0.25">
      <c r="A9" s="698" t="s">
        <v>224</v>
      </c>
      <c r="B9" s="754">
        <v>74.7</v>
      </c>
      <c r="C9" s="754">
        <v>75.099999999999994</v>
      </c>
      <c r="D9" s="754">
        <v>77.2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25.3</v>
      </c>
      <c r="C13" s="699">
        <f t="shared" ref="C13:D13" si="1">IF(ISBLANK(C7),"",C7)</f>
        <v>24.9</v>
      </c>
      <c r="D13" s="699">
        <f t="shared" si="1"/>
        <v>21.8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0.9</v>
      </c>
    </row>
    <row r="15" spans="1:6" x14ac:dyDescent="0.25">
      <c r="A15" s="704" t="s">
        <v>1671</v>
      </c>
      <c r="B15" s="701">
        <f t="shared" si="2"/>
        <v>74.7</v>
      </c>
      <c r="C15" s="701">
        <f t="shared" si="2"/>
        <v>75.099999999999994</v>
      </c>
      <c r="D15" s="701">
        <f t="shared" si="2"/>
        <v>77.2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25.3</v>
      </c>
      <c r="C18" s="699">
        <f t="shared" ref="C18:D18" si="4">IF(ISBLANK(C7),"",C7)</f>
        <v>24.9</v>
      </c>
      <c r="D18" s="699">
        <f t="shared" si="4"/>
        <v>21.8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0.9</v>
      </c>
    </row>
    <row r="20" spans="1:5" x14ac:dyDescent="0.25">
      <c r="A20" s="704" t="s">
        <v>1674</v>
      </c>
      <c r="B20" s="701">
        <f t="shared" si="5"/>
        <v>74.7</v>
      </c>
      <c r="C20" s="701">
        <f t="shared" si="5"/>
        <v>75.099999999999994</v>
      </c>
      <c r="D20" s="701">
        <f t="shared" si="5"/>
        <v>77.2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89</v>
      </c>
      <c r="C5" s="613">
        <v>91</v>
      </c>
      <c r="D5" s="1039">
        <v>90.1</v>
      </c>
      <c r="F5" s="28"/>
      <c r="G5" s="695">
        <f>A5</f>
        <v>2020</v>
      </c>
      <c r="H5" s="671">
        <f>IF(ISBLANK(B5),"",B5)</f>
        <v>89</v>
      </c>
      <c r="I5" s="620">
        <f t="shared" ref="H5:I7" si="0">IF(ISBLANK(C5),"",C5)</f>
        <v>91</v>
      </c>
    </row>
    <row r="6" spans="1:10" x14ac:dyDescent="0.25">
      <c r="A6" s="751">
        <v>2021</v>
      </c>
      <c r="B6" s="603">
        <v>96.9</v>
      </c>
      <c r="C6" s="614">
        <v>105.3</v>
      </c>
      <c r="D6" s="948">
        <v>101</v>
      </c>
      <c r="F6" s="44"/>
      <c r="G6" s="695">
        <f t="shared" ref="G6:G7" si="1">A6</f>
        <v>2021</v>
      </c>
      <c r="H6" s="672">
        <f t="shared" si="0"/>
        <v>96.9</v>
      </c>
      <c r="I6" s="621">
        <f t="shared" si="0"/>
        <v>105.3</v>
      </c>
    </row>
    <row r="7" spans="1:10" x14ac:dyDescent="0.25">
      <c r="A7" s="752">
        <v>2022</v>
      </c>
      <c r="B7" s="603">
        <v>111.9</v>
      </c>
      <c r="C7" s="614">
        <v>108.9</v>
      </c>
      <c r="D7" s="948">
        <v>110.4</v>
      </c>
      <c r="F7" s="44"/>
      <c r="G7" s="695">
        <f t="shared" si="1"/>
        <v>2022</v>
      </c>
      <c r="H7" s="673">
        <f t="shared" si="0"/>
        <v>111.9</v>
      </c>
      <c r="I7" s="622">
        <f t="shared" si="0"/>
        <v>108.9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89</v>
      </c>
      <c r="I13" s="620">
        <f>IF(ISBLANK(C5),"",C5)</f>
        <v>91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96.9</v>
      </c>
      <c r="I14" s="621">
        <f t="shared" si="3"/>
        <v>105.3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111.9</v>
      </c>
      <c r="I15" s="622">
        <f t="shared" si="4"/>
        <v>108.9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Зајечар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1069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42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48262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45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6.8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22.9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-16.100000000000001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73.069999999999993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48.1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235.3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2.4900000000000002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43348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43303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1146</v>
      </c>
      <c r="C63" s="550">
        <f>IF(ISBLANK('DEM2'!C7),"-",'DEM2'!C7)</f>
        <v>1192</v>
      </c>
      <c r="D63" s="550"/>
      <c r="E63" s="550">
        <f>IF(ISBLANK('DEM2'!D8),"-",'DEM2'!D8)</f>
        <v>1117</v>
      </c>
      <c r="F63" s="550">
        <f>IF(ISBLANK('DEM2'!C8),"-",'DEM2'!C8)</f>
        <v>1100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1613</v>
      </c>
      <c r="C64" s="319">
        <f>IF(ISBLANK('DEM2'!F7),"-",'DEM2'!F7)</f>
        <v>1823</v>
      </c>
      <c r="D64" s="791"/>
      <c r="E64" s="319">
        <f>IF(ISBLANK('DEM2'!G8),"-",'DEM2'!G8)</f>
        <v>1491</v>
      </c>
      <c r="F64" s="319">
        <f>IF(ISBLANK('DEM2'!F8),"-",'DEM2'!F8)</f>
        <v>1703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918</v>
      </c>
      <c r="C65" s="347">
        <f>IF(ISBLANK('DEM2'!I7),"-",'DEM2'!I7)</f>
        <v>1008</v>
      </c>
      <c r="D65" s="395"/>
      <c r="E65" s="347">
        <f>IF(ISBLANK('DEM2'!J8),"-",'DEM2'!J8)</f>
        <v>850</v>
      </c>
      <c r="F65" s="347">
        <f>IF(ISBLANK('DEM2'!I8),"-",'DEM2'!I8)</f>
        <v>921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3431</v>
      </c>
      <c r="C66" s="350">
        <f>IF(ISBLANK('DEM2'!L7),"-",'DEM2'!L7)</f>
        <v>3757</v>
      </c>
      <c r="D66" s="396"/>
      <c r="E66" s="350">
        <f>IF(ISBLANK('DEM2'!M8),"-",'DEM2'!M8)</f>
        <v>3255</v>
      </c>
      <c r="F66" s="350">
        <f>IF(ISBLANK('DEM2'!L8),"-",'DEM2'!L8)</f>
        <v>3487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3610</v>
      </c>
      <c r="C67" s="347">
        <f>IF(ISBLANK('DEM2'!O7),"-",'DEM2'!O7)</f>
        <v>3959</v>
      </c>
      <c r="D67" s="395"/>
      <c r="E67" s="347">
        <f>IF(ISBLANK('DEM2'!P8),"-",'DEM2'!P8)</f>
        <v>3115</v>
      </c>
      <c r="F67" s="347">
        <f>IF(ISBLANK('DEM2'!O8),"-",'DEM2'!O8)</f>
        <v>3433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15473</v>
      </c>
      <c r="C68" s="319">
        <f>IF(ISBLANK('DEM2'!R7),"-",'DEM2'!R7)</f>
        <v>16204</v>
      </c>
      <c r="D68" s="397"/>
      <c r="E68" s="319">
        <f>IF(ISBLANK('DEM2'!S8),"-",'DEM2'!S8)</f>
        <v>14173</v>
      </c>
      <c r="F68" s="319">
        <f>IF(ISBLANK('DEM2'!R8),"-",'DEM2'!R8)</f>
        <v>14631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26332</v>
      </c>
      <c r="C69" s="465">
        <f>IF(ISBLANK('DEM2'!U7),"-",'DEM2'!U7)</f>
        <v>25275</v>
      </c>
      <c r="D69" s="801"/>
      <c r="E69" s="465">
        <f>IF(ISBLANK('DEM2'!V8),"-",'DEM2'!V8)</f>
        <v>24790</v>
      </c>
      <c r="F69" s="465">
        <f>IF(ISBLANK('DEM2'!U8),"-",'DEM2'!U8)</f>
        <v>23472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25.2</v>
      </c>
      <c r="G115" s="802">
        <f>IF(ISBLANK('DEM2'!E23),"-",'DEM2'!E23)</f>
        <v>17.899999999999999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9.6</v>
      </c>
      <c r="G116" s="409">
        <f>IF(ISBLANK('DEM2'!E24),"-",'DEM2'!E24)</f>
        <v>6.4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3.1</v>
      </c>
      <c r="G117" s="803">
        <f>IF(ISBLANK('DEM2'!E25),"-",'DEM2'!E25)</f>
        <v>12.1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11798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14617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30.3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63719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2788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65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26.5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50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34.700000000000003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8.6999999999999993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7781620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161237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1384533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798922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28688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2322565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48124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354447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7344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1978797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41001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1974932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40921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358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1289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416059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6165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6956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5011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19460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5931</v>
      </c>
      <c r="C300" s="810">
        <f>IF(ISBLANK(POLJ3!C4),"-",POLJ3!C4)</f>
        <v>1854</v>
      </c>
      <c r="D300" s="1129">
        <f>IF(ISBLANK(POLJ3!D4),"-",POLJ3!D4)</f>
        <v>4077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9002</v>
      </c>
      <c r="C301" s="791">
        <f>IF(ISBLANK(POLJ3!C5),"-",POLJ3!C5)</f>
        <v>5043</v>
      </c>
      <c r="D301" s="1130">
        <f>IF(ISBLANK(POLJ3!D5),"-",POLJ3!D5)</f>
        <v>3959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11</v>
      </c>
      <c r="C302" s="792">
        <f>IF(ISBLANK(POLJ3!C6),"-",POLJ3!C6)</f>
        <v>7</v>
      </c>
      <c r="D302" s="1131">
        <f>IF(ISBLANK(POLJ3!D6),"-",POLJ3!D6)</f>
        <v>4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169</v>
      </c>
      <c r="C303" s="793">
        <f>IF(ISBLANK(POLJ3!C7),"-",POLJ3!C7)</f>
        <v>26</v>
      </c>
      <c r="D303" s="1111">
        <f>IF(ISBLANK(POLJ3!D7),"-",POLJ3!D7)</f>
        <v>143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6165</v>
      </c>
      <c r="C304" s="809">
        <f>IF(ISBLANK(POLJ3!C8),"-",POLJ3!C8)</f>
        <v>1599</v>
      </c>
      <c r="D304" s="1159">
        <f>IF(ISBLANK(POLJ3!D8),"-",POLJ3!D8)</f>
        <v>4566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214.94</v>
      </c>
      <c r="C310" s="1160"/>
      <c r="D310" s="3"/>
      <c r="E310" s="5"/>
      <c r="F310" s="5"/>
      <c r="G310" s="817" t="s">
        <v>862</v>
      </c>
      <c r="H310" s="818">
        <f>IF(ISBLANK(POLJ2!H3),"-",POLJ2!H3)</f>
        <v>7804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21225.24</v>
      </c>
      <c r="C311" s="1161"/>
      <c r="D311" s="3"/>
      <c r="E311" s="5"/>
      <c r="F311" s="5"/>
      <c r="G311" s="812" t="s">
        <v>863</v>
      </c>
      <c r="H311" s="250">
        <f>IF(ISBLANK(POLJ2!H4),"-",POLJ2!H4)</f>
        <v>37764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983.54</v>
      </c>
      <c r="C312" s="1161"/>
      <c r="D312" s="3"/>
      <c r="E312" s="5"/>
      <c r="F312" s="5"/>
      <c r="G312" s="812" t="s">
        <v>864</v>
      </c>
      <c r="H312" s="250">
        <f>IF(ISBLANK(POLJ2!H5),"-",POLJ2!H5)</f>
        <v>14180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463.23</v>
      </c>
      <c r="C313" s="1161"/>
      <c r="D313" s="3"/>
      <c r="E313" s="5"/>
      <c r="F313" s="5"/>
      <c r="G313" s="814" t="s">
        <v>865</v>
      </c>
      <c r="H313" s="251">
        <f>IF(ISBLANK(POLJ2!H6),"-",POLJ2!H6)</f>
        <v>102295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2.95</v>
      </c>
      <c r="C314" s="1161"/>
      <c r="D314" s="3"/>
      <c r="E314" s="5"/>
      <c r="F314" s="5"/>
      <c r="G314" s="816" t="s">
        <v>855</v>
      </c>
      <c r="H314" s="819">
        <f>IF(ISBLANK(POLJ2!H7),"-",POLJ2!H7)</f>
        <v>162043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7852.15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30742.05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23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199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26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1097</v>
      </c>
      <c r="I364" s="810">
        <f>IF(ISBLANK(OBRAZ2!I6),"-",OBRAZ2!I6)</f>
        <v>986</v>
      </c>
      <c r="J364" s="810">
        <f>IF(ISBLANK(OBRAZ2!J6),"-",OBRAZ2!J6)</f>
        <v>111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541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69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371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0.92165898617511521</v>
      </c>
      <c r="I375" s="852">
        <f>IF(ISBLANK(OBRAZ2!C12),"-",OBRAZ2!C21)</f>
        <v>0.82041932543299911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63.041474654377879</v>
      </c>
      <c r="I377" s="853">
        <f>IF(ISBLANK(OBRAZ2!C14),"-",OBRAZ2!C23)</f>
        <v>63.992707383773926</v>
      </c>
      <c r="J377" s="853">
        <f>IF(ISBLANK(OBRAZ2!D14),"-",OBRAZ2!D23)</f>
        <v>66.606660666066603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20.184331797235021</v>
      </c>
      <c r="I379" s="853">
        <f>IF(ISBLANK(OBRAZ2!C16),"-",OBRAZ2!C25)</f>
        <v>19.690063810391976</v>
      </c>
      <c r="J379" s="853">
        <f>IF(ISBLANK(OBRAZ2!D16),"-",OBRAZ2!D25)</f>
        <v>17.551755175517552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15.85253456221198</v>
      </c>
      <c r="I380" s="854">
        <f>IF(ISBLANK(OBRAZ2!C17),"-",OBRAZ2!C26)</f>
        <v>15.496809480401094</v>
      </c>
      <c r="J380" s="854">
        <f>IF(ISBLANK(OBRAZ2!D17),"-",OBRAZ2!D26)</f>
        <v>15.841584158415841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11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21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1368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1492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155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65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94.9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410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100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-0.3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18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2031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494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-0.1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41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54762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38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4504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191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4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0.7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0.05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1.9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48.5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0.54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5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10.4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87.2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84.5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3824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7.9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16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239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2990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75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52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7.8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0.3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7.5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3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30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0.2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1081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2.2999999999999998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550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8.1999999999999993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381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5.7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117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296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117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229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38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7.8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43.3</v>
      </c>
      <c r="F626" s="796" t="str">
        <f>IF(LEN(IZBORI!C4)&gt;0,"(" &amp; IZBORI!C4 &amp; ")", "-")</f>
        <v>(2017)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32</v>
      </c>
      <c r="F627" s="798" t="str">
        <f>IF(LEN(IZBORI!C5)&gt;0,"(" &amp; IZBORI!C5 &amp; ")", "-")</f>
        <v>(2017)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268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57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464.11200000000002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0.8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25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437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20300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134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12944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30172.95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28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15.61285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44</v>
      </c>
      <c r="D696" s="3"/>
      <c r="E696" s="5"/>
      <c r="F696" s="5"/>
      <c r="G696" s="839">
        <v>2012</v>
      </c>
      <c r="H696" s="837">
        <f>IF(ISBLANK(INDEKSI2!B5),"-",INDEKSI2!B5)</f>
        <v>33.729999999999997</v>
      </c>
      <c r="I696" s="837">
        <f>IF(ISBLANK(INDEKSI2!C5),"-",INDEKSI2!C5)</f>
        <v>39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47.62</v>
      </c>
      <c r="D697" s="3"/>
      <c r="E697" s="5"/>
      <c r="F697" s="5"/>
      <c r="G697" s="840">
        <v>2013</v>
      </c>
      <c r="H697" s="561">
        <f>IF(ISBLANK(INDEKSI2!B6),"-",INDEKSI2!B6)</f>
        <v>34.85</v>
      </c>
      <c r="I697" s="561">
        <f>IF(ISBLANK(INDEKSI2!C6),"-",INDEKSI2!C6)</f>
        <v>41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35.32</v>
      </c>
      <c r="I698" s="838">
        <f>IF(ISBLANK(INDEKSI2!C7),"-",INDEKSI2!C7)</f>
        <v>46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9051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4146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27515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10476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3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22</v>
      </c>
      <c r="D6" s="614">
        <v>10</v>
      </c>
      <c r="E6" s="614">
        <v>12</v>
      </c>
      <c r="F6" s="1042">
        <v>220</v>
      </c>
      <c r="G6" s="614">
        <v>120</v>
      </c>
      <c r="H6" s="982">
        <v>100</v>
      </c>
      <c r="I6" s="1043">
        <v>28.1</v>
      </c>
      <c r="J6" s="614">
        <v>30.8</v>
      </c>
      <c r="K6" s="1044">
        <v>25.4</v>
      </c>
      <c r="L6" s="1042">
        <v>474</v>
      </c>
      <c r="M6" s="614">
        <v>237</v>
      </c>
      <c r="N6" s="1037">
        <v>237</v>
      </c>
      <c r="O6" s="1043">
        <v>52.2</v>
      </c>
      <c r="P6" s="614">
        <v>51.6</v>
      </c>
      <c r="Q6" s="1037">
        <v>52.7</v>
      </c>
      <c r="R6" s="1042">
        <v>391</v>
      </c>
      <c r="S6" s="614">
        <v>213</v>
      </c>
      <c r="T6" s="1044">
        <v>178</v>
      </c>
    </row>
    <row r="7" spans="1:20" x14ac:dyDescent="0.25">
      <c r="A7" s="288">
        <v>2021</v>
      </c>
      <c r="B7" s="604">
        <v>1</v>
      </c>
      <c r="C7" s="603">
        <v>20</v>
      </c>
      <c r="D7" s="614">
        <v>10</v>
      </c>
      <c r="E7" s="614">
        <v>10</v>
      </c>
      <c r="F7" s="1042">
        <v>224</v>
      </c>
      <c r="G7" s="614">
        <v>124</v>
      </c>
      <c r="H7" s="982">
        <v>100</v>
      </c>
      <c r="I7" s="1043">
        <v>29.4</v>
      </c>
      <c r="J7" s="614">
        <v>31.1</v>
      </c>
      <c r="K7" s="1044">
        <v>27.5</v>
      </c>
      <c r="L7" s="1042">
        <v>487</v>
      </c>
      <c r="M7" s="614">
        <v>250</v>
      </c>
      <c r="N7" s="1037">
        <v>237</v>
      </c>
      <c r="O7" s="1043">
        <v>58.2</v>
      </c>
      <c r="P7" s="614">
        <v>61</v>
      </c>
      <c r="Q7" s="1037">
        <v>55.4</v>
      </c>
      <c r="R7" s="1042">
        <v>386</v>
      </c>
      <c r="S7" s="614">
        <v>199</v>
      </c>
      <c r="T7" s="1044">
        <v>187</v>
      </c>
    </row>
    <row r="8" spans="1:20" x14ac:dyDescent="0.25">
      <c r="A8" s="221">
        <v>2022</v>
      </c>
      <c r="B8" s="619">
        <v>1</v>
      </c>
      <c r="C8" s="949">
        <v>23</v>
      </c>
      <c r="D8" s="983">
        <v>10</v>
      </c>
      <c r="E8" s="983">
        <v>13</v>
      </c>
      <c r="F8" s="1045">
        <v>199</v>
      </c>
      <c r="G8" s="983">
        <v>89</v>
      </c>
      <c r="H8" s="981">
        <v>110</v>
      </c>
      <c r="I8" s="756">
        <v>26</v>
      </c>
      <c r="J8" s="983">
        <v>22.3</v>
      </c>
      <c r="K8" s="1046">
        <v>30.1</v>
      </c>
      <c r="L8" s="1045">
        <v>541</v>
      </c>
      <c r="M8" s="983">
        <v>245</v>
      </c>
      <c r="N8" s="693">
        <v>296</v>
      </c>
      <c r="O8" s="756">
        <v>69</v>
      </c>
      <c r="P8" s="983">
        <v>65.3</v>
      </c>
      <c r="Q8" s="693">
        <v>72.400000000000006</v>
      </c>
      <c r="R8" s="1045">
        <v>371</v>
      </c>
      <c r="S8" s="983">
        <v>183</v>
      </c>
      <c r="T8" s="1046">
        <v>188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11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21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1368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1492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155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65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94.9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410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100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-0.3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18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89.822718319107025</v>
      </c>
      <c r="C21" s="741">
        <f>B10/(B7+B10)*100</f>
        <v>10.177281680892975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95.825305073859994</v>
      </c>
      <c r="C22" s="741">
        <f>B11/(B8+B11)*100</f>
        <v>4.1746949261400133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89.822718319107025</v>
      </c>
      <c r="C26" s="741">
        <f>C21</f>
        <v>10.177281680892975</v>
      </c>
    </row>
    <row r="27" spans="1:10" ht="24.75" x14ac:dyDescent="0.25">
      <c r="A27" s="744" t="s">
        <v>1415</v>
      </c>
      <c r="B27" s="741">
        <f>B22</f>
        <v>95.825305073859994</v>
      </c>
      <c r="C27" s="741">
        <f>C22</f>
        <v>4.1746949261400133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5</v>
      </c>
      <c r="C5" s="1005">
        <v>6</v>
      </c>
      <c r="D5" s="916" t="s">
        <v>5</v>
      </c>
      <c r="E5" s="213"/>
      <c r="F5" s="125">
        <v>2020</v>
      </c>
      <c r="G5" s="70">
        <v>11</v>
      </c>
      <c r="H5" s="55">
        <v>5</v>
      </c>
      <c r="I5" s="110">
        <v>6</v>
      </c>
      <c r="J5" s="70">
        <v>22</v>
      </c>
      <c r="K5" s="55">
        <v>0</v>
      </c>
      <c r="L5" s="110">
        <v>22</v>
      </c>
      <c r="M5" s="70">
        <v>1422</v>
      </c>
      <c r="N5" s="55">
        <v>1589</v>
      </c>
      <c r="O5" s="70">
        <v>168</v>
      </c>
      <c r="P5" s="110">
        <v>57</v>
      </c>
    </row>
    <row r="6" spans="1:16" x14ac:dyDescent="0.25">
      <c r="A6" s="925" t="s">
        <v>267</v>
      </c>
      <c r="B6" s="1006">
        <v>0</v>
      </c>
      <c r="C6" s="1007">
        <v>21</v>
      </c>
      <c r="D6" s="917" t="s">
        <v>5</v>
      </c>
      <c r="E6" s="256"/>
      <c r="F6" s="125">
        <v>2021</v>
      </c>
      <c r="G6" s="214">
        <v>11</v>
      </c>
      <c r="H6" s="58">
        <v>5</v>
      </c>
      <c r="I6" s="162">
        <v>6</v>
      </c>
      <c r="J6" s="214">
        <v>21</v>
      </c>
      <c r="K6" s="58">
        <v>0</v>
      </c>
      <c r="L6" s="162">
        <v>21</v>
      </c>
      <c r="M6" s="214">
        <v>1394</v>
      </c>
      <c r="N6" s="58">
        <v>1545</v>
      </c>
      <c r="O6" s="214">
        <v>156</v>
      </c>
      <c r="P6" s="162">
        <v>52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11</v>
      </c>
      <c r="H7" s="94">
        <v>5</v>
      </c>
      <c r="I7" s="171">
        <v>6</v>
      </c>
      <c r="J7" s="169">
        <v>21</v>
      </c>
      <c r="K7" s="94">
        <v>0</v>
      </c>
      <c r="L7" s="171">
        <v>21</v>
      </c>
      <c r="M7" s="169">
        <v>1368</v>
      </c>
      <c r="N7" s="94">
        <v>1492</v>
      </c>
      <c r="O7" s="169">
        <v>155</v>
      </c>
      <c r="P7" s="171">
        <v>65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5</v>
      </c>
      <c r="C11" s="920">
        <f>IF(ISBLANK(C5),"",C5)</f>
        <v>6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21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91.9</v>
      </c>
      <c r="C6" s="460">
        <v>91.6</v>
      </c>
      <c r="D6" s="978">
        <v>92.2</v>
      </c>
      <c r="E6" s="459">
        <v>30</v>
      </c>
      <c r="F6" s="460">
        <v>24</v>
      </c>
      <c r="G6" s="978">
        <v>6</v>
      </c>
      <c r="H6" s="459">
        <v>0</v>
      </c>
      <c r="I6" s="460">
        <v>0</v>
      </c>
      <c r="J6" s="978">
        <v>0</v>
      </c>
      <c r="K6" s="459">
        <v>427</v>
      </c>
      <c r="L6" s="460">
        <v>221</v>
      </c>
      <c r="M6" s="978">
        <v>206</v>
      </c>
      <c r="N6" s="459">
        <v>93.4</v>
      </c>
      <c r="O6" s="460">
        <v>96.6</v>
      </c>
      <c r="P6" s="978">
        <v>90</v>
      </c>
      <c r="Q6" s="459">
        <v>1</v>
      </c>
      <c r="R6" s="460">
        <v>0.8</v>
      </c>
      <c r="S6" s="978">
        <v>1.1000000000000001</v>
      </c>
    </row>
    <row r="7" spans="1:19" x14ac:dyDescent="0.25">
      <c r="A7" s="288">
        <v>2021</v>
      </c>
      <c r="B7" s="603">
        <v>90.2</v>
      </c>
      <c r="C7" s="614">
        <v>90.7</v>
      </c>
      <c r="D7" s="982">
        <v>89.6</v>
      </c>
      <c r="E7" s="603">
        <v>25</v>
      </c>
      <c r="F7" s="614">
        <v>20</v>
      </c>
      <c r="G7" s="982">
        <v>5</v>
      </c>
      <c r="H7" s="603">
        <v>0</v>
      </c>
      <c r="I7" s="614">
        <v>0</v>
      </c>
      <c r="J7" s="982">
        <v>0</v>
      </c>
      <c r="K7" s="603">
        <v>428</v>
      </c>
      <c r="L7" s="614">
        <v>208</v>
      </c>
      <c r="M7" s="982">
        <v>220</v>
      </c>
      <c r="N7" s="603">
        <v>95.6</v>
      </c>
      <c r="O7" s="614">
        <v>90.7</v>
      </c>
      <c r="P7" s="982">
        <v>100.9</v>
      </c>
      <c r="Q7" s="603">
        <v>0.9</v>
      </c>
      <c r="R7" s="614">
        <v>0.5</v>
      </c>
      <c r="S7" s="982">
        <v>1.2</v>
      </c>
    </row>
    <row r="8" spans="1:19" x14ac:dyDescent="0.25">
      <c r="A8" s="221">
        <v>2022</v>
      </c>
      <c r="B8" s="949">
        <v>94.9</v>
      </c>
      <c r="C8" s="983">
        <v>94.5</v>
      </c>
      <c r="D8" s="981">
        <v>95.3</v>
      </c>
      <c r="E8" s="949">
        <v>18</v>
      </c>
      <c r="F8" s="983">
        <v>15</v>
      </c>
      <c r="G8" s="981">
        <v>3</v>
      </c>
      <c r="H8" s="949">
        <v>0</v>
      </c>
      <c r="I8" s="983">
        <v>0</v>
      </c>
      <c r="J8" s="981">
        <v>0</v>
      </c>
      <c r="K8" s="949">
        <v>410</v>
      </c>
      <c r="L8" s="983">
        <v>211</v>
      </c>
      <c r="M8" s="981">
        <v>199</v>
      </c>
      <c r="N8" s="949">
        <v>100</v>
      </c>
      <c r="O8" s="983">
        <v>100</v>
      </c>
      <c r="P8" s="981">
        <v>100</v>
      </c>
      <c r="Q8" s="949">
        <v>-0.3</v>
      </c>
      <c r="R8" s="983">
        <v>0.3</v>
      </c>
      <c r="S8" s="981">
        <v>-0.9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4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-0.1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41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1384533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28688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231</v>
      </c>
      <c r="C5" s="618">
        <v>138</v>
      </c>
      <c r="D5" s="618">
        <v>93</v>
      </c>
      <c r="E5" s="601">
        <v>1436</v>
      </c>
      <c r="F5" s="618">
        <v>667</v>
      </c>
      <c r="G5" s="947">
        <v>769</v>
      </c>
      <c r="H5" s="618">
        <v>382</v>
      </c>
      <c r="I5" s="618">
        <v>140</v>
      </c>
      <c r="J5" s="618">
        <v>242</v>
      </c>
      <c r="K5" s="219">
        <f>SUM(B5,E5,H5)</f>
        <v>2049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230</v>
      </c>
      <c r="C6" s="614">
        <v>124</v>
      </c>
      <c r="D6" s="948">
        <v>106</v>
      </c>
      <c r="E6" s="603">
        <v>1421</v>
      </c>
      <c r="F6" s="614">
        <v>613</v>
      </c>
      <c r="G6" s="948">
        <v>808</v>
      </c>
      <c r="H6" s="603">
        <v>380</v>
      </c>
      <c r="I6" s="614">
        <v>152</v>
      </c>
      <c r="J6" s="614">
        <v>228</v>
      </c>
      <c r="K6" s="220">
        <f>SUM(B6,E6,H6)</f>
        <v>2031</v>
      </c>
      <c r="M6" s="105" t="s">
        <v>292</v>
      </c>
      <c r="N6" s="173">
        <f>IF(ISBLANK(J7),"",J7)</f>
        <v>214</v>
      </c>
      <c r="O6" s="80">
        <f>IF(ISBLANK(I7),"",I7)</f>
        <v>157</v>
      </c>
      <c r="P6" s="213"/>
    </row>
    <row r="7" spans="1:17" ht="24.75" x14ac:dyDescent="0.25">
      <c r="A7" s="220">
        <v>2022</v>
      </c>
      <c r="B7" s="603">
        <v>223</v>
      </c>
      <c r="C7" s="614">
        <v>142</v>
      </c>
      <c r="D7" s="948">
        <v>81</v>
      </c>
      <c r="E7" s="603">
        <v>1437</v>
      </c>
      <c r="F7" s="614">
        <v>641</v>
      </c>
      <c r="G7" s="948">
        <v>796</v>
      </c>
      <c r="H7" s="603">
        <v>371</v>
      </c>
      <c r="I7" s="614">
        <v>157</v>
      </c>
      <c r="J7" s="614">
        <v>214</v>
      </c>
      <c r="K7" s="220">
        <f>SUM(B7,E7,H7)</f>
        <v>2031</v>
      </c>
      <c r="M7" s="106" t="s">
        <v>293</v>
      </c>
      <c r="N7" s="222">
        <f>IF(ISBLANK(G7),"",G7)</f>
        <v>796</v>
      </c>
      <c r="O7" s="107">
        <f>IF(ISBLANK(F7),"",F7)</f>
        <v>641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81</v>
      </c>
      <c r="O8" s="83">
        <f>IF(ISBLANK(C7),"",C7)</f>
        <v>142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214</v>
      </c>
      <c r="O13" s="80">
        <f>IF(ISBLANK(I7),"",I7)</f>
        <v>157</v>
      </c>
      <c r="P13" s="213"/>
    </row>
    <row r="14" spans="1:17" ht="27.75" customHeight="1" x14ac:dyDescent="0.25">
      <c r="M14" s="106" t="s">
        <v>523</v>
      </c>
      <c r="N14" s="222">
        <f>IF(ISBLANK(G7),"",G7)</f>
        <v>796</v>
      </c>
      <c r="O14" s="107">
        <f>IF(ISBLANK(F7),"",F7)</f>
        <v>641</v>
      </c>
      <c r="P14" s="213"/>
    </row>
    <row r="15" spans="1:17" ht="26.25" customHeight="1" x14ac:dyDescent="0.25">
      <c r="M15" s="108" t="s">
        <v>524</v>
      </c>
      <c r="N15" s="172">
        <f>IF(ISBLANK(D7),"",D7)</f>
        <v>81</v>
      </c>
      <c r="O15" s="83">
        <f>IF(ISBLANK(C7),"",C7)</f>
        <v>142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43</v>
      </c>
      <c r="C21" s="618">
        <v>19</v>
      </c>
      <c r="D21" s="618">
        <v>24</v>
      </c>
      <c r="E21" s="601">
        <v>403</v>
      </c>
      <c r="F21" s="618">
        <v>181</v>
      </c>
      <c r="G21" s="947">
        <v>222</v>
      </c>
      <c r="H21" s="618">
        <v>78</v>
      </c>
      <c r="I21" s="618">
        <v>24</v>
      </c>
      <c r="J21" s="618">
        <v>54</v>
      </c>
      <c r="K21" s="219">
        <f>SUM(B21,E21,H21)</f>
        <v>524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63</v>
      </c>
      <c r="C22" s="1037">
        <v>36</v>
      </c>
      <c r="D22" s="982">
        <v>27</v>
      </c>
      <c r="E22" s="1043">
        <v>375</v>
      </c>
      <c r="F22" s="1037">
        <v>174</v>
      </c>
      <c r="G22" s="982">
        <v>201</v>
      </c>
      <c r="H22" s="1043">
        <v>86</v>
      </c>
      <c r="I22" s="1037">
        <v>25</v>
      </c>
      <c r="J22" s="1037">
        <v>61</v>
      </c>
      <c r="K22" s="220">
        <f>SUM(B22,E22,H22)</f>
        <v>524</v>
      </c>
      <c r="M22" s="105" t="s">
        <v>292</v>
      </c>
      <c r="N22" s="173">
        <f>IF(ISBLANK(J23),"",J23)</f>
        <v>66</v>
      </c>
      <c r="O22" s="80">
        <f>IF(ISBLANK(I23),"",I23)</f>
        <v>32</v>
      </c>
      <c r="P22" s="213"/>
    </row>
    <row r="23" spans="1:17" ht="24.75" x14ac:dyDescent="0.25">
      <c r="A23" s="220">
        <v>2022</v>
      </c>
      <c r="B23" s="1043">
        <v>56</v>
      </c>
      <c r="C23" s="1037">
        <v>29</v>
      </c>
      <c r="D23" s="982">
        <v>27</v>
      </c>
      <c r="E23" s="1043">
        <v>340</v>
      </c>
      <c r="F23" s="1037">
        <v>166</v>
      </c>
      <c r="G23" s="982">
        <v>174</v>
      </c>
      <c r="H23" s="1043">
        <v>98</v>
      </c>
      <c r="I23" s="1037">
        <v>32</v>
      </c>
      <c r="J23" s="1037">
        <v>66</v>
      </c>
      <c r="K23" s="220">
        <f>SUM(B23,E23,H23)</f>
        <v>494</v>
      </c>
      <c r="M23" s="106" t="s">
        <v>293</v>
      </c>
      <c r="N23" s="222">
        <f>IF(ISBLANK(G23),"",G23)</f>
        <v>174</v>
      </c>
      <c r="O23" s="107">
        <f>IF(ISBLANK(F23),"",F23)</f>
        <v>166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27</v>
      </c>
      <c r="O24" s="109">
        <f>IF(ISBLANK(C23),"",C23)</f>
        <v>29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66</v>
      </c>
      <c r="O29" s="80">
        <f>IF(ISBLANK(I23),"",I23)</f>
        <v>32</v>
      </c>
      <c r="P29" s="213"/>
    </row>
    <row r="30" spans="1:17" ht="27.75" customHeight="1" x14ac:dyDescent="0.25">
      <c r="M30" s="106" t="s">
        <v>523</v>
      </c>
      <c r="N30" s="222">
        <f>IF(ISBLANK(G23),"",G23)</f>
        <v>174</v>
      </c>
      <c r="O30" s="107">
        <f>IF(ISBLANK(F23),"",F23)</f>
        <v>166</v>
      </c>
      <c r="P30" s="213"/>
    </row>
    <row r="31" spans="1:17" ht="27.75" customHeight="1" x14ac:dyDescent="0.25">
      <c r="M31" s="108" t="s">
        <v>524</v>
      </c>
      <c r="N31" s="223">
        <f>IF(ISBLANK(D23),"",D23)</f>
        <v>27</v>
      </c>
      <c r="O31" s="109">
        <f>IF(ISBLANK(C23),"",C23)</f>
        <v>29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798922</v>
      </c>
      <c r="D5" s="255"/>
    </row>
    <row r="6" spans="1:4" ht="30" x14ac:dyDescent="0.25">
      <c r="A6" s="688" t="s">
        <v>482</v>
      </c>
      <c r="B6" s="619">
        <v>585611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4</v>
      </c>
      <c r="C6" s="459"/>
      <c r="D6" s="460"/>
      <c r="E6" s="978"/>
      <c r="F6" s="459">
        <v>36</v>
      </c>
      <c r="G6" s="460">
        <v>20</v>
      </c>
      <c r="H6" s="978">
        <v>16</v>
      </c>
      <c r="I6" s="459">
        <v>0.2</v>
      </c>
      <c r="J6" s="460">
        <v>0.1</v>
      </c>
      <c r="K6" s="978">
        <v>0.3</v>
      </c>
      <c r="L6" s="459"/>
      <c r="M6" s="460"/>
      <c r="N6" s="978"/>
    </row>
    <row r="7" spans="1:14" x14ac:dyDescent="0.25">
      <c r="A7" s="288">
        <v>2021</v>
      </c>
      <c r="B7" s="603">
        <v>4</v>
      </c>
      <c r="C7" s="603"/>
      <c r="D7" s="614"/>
      <c r="E7" s="982"/>
      <c r="F7" s="603">
        <v>43</v>
      </c>
      <c r="G7" s="614">
        <v>29</v>
      </c>
      <c r="H7" s="982">
        <v>14</v>
      </c>
      <c r="I7" s="603">
        <v>0</v>
      </c>
      <c r="J7" s="614">
        <v>0.1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4</v>
      </c>
      <c r="C8" s="949"/>
      <c r="D8" s="983"/>
      <c r="E8" s="981"/>
      <c r="F8" s="949">
        <v>41</v>
      </c>
      <c r="G8" s="983">
        <v>27</v>
      </c>
      <c r="H8" s="981">
        <v>14</v>
      </c>
      <c r="I8" s="949">
        <v>-0.1</v>
      </c>
      <c r="J8" s="983">
        <v>0.1</v>
      </c>
      <c r="K8" s="981">
        <v>-0.4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70</v>
      </c>
      <c r="C5" s="209">
        <v>67</v>
      </c>
      <c r="G5" s="113"/>
      <c r="H5" s="176" t="s">
        <v>594</v>
      </c>
      <c r="I5" s="209">
        <v>54</v>
      </c>
      <c r="J5" s="209">
        <v>52</v>
      </c>
    </row>
    <row r="6" spans="1:13" ht="15" customHeight="1" x14ac:dyDescent="0.25">
      <c r="A6" s="177" t="s">
        <v>595</v>
      </c>
      <c r="B6" s="210">
        <v>932</v>
      </c>
      <c r="C6" s="210">
        <v>238</v>
      </c>
      <c r="G6" s="113"/>
      <c r="H6" s="177" t="s">
        <v>595</v>
      </c>
      <c r="I6" s="210">
        <v>280</v>
      </c>
      <c r="J6" s="210">
        <v>111</v>
      </c>
    </row>
    <row r="7" spans="1:13" ht="15" customHeight="1" x14ac:dyDescent="0.25">
      <c r="A7" s="177" t="s">
        <v>596</v>
      </c>
      <c r="B7" s="210">
        <v>5570</v>
      </c>
      <c r="C7" s="210">
        <v>2795</v>
      </c>
      <c r="G7" s="113"/>
      <c r="H7" s="177" t="s">
        <v>596</v>
      </c>
      <c r="I7" s="210">
        <v>2478</v>
      </c>
      <c r="J7" s="210">
        <v>1019</v>
      </c>
    </row>
    <row r="8" spans="1:13" ht="15" customHeight="1" x14ac:dyDescent="0.25">
      <c r="A8" s="177" t="s">
        <v>597</v>
      </c>
      <c r="B8" s="210">
        <v>6906</v>
      </c>
      <c r="C8" s="210">
        <v>6490</v>
      </c>
      <c r="G8" s="113"/>
      <c r="H8" s="177" t="s">
        <v>597</v>
      </c>
      <c r="I8" s="210">
        <v>5475</v>
      </c>
      <c r="J8" s="210">
        <v>4651</v>
      </c>
    </row>
    <row r="9" spans="1:13" ht="15" customHeight="1" x14ac:dyDescent="0.25">
      <c r="A9" s="177" t="s">
        <v>598</v>
      </c>
      <c r="B9" s="210">
        <v>10318</v>
      </c>
      <c r="C9" s="210">
        <v>12261</v>
      </c>
      <c r="G9" s="113"/>
      <c r="H9" s="177" t="s">
        <v>598</v>
      </c>
      <c r="I9" s="210">
        <v>9828</v>
      </c>
      <c r="J9" s="210">
        <v>11207</v>
      </c>
    </row>
    <row r="10" spans="1:13" ht="15" customHeight="1" x14ac:dyDescent="0.25">
      <c r="A10" s="177" t="s">
        <v>599</v>
      </c>
      <c r="B10" s="210">
        <v>1309</v>
      </c>
      <c r="C10" s="210">
        <v>1492</v>
      </c>
      <c r="G10" s="113"/>
      <c r="H10" s="177" t="s">
        <v>599</v>
      </c>
      <c r="I10" s="210">
        <v>1273</v>
      </c>
      <c r="J10" s="210">
        <v>1181</v>
      </c>
    </row>
    <row r="11" spans="1:13" ht="15" customHeight="1" x14ac:dyDescent="0.25">
      <c r="A11" s="178" t="s">
        <v>600</v>
      </c>
      <c r="B11" s="211">
        <v>1957</v>
      </c>
      <c r="C11" s="211">
        <v>1978</v>
      </c>
      <c r="G11" s="113"/>
      <c r="H11" s="178" t="s">
        <v>600</v>
      </c>
      <c r="I11" s="211">
        <v>2679</v>
      </c>
      <c r="J11" s="211">
        <v>2334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70</v>
      </c>
      <c r="C17" s="180">
        <f>IF(ISBLANK(C5),"0",C5)</f>
        <v>67</v>
      </c>
      <c r="G17" s="113"/>
      <c r="H17" s="176" t="s">
        <v>594</v>
      </c>
      <c r="I17" s="179">
        <f>IF(ISBLANK(I5),"0",I5)</f>
        <v>54</v>
      </c>
      <c r="J17" s="180">
        <f>IF(ISBLANK(J5),"0",J5)</f>
        <v>52</v>
      </c>
    </row>
    <row r="18" spans="1:13" ht="15" customHeight="1" x14ac:dyDescent="0.25">
      <c r="A18" s="177" t="s">
        <v>595</v>
      </c>
      <c r="B18" s="181">
        <f t="shared" ref="B18:C18" si="0">IF(ISBLANK(B6),"0",B6)</f>
        <v>932</v>
      </c>
      <c r="C18" s="182">
        <f t="shared" si="0"/>
        <v>238</v>
      </c>
      <c r="G18" s="113"/>
      <c r="H18" s="177" t="s">
        <v>595</v>
      </c>
      <c r="I18" s="181">
        <f t="shared" ref="I18:J18" si="1">IF(ISBLANK(I6),"0",I6)</f>
        <v>280</v>
      </c>
      <c r="J18" s="182">
        <f t="shared" si="1"/>
        <v>111</v>
      </c>
    </row>
    <row r="19" spans="1:13" ht="15" customHeight="1" x14ac:dyDescent="0.25">
      <c r="A19" s="177" t="s">
        <v>596</v>
      </c>
      <c r="B19" s="181">
        <f t="shared" ref="B19:C19" si="2">IF(ISBLANK(B7),"0",B7)</f>
        <v>5570</v>
      </c>
      <c r="C19" s="182">
        <f t="shared" si="2"/>
        <v>2795</v>
      </c>
      <c r="G19" s="113"/>
      <c r="H19" s="177" t="s">
        <v>596</v>
      </c>
      <c r="I19" s="181">
        <f t="shared" ref="I19:J19" si="3">IF(ISBLANK(I7),"0",I7)</f>
        <v>2478</v>
      </c>
      <c r="J19" s="182">
        <f t="shared" si="3"/>
        <v>1019</v>
      </c>
    </row>
    <row r="20" spans="1:13" ht="15" customHeight="1" x14ac:dyDescent="0.25">
      <c r="A20" s="177" t="s">
        <v>597</v>
      </c>
      <c r="B20" s="181">
        <f t="shared" ref="B20:C20" si="4">IF(ISBLANK(B8),"0",B8)</f>
        <v>6906</v>
      </c>
      <c r="C20" s="182">
        <f t="shared" si="4"/>
        <v>6490</v>
      </c>
      <c r="G20" s="113"/>
      <c r="H20" s="177" t="s">
        <v>597</v>
      </c>
      <c r="I20" s="181">
        <f t="shared" ref="I20:J20" si="5">IF(ISBLANK(I8),"0",I8)</f>
        <v>5475</v>
      </c>
      <c r="J20" s="182">
        <f t="shared" si="5"/>
        <v>4651</v>
      </c>
    </row>
    <row r="21" spans="1:13" ht="15" customHeight="1" x14ac:dyDescent="0.25">
      <c r="A21" s="177" t="s">
        <v>598</v>
      </c>
      <c r="B21" s="181">
        <f t="shared" ref="B21:C21" si="6">IF(ISBLANK(B9),"0",B9)</f>
        <v>10318</v>
      </c>
      <c r="C21" s="182">
        <f t="shared" si="6"/>
        <v>12261</v>
      </c>
      <c r="G21" s="113"/>
      <c r="H21" s="177" t="s">
        <v>598</v>
      </c>
      <c r="I21" s="181">
        <f t="shared" ref="I21:J21" si="7">IF(ISBLANK(I9),"0",I9)</f>
        <v>9828</v>
      </c>
      <c r="J21" s="182">
        <f t="shared" si="7"/>
        <v>11207</v>
      </c>
    </row>
    <row r="22" spans="1:13" ht="15" customHeight="1" x14ac:dyDescent="0.25">
      <c r="A22" s="177" t="s">
        <v>599</v>
      </c>
      <c r="B22" s="181">
        <f t="shared" ref="B22:C22" si="8">IF(ISBLANK(B10),"0",B10)</f>
        <v>1309</v>
      </c>
      <c r="C22" s="182">
        <f t="shared" si="8"/>
        <v>1492</v>
      </c>
      <c r="G22" s="113"/>
      <c r="H22" s="177" t="s">
        <v>599</v>
      </c>
      <c r="I22" s="181">
        <f t="shared" ref="I22:J22" si="9">IF(ISBLANK(I10),"0",I10)</f>
        <v>1273</v>
      </c>
      <c r="J22" s="182">
        <f t="shared" si="9"/>
        <v>1181</v>
      </c>
    </row>
    <row r="23" spans="1:13" ht="15" customHeight="1" x14ac:dyDescent="0.25">
      <c r="A23" s="178" t="s">
        <v>600</v>
      </c>
      <c r="B23" s="183">
        <f t="shared" ref="B23:C23" si="10">IF(ISBLANK(B11),"0",B11)</f>
        <v>1957</v>
      </c>
      <c r="C23" s="184">
        <f t="shared" si="10"/>
        <v>1978</v>
      </c>
      <c r="G23" s="113"/>
      <c r="H23" s="178" t="s">
        <v>600</v>
      </c>
      <c r="I23" s="183">
        <f t="shared" ref="I23:J23" si="11">IF(ISBLANK(I11),"0",I11)</f>
        <v>2679</v>
      </c>
      <c r="J23" s="184">
        <f t="shared" si="11"/>
        <v>2334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0.2586652871184687</v>
      </c>
      <c r="C29" s="186">
        <f>C17/SUM(C17:C23)*100</f>
        <v>0.26460250385055883</v>
      </c>
      <c r="D29" s="255"/>
      <c r="E29" s="255"/>
      <c r="G29" s="113"/>
      <c r="H29" s="176" t="s">
        <v>601</v>
      </c>
      <c r="I29" s="186">
        <f>I17/SUM(I17:I23)*100</f>
        <v>0.24470929442153441</v>
      </c>
      <c r="J29" s="186">
        <f>J17/SUM(J17:J23)*100</f>
        <v>0.25297981026514232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3.4439435370630407</v>
      </c>
      <c r="C30" s="187">
        <f>C18/SUM(C17:C23)*100</f>
        <v>0.93993128233482093</v>
      </c>
      <c r="D30" s="255"/>
      <c r="E30" s="255"/>
      <c r="G30" s="113"/>
      <c r="H30" s="177" t="s">
        <v>602</v>
      </c>
      <c r="I30" s="187">
        <f>I18/SUM(I17:I23)*100</f>
        <v>1.2688630081116599</v>
      </c>
      <c r="J30" s="187">
        <f>J18/SUM(J17:J23)*100</f>
        <v>0.54001459498905369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20.582366417855294</v>
      </c>
      <c r="C31" s="187">
        <f>C19/SUM(C17:C23)*100</f>
        <v>11.038268630780774</v>
      </c>
      <c r="D31" s="255"/>
      <c r="E31" s="255"/>
      <c r="G31" s="113"/>
      <c r="H31" s="177" t="s">
        <v>603</v>
      </c>
      <c r="I31" s="187">
        <f>I19/SUM(I17:I23)*100</f>
        <v>11.229437621788191</v>
      </c>
      <c r="J31" s="187">
        <f>J19/SUM(J17:J23)*100</f>
        <v>4.9574312819265387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25.51917818343064</v>
      </c>
      <c r="C32" s="187">
        <f>C20/SUM(C17:C23)*100</f>
        <v>25.630899253583983</v>
      </c>
      <c r="D32" s="255"/>
      <c r="E32" s="255"/>
      <c r="G32" s="113"/>
      <c r="H32" s="177" t="s">
        <v>604</v>
      </c>
      <c r="I32" s="187">
        <f>I20/SUM(I17:I23)*100</f>
        <v>24.810803462183351</v>
      </c>
      <c r="J32" s="187">
        <f>J20/SUM(J17:J23)*100</f>
        <v>22.627098029676478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38.127263321262291</v>
      </c>
      <c r="C33" s="187">
        <f>C21/SUM(C17:C23)*100</f>
        <v>48.422258204652266</v>
      </c>
      <c r="D33" s="255"/>
      <c r="E33" s="255"/>
      <c r="G33" s="113"/>
      <c r="H33" s="177" t="s">
        <v>605</v>
      </c>
      <c r="I33" s="187">
        <f>I21/SUM(I17:I23)*100</f>
        <v>44.537091584719263</v>
      </c>
      <c r="J33" s="187">
        <f>J21/SUM(J17:J23)*100</f>
        <v>54.522014108489415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4.8370408691153646</v>
      </c>
      <c r="C34" s="187">
        <f>C22/SUM(C17:C23)*100</f>
        <v>5.8923423245527431</v>
      </c>
      <c r="D34" s="255"/>
      <c r="E34" s="255"/>
      <c r="G34" s="113"/>
      <c r="H34" s="177" t="s">
        <v>606</v>
      </c>
      <c r="I34" s="187">
        <f>I22/SUM(I17:I23)*100</f>
        <v>5.7687950333076543</v>
      </c>
      <c r="J34" s="187">
        <f>J22/SUM(J17:J23)*100</f>
        <v>5.7455606908294818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7.2315423841549045</v>
      </c>
      <c r="C35" s="188">
        <f>C23/SUM(C17:C23)*100</f>
        <v>7.8116978002448558</v>
      </c>
      <c r="D35" s="255"/>
      <c r="E35" s="255"/>
      <c r="G35" s="113"/>
      <c r="H35" s="178" t="s">
        <v>607</v>
      </c>
      <c r="I35" s="188">
        <f>I23/SUM(I17:I23)*100</f>
        <v>12.140299995468347</v>
      </c>
      <c r="J35" s="188">
        <f>J23/SUM(J17:J23)*100</f>
        <v>11.354901483823888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0.2586652871184687</v>
      </c>
      <c r="C41" s="186">
        <f t="shared" si="12"/>
        <v>0.26460250385055883</v>
      </c>
      <c r="G41" s="113"/>
      <c r="H41" s="176" t="s">
        <v>609</v>
      </c>
      <c r="I41" s="186">
        <f t="shared" ref="I41:J41" si="13">I29</f>
        <v>0.24470929442153441</v>
      </c>
      <c r="J41" s="186">
        <f t="shared" si="13"/>
        <v>0.25297981026514232</v>
      </c>
    </row>
    <row r="42" spans="1:12" x14ac:dyDescent="0.25">
      <c r="A42" s="177" t="s">
        <v>610</v>
      </c>
      <c r="B42" s="187">
        <f t="shared" si="12"/>
        <v>3.4439435370630407</v>
      </c>
      <c r="C42" s="187">
        <f t="shared" si="12"/>
        <v>0.93993128233482093</v>
      </c>
      <c r="G42" s="113"/>
      <c r="H42" s="177" t="s">
        <v>610</v>
      </c>
      <c r="I42" s="187">
        <f t="shared" ref="I42:J42" si="14">I30</f>
        <v>1.2688630081116599</v>
      </c>
      <c r="J42" s="187">
        <f t="shared" si="14"/>
        <v>0.54001459498905369</v>
      </c>
    </row>
    <row r="43" spans="1:12" x14ac:dyDescent="0.25">
      <c r="A43" s="177" t="s">
        <v>611</v>
      </c>
      <c r="B43" s="187">
        <f t="shared" si="12"/>
        <v>20.582366417855294</v>
      </c>
      <c r="C43" s="187">
        <f t="shared" si="12"/>
        <v>11.038268630780774</v>
      </c>
      <c r="G43" s="113"/>
      <c r="H43" s="177" t="s">
        <v>611</v>
      </c>
      <c r="I43" s="187">
        <f t="shared" ref="I43:J43" si="15">I31</f>
        <v>11.229437621788191</v>
      </c>
      <c r="J43" s="187">
        <f t="shared" si="15"/>
        <v>4.9574312819265387</v>
      </c>
    </row>
    <row r="44" spans="1:12" x14ac:dyDescent="0.25">
      <c r="A44" s="177" t="s">
        <v>612</v>
      </c>
      <c r="B44" s="187">
        <f t="shared" si="12"/>
        <v>25.51917818343064</v>
      </c>
      <c r="C44" s="187">
        <f t="shared" si="12"/>
        <v>25.630899253583983</v>
      </c>
      <c r="G44" s="113"/>
      <c r="H44" s="177" t="s">
        <v>612</v>
      </c>
      <c r="I44" s="187">
        <f t="shared" ref="I44:J44" si="16">I32</f>
        <v>24.810803462183351</v>
      </c>
      <c r="J44" s="187">
        <f t="shared" si="16"/>
        <v>22.627098029676478</v>
      </c>
    </row>
    <row r="45" spans="1:12" x14ac:dyDescent="0.25">
      <c r="A45" s="177" t="s">
        <v>613</v>
      </c>
      <c r="B45" s="187">
        <f t="shared" si="12"/>
        <v>38.127263321262291</v>
      </c>
      <c r="C45" s="187">
        <f t="shared" si="12"/>
        <v>48.422258204652266</v>
      </c>
      <c r="G45" s="113"/>
      <c r="H45" s="177" t="s">
        <v>613</v>
      </c>
      <c r="I45" s="187">
        <f t="shared" ref="I45:J45" si="17">I33</f>
        <v>44.537091584719263</v>
      </c>
      <c r="J45" s="187">
        <f t="shared" si="17"/>
        <v>54.522014108489415</v>
      </c>
    </row>
    <row r="46" spans="1:12" x14ac:dyDescent="0.25">
      <c r="A46" s="177" t="s">
        <v>614</v>
      </c>
      <c r="B46" s="187">
        <f t="shared" si="12"/>
        <v>4.8370408691153646</v>
      </c>
      <c r="C46" s="187">
        <f t="shared" si="12"/>
        <v>5.8923423245527431</v>
      </c>
      <c r="G46" s="113"/>
      <c r="H46" s="177" t="s">
        <v>614</v>
      </c>
      <c r="I46" s="187">
        <f t="shared" ref="I46:J46" si="18">I34</f>
        <v>5.7687950333076543</v>
      </c>
      <c r="J46" s="187">
        <f t="shared" si="18"/>
        <v>5.7455606908294818</v>
      </c>
    </row>
    <row r="47" spans="1:12" x14ac:dyDescent="0.25">
      <c r="A47" s="178" t="s">
        <v>615</v>
      </c>
      <c r="B47" s="188">
        <f t="shared" si="12"/>
        <v>7.2315423841549045</v>
      </c>
      <c r="C47" s="188">
        <f t="shared" si="12"/>
        <v>7.8116978002448558</v>
      </c>
      <c r="G47" s="113"/>
      <c r="H47" s="178" t="s">
        <v>615</v>
      </c>
      <c r="I47" s="188">
        <f t="shared" ref="I47:J47" si="19">I35</f>
        <v>12.140299995468347</v>
      </c>
      <c r="J47" s="188">
        <f t="shared" si="19"/>
        <v>11.354901483823888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16745</v>
      </c>
      <c r="C5" s="209">
        <v>13852</v>
      </c>
      <c r="D5" s="255"/>
      <c r="E5" s="255"/>
      <c r="F5" s="1012"/>
      <c r="H5" s="176" t="s">
        <v>632</v>
      </c>
      <c r="I5" s="209">
        <v>7810</v>
      </c>
      <c r="J5" s="209">
        <v>6018</v>
      </c>
    </row>
    <row r="6" spans="1:10" ht="15" customHeight="1" x14ac:dyDescent="0.25">
      <c r="A6" s="177" t="s">
        <v>633</v>
      </c>
      <c r="B6" s="210">
        <v>3542</v>
      </c>
      <c r="C6" s="210">
        <v>3738</v>
      </c>
      <c r="D6" s="255"/>
      <c r="E6" s="255"/>
      <c r="F6" s="1012"/>
      <c r="H6" s="177" t="s">
        <v>633</v>
      </c>
      <c r="I6" s="210">
        <v>6268</v>
      </c>
      <c r="J6" s="210">
        <v>7100</v>
      </c>
    </row>
    <row r="7" spans="1:10" ht="15" customHeight="1" x14ac:dyDescent="0.25">
      <c r="A7" s="178" t="s">
        <v>634</v>
      </c>
      <c r="B7" s="211">
        <v>6775</v>
      </c>
      <c r="C7" s="211">
        <v>7731</v>
      </c>
      <c r="D7" s="255"/>
      <c r="E7" s="255"/>
      <c r="F7" s="1012"/>
      <c r="H7" s="177" t="s">
        <v>634</v>
      </c>
      <c r="I7" s="210">
        <v>7922</v>
      </c>
      <c r="J7" s="210">
        <v>7390</v>
      </c>
    </row>
    <row r="8" spans="1:10" x14ac:dyDescent="0.25">
      <c r="D8" s="255"/>
      <c r="E8" s="255"/>
      <c r="F8" s="1012"/>
      <c r="H8" s="178" t="s">
        <v>2452</v>
      </c>
      <c r="I8" s="211">
        <v>67</v>
      </c>
      <c r="J8" s="211">
        <v>47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16745</v>
      </c>
      <c r="C13" s="180">
        <f>IF(ISBLANK(C5),"0",C5)</f>
        <v>13852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3542</v>
      </c>
      <c r="C14" s="182">
        <f t="shared" si="0"/>
        <v>3738</v>
      </c>
      <c r="D14" s="255"/>
      <c r="E14" s="255"/>
      <c r="F14" s="1012"/>
      <c r="H14" s="176" t="s">
        <v>632</v>
      </c>
      <c r="I14" s="179">
        <f>IF(ISBLANK(I5),"0",I5)</f>
        <v>7810</v>
      </c>
      <c r="J14" s="180">
        <f>IF(ISBLANK(J5),"0",J5)</f>
        <v>6018</v>
      </c>
    </row>
    <row r="15" spans="1:10" ht="15" customHeight="1" x14ac:dyDescent="0.25">
      <c r="A15" s="178" t="s">
        <v>634</v>
      </c>
      <c r="B15" s="183">
        <f t="shared" si="0"/>
        <v>6775</v>
      </c>
      <c r="C15" s="184">
        <f t="shared" si="0"/>
        <v>7731</v>
      </c>
      <c r="D15" s="255"/>
      <c r="E15" s="255"/>
      <c r="F15" s="1012"/>
      <c r="H15" s="177" t="s">
        <v>633</v>
      </c>
      <c r="I15" s="181">
        <f t="shared" ref="I15:J15" si="1">IF(ISBLANK(I6),"0",I6)</f>
        <v>6268</v>
      </c>
      <c r="J15" s="182">
        <f t="shared" si="1"/>
        <v>7100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7922</v>
      </c>
      <c r="J16" s="182">
        <f t="shared" si="2"/>
        <v>7390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67</v>
      </c>
      <c r="J17" s="184">
        <f t="shared" si="3"/>
        <v>47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61.876431897125116</v>
      </c>
      <c r="C21" s="186">
        <f>C13/SUM(C13:C15)*100</f>
        <v>54.705580348327473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13.088463528194517</v>
      </c>
      <c r="C22" s="187">
        <f>C14/SUM(C13:C15)*100</f>
        <v>14.762450140199835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25.035104574680361</v>
      </c>
      <c r="C23" s="188">
        <f>C15/SUM(C13:C15)*100</f>
        <v>30.531969511472688</v>
      </c>
      <c r="D23" s="255"/>
      <c r="E23" s="255"/>
      <c r="F23" s="1012"/>
      <c r="H23" s="176" t="s">
        <v>637</v>
      </c>
      <c r="I23" s="186">
        <f>I14/SUM(I14:I17)*100</f>
        <v>35.392214619114512</v>
      </c>
      <c r="J23" s="186">
        <f>J14/SUM(J14:J17)*100</f>
        <v>29.277548041838969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28.404404767299589</v>
      </c>
      <c r="J24" s="187">
        <f>J15/SUM(J14:J17)*100</f>
        <v>34.541474093894429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35.899759822359179</v>
      </c>
      <c r="J25" s="187">
        <f>J16/SUM(J14:J17)*100</f>
        <v>35.952323035757722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0.30362079122671864</v>
      </c>
      <c r="J26" s="188">
        <f>J17/SUM(J14:J17)*100</f>
        <v>0.22865482850887861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61.876431897125116</v>
      </c>
      <c r="C29" s="191">
        <f t="shared" si="4"/>
        <v>54.705580348327473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13.088463528194517</v>
      </c>
      <c r="C30" s="194">
        <f t="shared" si="4"/>
        <v>14.762450140199835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25.035104574680361</v>
      </c>
      <c r="C31" s="197">
        <f t="shared" si="4"/>
        <v>30.531969511472688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35.392214619114512</v>
      </c>
      <c r="J32" s="191">
        <f>J23</f>
        <v>29.277548041838969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28.404404767299589</v>
      </c>
      <c r="J33" s="194">
        <f t="shared" si="5"/>
        <v>34.541474093894429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35.899759822359179</v>
      </c>
      <c r="J34" s="194">
        <f t="shared" si="6"/>
        <v>35.952323035757722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0.30362079122671864</v>
      </c>
      <c r="J35" s="197">
        <f t="shared" si="7"/>
        <v>0.22865482850887861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1069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42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48262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45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6.8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22.9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-16.100000000000001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73.069999999999993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48.1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235.3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4</v>
      </c>
      <c r="C5" s="657">
        <v>3</v>
      </c>
      <c r="E5" s="28"/>
      <c r="J5" s="656" t="s">
        <v>550</v>
      </c>
      <c r="K5" s="671">
        <f>IF(ISBLANK(B5),"",B5)</f>
        <v>4</v>
      </c>
      <c r="L5" s="620">
        <f>IF(ISBLANK(C5),"",C5)</f>
        <v>3</v>
      </c>
      <c r="N5" s="28"/>
    </row>
    <row r="6" spans="1:15" x14ac:dyDescent="0.25">
      <c r="A6" s="658" t="s">
        <v>551</v>
      </c>
      <c r="B6" s="659">
        <v>6</v>
      </c>
      <c r="C6" s="659">
        <v>8</v>
      </c>
      <c r="E6" s="44"/>
      <c r="J6" s="658" t="s">
        <v>551</v>
      </c>
      <c r="K6" s="672">
        <f t="shared" ref="K6:K10" si="0">IF(ISBLANK(B6),"",B6)</f>
        <v>6</v>
      </c>
      <c r="L6" s="621">
        <f t="shared" ref="L6:L10" si="1">IF(ISBLANK(C6),"",C6)</f>
        <v>8</v>
      </c>
      <c r="N6" s="44"/>
    </row>
    <row r="7" spans="1:15" x14ac:dyDescent="0.25">
      <c r="A7" s="658" t="s">
        <v>649</v>
      </c>
      <c r="B7" s="659">
        <v>33</v>
      </c>
      <c r="C7" s="659">
        <v>28</v>
      </c>
      <c r="E7" s="44"/>
      <c r="J7" s="658" t="s">
        <v>649</v>
      </c>
      <c r="K7" s="672">
        <f t="shared" si="0"/>
        <v>33</v>
      </c>
      <c r="L7" s="621">
        <f t="shared" si="1"/>
        <v>28</v>
      </c>
      <c r="N7" s="44"/>
    </row>
    <row r="8" spans="1:15" x14ac:dyDescent="0.25">
      <c r="A8" s="652" t="s">
        <v>650</v>
      </c>
      <c r="B8" s="653">
        <v>36</v>
      </c>
      <c r="C8" s="653">
        <v>20</v>
      </c>
      <c r="E8" s="21"/>
      <c r="J8" s="652" t="s">
        <v>650</v>
      </c>
      <c r="K8" s="672">
        <f t="shared" si="0"/>
        <v>36</v>
      </c>
      <c r="L8" s="621">
        <f t="shared" si="1"/>
        <v>20</v>
      </c>
      <c r="N8" s="21"/>
    </row>
    <row r="9" spans="1:15" x14ac:dyDescent="0.25">
      <c r="A9" s="652" t="s">
        <v>651</v>
      </c>
      <c r="B9" s="653">
        <v>69</v>
      </c>
      <c r="C9" s="653">
        <v>31</v>
      </c>
      <c r="E9" s="21"/>
      <c r="J9" s="652" t="s">
        <v>651</v>
      </c>
      <c r="K9" s="672">
        <f t="shared" si="0"/>
        <v>69</v>
      </c>
      <c r="L9" s="621">
        <f t="shared" si="1"/>
        <v>31</v>
      </c>
      <c r="N9" s="21"/>
    </row>
    <row r="10" spans="1:15" x14ac:dyDescent="0.25">
      <c r="A10" s="654" t="s">
        <v>373</v>
      </c>
      <c r="B10" s="655">
        <v>617</v>
      </c>
      <c r="C10" s="655">
        <v>79</v>
      </c>
      <c r="J10" s="654" t="s">
        <v>373</v>
      </c>
      <c r="K10" s="673">
        <f t="shared" si="0"/>
        <v>617</v>
      </c>
      <c r="L10" s="622">
        <f t="shared" si="1"/>
        <v>79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2.71</v>
      </c>
      <c r="C15" s="199"/>
      <c r="D15" s="255"/>
      <c r="E15" s="213"/>
      <c r="F15" s="255"/>
      <c r="G15" s="255"/>
      <c r="J15" s="675" t="s">
        <v>496</v>
      </c>
      <c r="K15" s="676">
        <f>B15</f>
        <v>2.71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0.63</v>
      </c>
      <c r="C16" s="199"/>
      <c r="D16" s="255"/>
      <c r="E16" s="256"/>
      <c r="F16" s="255"/>
      <c r="G16" s="255"/>
      <c r="J16" s="677" t="s">
        <v>497</v>
      </c>
      <c r="K16" s="678">
        <f>B16</f>
        <v>0.63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1.27</v>
      </c>
      <c r="C18" s="199"/>
      <c r="D18" s="257"/>
      <c r="E18" s="258"/>
      <c r="F18" s="255"/>
      <c r="G18" s="255"/>
      <c r="J18" s="680" t="s">
        <v>509</v>
      </c>
      <c r="K18" s="676">
        <f>B18</f>
        <v>1.27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2.4700000000000002</v>
      </c>
      <c r="C19" s="200"/>
      <c r="D19" s="257"/>
      <c r="E19" s="258"/>
      <c r="F19" s="255"/>
      <c r="G19" s="255"/>
      <c r="J19" s="674" t="s">
        <v>510</v>
      </c>
      <c r="K19" s="678">
        <f>B19</f>
        <v>2.4700000000000002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1.7</v>
      </c>
      <c r="C21" s="255"/>
      <c r="D21" s="255"/>
      <c r="E21" s="255"/>
      <c r="F21" s="255"/>
      <c r="G21" s="255"/>
      <c r="J21" s="663" t="s">
        <v>506</v>
      </c>
      <c r="K21" s="681">
        <f>B21</f>
        <v>1.7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4</v>
      </c>
      <c r="C33" s="659">
        <v>3</v>
      </c>
      <c r="E33" s="44"/>
      <c r="J33" s="658" t="s">
        <v>551</v>
      </c>
      <c r="K33" s="672">
        <f t="shared" ref="K33:K37" si="2">IF(ISBLANK(B33),"",B33)</f>
        <v>4</v>
      </c>
      <c r="L33" s="621">
        <f t="shared" ref="L33:L37" si="3">IF(ISBLANK(C33),"",C33)</f>
        <v>3</v>
      </c>
      <c r="N33" s="44"/>
    </row>
    <row r="34" spans="1:15" x14ac:dyDescent="0.25">
      <c r="A34" s="658" t="s">
        <v>649</v>
      </c>
      <c r="B34" s="659">
        <v>11</v>
      </c>
      <c r="C34" s="659">
        <v>13</v>
      </c>
      <c r="E34" s="44"/>
      <c r="J34" s="658" t="s">
        <v>649</v>
      </c>
      <c r="K34" s="672">
        <f t="shared" si="2"/>
        <v>11</v>
      </c>
      <c r="L34" s="621">
        <f t="shared" si="3"/>
        <v>13</v>
      </c>
      <c r="N34" s="44"/>
    </row>
    <row r="35" spans="1:15" x14ac:dyDescent="0.25">
      <c r="A35" s="652" t="s">
        <v>650</v>
      </c>
      <c r="B35" s="653">
        <v>24</v>
      </c>
      <c r="C35" s="653">
        <v>20</v>
      </c>
      <c r="E35" s="21"/>
      <c r="J35" s="652" t="s">
        <v>650</v>
      </c>
      <c r="K35" s="672">
        <f t="shared" si="2"/>
        <v>24</v>
      </c>
      <c r="L35" s="621">
        <f t="shared" si="3"/>
        <v>20</v>
      </c>
      <c r="N35" s="21"/>
    </row>
    <row r="36" spans="1:15" x14ac:dyDescent="0.25">
      <c r="A36" s="652" t="s">
        <v>651</v>
      </c>
      <c r="B36" s="653">
        <v>29</v>
      </c>
      <c r="C36" s="653">
        <v>16</v>
      </c>
      <c r="E36" s="21"/>
      <c r="J36" s="652" t="s">
        <v>651</v>
      </c>
      <c r="K36" s="672">
        <f t="shared" si="2"/>
        <v>29</v>
      </c>
      <c r="L36" s="621">
        <f t="shared" si="3"/>
        <v>16</v>
      </c>
      <c r="N36" s="21"/>
    </row>
    <row r="37" spans="1:15" x14ac:dyDescent="0.25">
      <c r="A37" s="654" t="s">
        <v>373</v>
      </c>
      <c r="B37" s="655">
        <v>141</v>
      </c>
      <c r="C37" s="655">
        <v>23</v>
      </c>
      <c r="J37" s="654" t="s">
        <v>373</v>
      </c>
      <c r="K37" s="673">
        <f t="shared" si="2"/>
        <v>141</v>
      </c>
      <c r="L37" s="622">
        <f t="shared" si="3"/>
        <v>23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0.91</v>
      </c>
      <c r="C42" s="199"/>
      <c r="D42" s="255"/>
      <c r="E42" s="213"/>
      <c r="F42" s="255"/>
      <c r="G42" s="255"/>
      <c r="J42" s="675" t="s">
        <v>496</v>
      </c>
      <c r="K42" s="676">
        <f>B42</f>
        <v>0.91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0.35</v>
      </c>
      <c r="C43" s="199"/>
      <c r="D43" s="255"/>
      <c r="E43" s="256"/>
      <c r="F43" s="255"/>
      <c r="G43" s="255"/>
      <c r="J43" s="677" t="s">
        <v>497</v>
      </c>
      <c r="K43" s="678">
        <f>B43</f>
        <v>0.35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0.43</v>
      </c>
      <c r="C45" s="199"/>
      <c r="D45" s="257"/>
      <c r="E45" s="258"/>
      <c r="F45" s="255"/>
      <c r="G45" s="255"/>
      <c r="J45" s="680" t="s">
        <v>509</v>
      </c>
      <c r="K45" s="676">
        <f>B45</f>
        <v>0.43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1.06</v>
      </c>
      <c r="C46" s="200"/>
      <c r="D46" s="257"/>
      <c r="E46" s="258"/>
      <c r="F46" s="255"/>
      <c r="G46" s="255"/>
      <c r="J46" s="674" t="s">
        <v>510</v>
      </c>
      <c r="K46" s="678">
        <f>B46</f>
        <v>1.06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0.64</v>
      </c>
      <c r="C48" s="255"/>
      <c r="D48" s="255"/>
      <c r="E48" s="255"/>
      <c r="F48" s="255"/>
      <c r="G48" s="255"/>
      <c r="J48" s="663" t="s">
        <v>506</v>
      </c>
      <c r="K48" s="681">
        <f>B48</f>
        <v>0.64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54762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38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4504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1</v>
      </c>
      <c r="E4" s="645">
        <v>3065</v>
      </c>
      <c r="F4" s="645">
        <v>1</v>
      </c>
      <c r="G4" s="645">
        <v>11</v>
      </c>
      <c r="H4" s="645">
        <v>2345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1</v>
      </c>
      <c r="E5" s="604">
        <v>3027</v>
      </c>
      <c r="F5" s="604">
        <v>1</v>
      </c>
      <c r="G5" s="604">
        <v>47</v>
      </c>
      <c r="H5" s="604">
        <v>7583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1</v>
      </c>
      <c r="E6" s="619">
        <v>54762</v>
      </c>
      <c r="F6" s="619">
        <v>1</v>
      </c>
      <c r="G6" s="619">
        <v>38</v>
      </c>
      <c r="H6" s="619">
        <v>4504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191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4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0.7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0.05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1.9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48.5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0.54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5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10.4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87.2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84.5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2322565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48124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3</v>
      </c>
      <c r="C4" s="602">
        <v>10.5</v>
      </c>
      <c r="D4" s="602">
        <v>84.6</v>
      </c>
      <c r="E4" s="602">
        <v>0.57999999999999996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4</v>
      </c>
      <c r="C5" s="604">
        <v>14.2</v>
      </c>
      <c r="D5" s="753">
        <v>84.4</v>
      </c>
      <c r="E5" s="753">
        <v>0.67</v>
      </c>
      <c r="G5" s="649" t="s">
        <v>454</v>
      </c>
      <c r="H5" s="650">
        <f>IF(ISBLANK(B4),"",B4)</f>
        <v>3</v>
      </c>
      <c r="I5" s="650">
        <f>IF(ISBLANK(B5),"",B5)</f>
        <v>4</v>
      </c>
      <c r="J5" s="651">
        <f>IF(ISBLANK(B6),"",B6)</f>
        <v>1</v>
      </c>
      <c r="K5" s="571"/>
    </row>
    <row r="6" spans="1:11" x14ac:dyDescent="0.25">
      <c r="A6" s="220">
        <v>2022</v>
      </c>
      <c r="B6" s="603">
        <v>1</v>
      </c>
      <c r="C6" s="604">
        <v>3.1</v>
      </c>
      <c r="D6" s="961">
        <v>48.5</v>
      </c>
      <c r="E6" s="961">
        <v>0.54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10.5</v>
      </c>
      <c r="I9" s="650">
        <f>IF(ISBLANK(C5),"",C5)</f>
        <v>14.2</v>
      </c>
      <c r="J9" s="651">
        <f>IF(ISBLANK(C6),"",C6)</f>
        <v>3.1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178</v>
      </c>
      <c r="C4" s="645">
        <v>3.4</v>
      </c>
      <c r="D4" s="645"/>
      <c r="E4" s="645">
        <v>0.13</v>
      </c>
      <c r="F4" s="645">
        <v>0.6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190</v>
      </c>
      <c r="C5" s="604">
        <v>3.7</v>
      </c>
      <c r="D5" s="604"/>
      <c r="E5" s="604">
        <v>0.04</v>
      </c>
      <c r="F5" s="604">
        <v>0.6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191</v>
      </c>
      <c r="C6" s="604">
        <v>4</v>
      </c>
      <c r="D6" s="604">
        <v>1</v>
      </c>
      <c r="E6" s="604">
        <v>0.05</v>
      </c>
      <c r="F6" s="604">
        <v>0.7</v>
      </c>
      <c r="G6" s="604">
        <v>1.9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77.3</v>
      </c>
      <c r="C5" s="604">
        <v>92.2</v>
      </c>
      <c r="D5" s="604">
        <v>3</v>
      </c>
      <c r="E5" s="604">
        <v>5.7</v>
      </c>
      <c r="F5" s="255"/>
      <c r="G5" s="255"/>
      <c r="H5" s="255"/>
    </row>
    <row r="6" spans="1:8" x14ac:dyDescent="0.25">
      <c r="A6" s="362">
        <v>2021</v>
      </c>
      <c r="B6" s="604">
        <v>83.8</v>
      </c>
      <c r="C6" s="604">
        <v>88.5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87.2</v>
      </c>
      <c r="C7" s="1076">
        <v>84.5</v>
      </c>
      <c r="D7" s="1076">
        <v>5</v>
      </c>
      <c r="E7" s="1076">
        <v>10.4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5.7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10.4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3824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7.9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16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239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2990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354447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7344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4298</v>
      </c>
      <c r="C5" s="1043">
        <v>1905</v>
      </c>
      <c r="D5" s="602">
        <v>2393</v>
      </c>
      <c r="G5" s="873" t="s">
        <v>126</v>
      </c>
      <c r="H5" s="639">
        <f>IF(ISBLANK(D7),"",D7)</f>
        <v>1955</v>
      </c>
    </row>
    <row r="6" spans="1:17" x14ac:dyDescent="0.25">
      <c r="A6" s="643">
        <v>2021</v>
      </c>
      <c r="B6" s="1043">
        <v>4109</v>
      </c>
      <c r="C6" s="1043">
        <v>2010</v>
      </c>
      <c r="D6" s="604">
        <v>2099</v>
      </c>
      <c r="G6" s="637" t="s">
        <v>127</v>
      </c>
      <c r="H6" s="625">
        <f>IF(ISBLANK(C7),"",C7)</f>
        <v>1869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3824</v>
      </c>
      <c r="C7" s="1043">
        <v>1869</v>
      </c>
      <c r="D7" s="619">
        <v>1955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1955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1869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52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7.8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0.3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7.5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3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30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0.2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50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2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2491</v>
      </c>
      <c r="C6" s="55">
        <v>1280</v>
      </c>
      <c r="D6" s="55">
        <v>1211</v>
      </c>
      <c r="E6" s="70">
        <v>3461</v>
      </c>
      <c r="F6" s="55">
        <v>1825</v>
      </c>
      <c r="G6" s="110">
        <v>1636</v>
      </c>
      <c r="H6" s="55">
        <v>1968</v>
      </c>
      <c r="I6" s="55">
        <v>1026</v>
      </c>
      <c r="J6" s="55">
        <v>942</v>
      </c>
      <c r="K6" s="70">
        <v>7420</v>
      </c>
      <c r="L6" s="55">
        <v>3882</v>
      </c>
      <c r="M6" s="110">
        <v>3538</v>
      </c>
      <c r="N6" s="70">
        <v>7716</v>
      </c>
      <c r="O6" s="55">
        <v>4053</v>
      </c>
      <c r="P6" s="110">
        <v>3663</v>
      </c>
      <c r="Q6" s="70">
        <v>32323</v>
      </c>
      <c r="R6" s="55">
        <v>16529</v>
      </c>
      <c r="S6" s="110">
        <v>15794</v>
      </c>
      <c r="T6" s="70">
        <v>52637</v>
      </c>
      <c r="U6" s="55">
        <v>25796</v>
      </c>
      <c r="V6" s="162">
        <v>26841</v>
      </c>
    </row>
    <row r="7" spans="1:22" x14ac:dyDescent="0.25">
      <c r="A7" s="288">
        <v>2021</v>
      </c>
      <c r="B7" s="169">
        <v>2338</v>
      </c>
      <c r="C7" s="94">
        <v>1192</v>
      </c>
      <c r="D7" s="94">
        <v>1146</v>
      </c>
      <c r="E7" s="169">
        <v>3436</v>
      </c>
      <c r="F7" s="94">
        <v>1823</v>
      </c>
      <c r="G7" s="171">
        <v>1613</v>
      </c>
      <c r="H7" s="94">
        <v>1926</v>
      </c>
      <c r="I7" s="94">
        <v>1008</v>
      </c>
      <c r="J7" s="94">
        <v>918</v>
      </c>
      <c r="K7" s="169">
        <v>7188</v>
      </c>
      <c r="L7" s="94">
        <v>3757</v>
      </c>
      <c r="M7" s="171">
        <v>3431</v>
      </c>
      <c r="N7" s="169">
        <v>7569</v>
      </c>
      <c r="O7" s="94">
        <v>3959</v>
      </c>
      <c r="P7" s="171">
        <v>3610</v>
      </c>
      <c r="Q7" s="169">
        <v>31677</v>
      </c>
      <c r="R7" s="94">
        <v>16204</v>
      </c>
      <c r="S7" s="171">
        <v>15473</v>
      </c>
      <c r="T7" s="214">
        <v>51607</v>
      </c>
      <c r="U7" s="58">
        <v>25275</v>
      </c>
      <c r="V7" s="162">
        <v>26332</v>
      </c>
    </row>
    <row r="8" spans="1:22" x14ac:dyDescent="0.25">
      <c r="A8" s="221">
        <v>2022</v>
      </c>
      <c r="B8" s="72">
        <v>2217</v>
      </c>
      <c r="C8" s="61">
        <v>1100</v>
      </c>
      <c r="D8" s="61">
        <v>1117</v>
      </c>
      <c r="E8" s="72">
        <v>3194</v>
      </c>
      <c r="F8" s="61">
        <v>1703</v>
      </c>
      <c r="G8" s="111">
        <v>1491</v>
      </c>
      <c r="H8" s="61">
        <v>1771</v>
      </c>
      <c r="I8" s="61">
        <v>921</v>
      </c>
      <c r="J8" s="61">
        <v>850</v>
      </c>
      <c r="K8" s="72">
        <v>6742</v>
      </c>
      <c r="L8" s="61">
        <v>3487</v>
      </c>
      <c r="M8" s="111">
        <v>3255</v>
      </c>
      <c r="N8" s="72">
        <v>6548</v>
      </c>
      <c r="O8" s="61">
        <v>3433</v>
      </c>
      <c r="P8" s="111">
        <v>3115</v>
      </c>
      <c r="Q8" s="72">
        <v>28804</v>
      </c>
      <c r="R8" s="61">
        <v>14631</v>
      </c>
      <c r="S8" s="111">
        <v>14173</v>
      </c>
      <c r="T8" s="72">
        <v>48262</v>
      </c>
      <c r="U8" s="61">
        <v>23472</v>
      </c>
      <c r="V8" s="111">
        <v>24790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2217</v>
      </c>
      <c r="C15" s="174">
        <f>E8</f>
        <v>3194</v>
      </c>
      <c r="D15" s="174">
        <f>H8</f>
        <v>1771</v>
      </c>
      <c r="E15" s="174">
        <f>K8</f>
        <v>6742</v>
      </c>
      <c r="F15" s="174">
        <f>N8</f>
        <v>6548</v>
      </c>
      <c r="G15" s="174">
        <f>Q8</f>
        <v>28804</v>
      </c>
      <c r="H15" s="336">
        <f>T8</f>
        <v>48262</v>
      </c>
      <c r="M15" s="174">
        <f>K8</f>
        <v>6742</v>
      </c>
      <c r="N15" s="174">
        <f>H15-E15-O15</f>
        <v>27473</v>
      </c>
      <c r="O15" s="174">
        <f>H15-(B15+C15+G15)</f>
        <v>14047</v>
      </c>
      <c r="P15" s="29"/>
      <c r="Q15" s="100">
        <f>M15/H15*100</f>
        <v>13.96958269445941</v>
      </c>
      <c r="R15" s="100">
        <f>N15/H15*100</f>
        <v>56.924702664622274</v>
      </c>
      <c r="S15" s="100">
        <f>O15/H15*100</f>
        <v>29.105714640918322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13.96958269445941</v>
      </c>
      <c r="R18" s="100">
        <f>N15/H15*100</f>
        <v>56.924702664622274</v>
      </c>
      <c r="S18" s="100">
        <f>O15/H15*100</f>
        <v>29.105714640918322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25.2</v>
      </c>
      <c r="C23" s="363"/>
      <c r="D23" s="363"/>
      <c r="E23" s="169">
        <v>17.899999999999999</v>
      </c>
      <c r="F23" s="363"/>
      <c r="G23" s="364"/>
      <c r="H23" s="169">
        <v>21.58</v>
      </c>
      <c r="I23" s="94">
        <v>18.87</v>
      </c>
      <c r="J23" s="171">
        <v>25.21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9.6</v>
      </c>
      <c r="C24" s="363"/>
      <c r="D24" s="363"/>
      <c r="E24" s="169">
        <v>6.4</v>
      </c>
      <c r="F24" s="363"/>
      <c r="G24" s="364"/>
      <c r="H24" s="169">
        <v>9.58</v>
      </c>
      <c r="I24" s="94">
        <v>0</v>
      </c>
      <c r="J24" s="171">
        <v>18.52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3.1</v>
      </c>
      <c r="C25" s="359"/>
      <c r="D25" s="359"/>
      <c r="E25" s="72">
        <v>12.1</v>
      </c>
      <c r="F25" s="359"/>
      <c r="G25" s="463"/>
      <c r="H25" s="72">
        <v>3.06</v>
      </c>
      <c r="I25" s="61">
        <v>6.54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25.21</v>
      </c>
      <c r="C32" s="676">
        <f>IF(ISBLANK(I23),"",I23)</f>
        <v>18.87</v>
      </c>
      <c r="F32" s="702">
        <f>A23</f>
        <v>2020</v>
      </c>
      <c r="G32" s="676">
        <f>IF(ISBLANK(J23),"",J23)</f>
        <v>25.21</v>
      </c>
      <c r="H32" s="676">
        <f>IF(ISBLANK(I23),"",I23)</f>
        <v>18.87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18.52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18.52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6.54</v>
      </c>
      <c r="F34" s="704">
        <f t="shared" si="3"/>
        <v>2022</v>
      </c>
      <c r="G34" s="678">
        <f t="shared" si="4"/>
        <v>0</v>
      </c>
      <c r="H34" s="678">
        <f t="shared" si="5"/>
        <v>6.54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46</v>
      </c>
      <c r="C4" s="602">
        <v>3</v>
      </c>
      <c r="D4" s="602">
        <v>2</v>
      </c>
      <c r="E4" s="601">
        <v>1</v>
      </c>
      <c r="F4" s="602">
        <v>6.6</v>
      </c>
      <c r="G4" s="602">
        <v>0.3</v>
      </c>
    </row>
    <row r="5" spans="1:10" x14ac:dyDescent="0.25">
      <c r="A5" s="288">
        <v>2021</v>
      </c>
      <c r="B5" s="753">
        <v>45</v>
      </c>
      <c r="C5" s="753">
        <v>3</v>
      </c>
      <c r="D5" s="753">
        <v>2</v>
      </c>
      <c r="E5" s="755">
        <v>1</v>
      </c>
      <c r="F5" s="753">
        <v>6.6</v>
      </c>
      <c r="G5" s="753">
        <v>0.3</v>
      </c>
    </row>
    <row r="6" spans="1:10" x14ac:dyDescent="0.25">
      <c r="A6" s="220">
        <v>2022</v>
      </c>
      <c r="B6" s="754">
        <v>50</v>
      </c>
      <c r="C6" s="754">
        <v>2</v>
      </c>
      <c r="D6" s="754">
        <v>2</v>
      </c>
      <c r="E6" s="756">
        <v>1</v>
      </c>
      <c r="F6" s="754">
        <v>7.8</v>
      </c>
      <c r="G6" s="754">
        <v>0.3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46</v>
      </c>
      <c r="C11" s="80">
        <f>IF(ISBLANK(D4),"",D4)</f>
        <v>2</v>
      </c>
      <c r="E11" s="103">
        <f>A4</f>
        <v>2020</v>
      </c>
      <c r="F11" s="80">
        <f>IF(ISBLANK(B4),"",B4)</f>
        <v>46</v>
      </c>
      <c r="G11" s="80">
        <f>IF(ISBLANK(D4),"",D4)</f>
        <v>2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45</v>
      </c>
      <c r="C12" s="80">
        <f>IF(ISBLANK(D5),"",D5)</f>
        <v>2</v>
      </c>
      <c r="E12" s="103">
        <f t="shared" ref="E12:E13" si="1">A5</f>
        <v>2021</v>
      </c>
      <c r="F12" s="80">
        <f t="shared" ref="F12:F13" si="2">IF(ISBLANK(B5),"",B5)</f>
        <v>45</v>
      </c>
      <c r="G12" s="80">
        <f t="shared" ref="G12:G13" si="3">IF(ISBLANK(D5),"",D5)</f>
        <v>2</v>
      </c>
    </row>
    <row r="13" spans="1:10" x14ac:dyDescent="0.25">
      <c r="A13" s="156">
        <f t="shared" si="0"/>
        <v>2022</v>
      </c>
      <c r="B13" s="83">
        <f>IF(ISBLANK(B6),"",B6)</f>
        <v>50</v>
      </c>
      <c r="C13" s="83">
        <f>IF(ISBLANK(D6),"",D6)</f>
        <v>2</v>
      </c>
      <c r="D13" s="255"/>
      <c r="E13" s="156">
        <f t="shared" si="1"/>
        <v>2022</v>
      </c>
      <c r="F13" s="83">
        <f t="shared" si="2"/>
        <v>50</v>
      </c>
      <c r="G13" s="83">
        <f t="shared" si="3"/>
        <v>2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3</v>
      </c>
      <c r="C18" s="80">
        <f>IF(ISBLANK(E4),"",E4)</f>
        <v>1</v>
      </c>
      <c r="E18" s="605">
        <f>A4</f>
        <v>2020</v>
      </c>
      <c r="F18" s="100">
        <f>IF(ISBLANK(C4),"",C4)</f>
        <v>3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3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3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2</v>
      </c>
      <c r="C20" s="83">
        <f>IF(ISBLANK(E6),"",E6)</f>
        <v>1</v>
      </c>
      <c r="E20" s="156">
        <f t="shared" si="5"/>
        <v>2022</v>
      </c>
      <c r="F20" s="83">
        <f>IF(ISBLANK(C6),"",C6)</f>
        <v>2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1081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2.2999999999999998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550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8.1999999999999993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381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5.7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296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906</v>
      </c>
    </row>
    <row r="17" spans="2:3" x14ac:dyDescent="0.25">
      <c r="B17" s="255">
        <v>2021</v>
      </c>
      <c r="C17" s="1010">
        <v>753</v>
      </c>
    </row>
    <row r="18" spans="2:3" x14ac:dyDescent="0.25">
      <c r="B18" s="255">
        <v>2022</v>
      </c>
      <c r="C18" s="1010">
        <v>550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906</v>
      </c>
    </row>
    <row r="22" spans="2:3" x14ac:dyDescent="0.25">
      <c r="B22" s="638">
        <f>B17</f>
        <v>2021</v>
      </c>
      <c r="C22" s="638">
        <f t="shared" ref="C22:C23" si="0">IF(ISBLANK(C17),"",C17)</f>
        <v>753</v>
      </c>
    </row>
    <row r="23" spans="2:3" x14ac:dyDescent="0.25">
      <c r="B23" s="638">
        <f>B18</f>
        <v>2022</v>
      </c>
      <c r="C23" s="638">
        <f t="shared" si="0"/>
        <v>550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35</v>
      </c>
      <c r="C5" s="55">
        <v>57</v>
      </c>
      <c r="D5" s="55">
        <v>23</v>
      </c>
      <c r="E5" s="271">
        <f>SUM(B5:D5)</f>
        <v>115</v>
      </c>
      <c r="F5" s="71">
        <v>1698</v>
      </c>
      <c r="G5" s="70">
        <v>0.5</v>
      </c>
      <c r="H5" s="55">
        <v>0.2</v>
      </c>
      <c r="I5" s="110">
        <v>0.2</v>
      </c>
      <c r="J5" s="71">
        <v>3.3</v>
      </c>
    </row>
    <row r="6" spans="1:10" x14ac:dyDescent="0.25">
      <c r="A6" s="288">
        <v>2021</v>
      </c>
      <c r="B6" s="759">
        <v>31</v>
      </c>
      <c r="C6" s="760">
        <v>58</v>
      </c>
      <c r="D6" s="760">
        <v>16</v>
      </c>
      <c r="E6" s="272">
        <f>SUM(B6:D6)</f>
        <v>105</v>
      </c>
      <c r="F6" s="216">
        <v>1545</v>
      </c>
      <c r="G6" s="459">
        <v>0.4</v>
      </c>
      <c r="H6" s="460">
        <v>0.2</v>
      </c>
      <c r="I6" s="765">
        <v>0.1</v>
      </c>
      <c r="J6" s="216">
        <v>3</v>
      </c>
    </row>
    <row r="7" spans="1:10" x14ac:dyDescent="0.25">
      <c r="A7" s="220">
        <v>2022</v>
      </c>
      <c r="B7" s="169">
        <v>42</v>
      </c>
      <c r="C7" s="94">
        <v>58</v>
      </c>
      <c r="D7" s="94">
        <v>17</v>
      </c>
      <c r="E7" s="449">
        <f>SUM(B7:D7)</f>
        <v>117</v>
      </c>
      <c r="F7" s="170">
        <v>1081</v>
      </c>
      <c r="G7" s="169">
        <v>0.6</v>
      </c>
      <c r="H7" s="94">
        <v>0.2</v>
      </c>
      <c r="I7" s="171">
        <v>0.1</v>
      </c>
      <c r="J7" s="170">
        <v>2.2999999999999998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1698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1545</v>
      </c>
      <c r="C14" s="28"/>
      <c r="D14" s="28"/>
      <c r="F14" s="627" t="s">
        <v>1534</v>
      </c>
      <c r="G14" s="623">
        <f>IF(ISBLANK(B7),"",B7)</f>
        <v>42</v>
      </c>
      <c r="I14" s="627" t="s">
        <v>1537</v>
      </c>
      <c r="J14" s="623">
        <f>IF(ISBLANK(B7),"",B7)</f>
        <v>42</v>
      </c>
    </row>
    <row r="15" spans="1:10" x14ac:dyDescent="0.25">
      <c r="A15" s="626">
        <f t="shared" ref="A15" si="1">A7</f>
        <v>2022</v>
      </c>
      <c r="B15" s="625">
        <f t="shared" si="0"/>
        <v>1081</v>
      </c>
      <c r="C15" s="28"/>
      <c r="D15" s="28"/>
      <c r="F15" s="628" t="s">
        <v>1535</v>
      </c>
      <c r="G15" s="624">
        <f>IF(ISBLANK(C7),"",C7)</f>
        <v>58</v>
      </c>
      <c r="I15" s="628" t="s">
        <v>1546</v>
      </c>
      <c r="J15" s="624">
        <f>IF(ISBLANK(C7),"",C7)</f>
        <v>58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17</v>
      </c>
      <c r="I16" s="629" t="s">
        <v>1547</v>
      </c>
      <c r="J16" s="625">
        <f>IF(ISBLANK(D7),"",D7)</f>
        <v>17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117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229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38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7.8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61</v>
      </c>
      <c r="C6" s="761"/>
      <c r="D6" s="761"/>
      <c r="E6" s="459">
        <v>11.4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41</v>
      </c>
      <c r="C7" s="761"/>
      <c r="D7" s="761"/>
      <c r="E7" s="459">
        <v>7.8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38</v>
      </c>
      <c r="C8" s="762"/>
      <c r="D8" s="762"/>
      <c r="E8" s="603">
        <v>7.8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61</v>
      </c>
      <c r="C16" s="757"/>
      <c r="I16" s="702">
        <f>A6</f>
        <v>2020</v>
      </c>
      <c r="J16" s="676">
        <f>IF(ISBLANK(E6),"",E6)</f>
        <v>11.4</v>
      </c>
      <c r="K16" s="758"/>
    </row>
    <row r="17" spans="1:10" x14ac:dyDescent="0.25">
      <c r="A17" s="703">
        <f>A7</f>
        <v>2021</v>
      </c>
      <c r="B17" s="855">
        <f>IF(ISBLANK(B7),"",B7)</f>
        <v>41</v>
      </c>
      <c r="C17" s="757"/>
      <c r="I17" s="703">
        <f>A7</f>
        <v>2021</v>
      </c>
      <c r="J17" s="855">
        <f>IF(ISBLANK(E7),"",E7)</f>
        <v>7.8</v>
      </c>
    </row>
    <row r="18" spans="1:10" x14ac:dyDescent="0.25">
      <c r="A18" s="704">
        <f>A8</f>
        <v>2022</v>
      </c>
      <c r="B18" s="678">
        <f>IF(ISBLANK(B8),"",B8)</f>
        <v>38</v>
      </c>
      <c r="C18" s="757"/>
      <c r="I18" s="704">
        <f>A8</f>
        <v>2022</v>
      </c>
      <c r="J18" s="678">
        <f>IF(ISBLANK(E8),"",E8)</f>
        <v>7.8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76</v>
      </c>
      <c r="D5" s="451">
        <f>IF(ISBLANK(B5),"",A5)</f>
        <v>2020</v>
      </c>
      <c r="E5" s="620">
        <f>IF(ISBLANK(B5),"",B5)</f>
        <v>76</v>
      </c>
      <c r="K5" s="219">
        <v>2020</v>
      </c>
      <c r="L5" s="657">
        <v>6.3</v>
      </c>
    </row>
    <row r="6" spans="1:12" x14ac:dyDescent="0.25">
      <c r="A6" s="231">
        <v>2021</v>
      </c>
      <c r="B6" s="604">
        <v>73</v>
      </c>
      <c r="D6" s="452">
        <f>IF(ISBLANK(B6),"",A6)</f>
        <v>2021</v>
      </c>
      <c r="E6" s="621">
        <f>IF(ISBLANK(B6),"",B6)</f>
        <v>73</v>
      </c>
      <c r="K6" s="288">
        <v>2021</v>
      </c>
      <c r="L6" s="659">
        <v>6.4</v>
      </c>
    </row>
    <row r="7" spans="1:12" x14ac:dyDescent="0.25">
      <c r="A7" s="123">
        <v>2022</v>
      </c>
      <c r="B7" s="619">
        <v>75</v>
      </c>
      <c r="D7" s="381">
        <f>IF(ISBLANK(B7),"",A7)</f>
        <v>2022</v>
      </c>
      <c r="E7" s="622">
        <f>IF(ISBLANK(B7),"",B7)</f>
        <v>75</v>
      </c>
      <c r="K7" s="221">
        <v>2022</v>
      </c>
      <c r="L7" s="619">
        <v>7.5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80</v>
      </c>
      <c r="C4" s="645">
        <v>132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107</v>
      </c>
      <c r="C5" s="604">
        <v>222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117</v>
      </c>
      <c r="C6" s="604">
        <v>229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16</v>
      </c>
      <c r="C5" s="645">
        <v>3260</v>
      </c>
      <c r="D5" s="645">
        <v>269</v>
      </c>
      <c r="E5" s="871">
        <v>8.1999999999999993</v>
      </c>
      <c r="F5" s="1048">
        <v>7.4</v>
      </c>
      <c r="G5" s="1048">
        <v>8.9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16</v>
      </c>
      <c r="C6" s="659">
        <v>3191</v>
      </c>
      <c r="D6" s="659">
        <v>257</v>
      </c>
      <c r="E6" s="659">
        <v>8</v>
      </c>
      <c r="F6" s="659">
        <v>8</v>
      </c>
      <c r="G6" s="659">
        <v>8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16</v>
      </c>
      <c r="C7" s="619">
        <v>2990</v>
      </c>
      <c r="D7" s="619">
        <v>239</v>
      </c>
      <c r="E7" s="619">
        <v>7.9</v>
      </c>
      <c r="F7" s="619">
        <v>8</v>
      </c>
      <c r="G7" s="619">
        <v>7.9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12.4</v>
      </c>
      <c r="C4" s="657">
        <v>500</v>
      </c>
      <c r="D4" s="657">
        <v>6.8</v>
      </c>
      <c r="E4" s="657">
        <v>350</v>
      </c>
      <c r="F4" s="657">
        <v>0.7</v>
      </c>
      <c r="G4" s="657">
        <v>48</v>
      </c>
      <c r="H4" s="657">
        <v>4</v>
      </c>
      <c r="I4" s="657">
        <v>14</v>
      </c>
      <c r="J4" s="657">
        <v>0.1</v>
      </c>
      <c r="K4" s="255"/>
      <c r="L4" s="255"/>
      <c r="M4" s="255"/>
    </row>
    <row r="5" spans="1:13" x14ac:dyDescent="0.25">
      <c r="A5" s="488">
        <v>2021</v>
      </c>
      <c r="B5" s="604">
        <v>10.7</v>
      </c>
      <c r="C5" s="604">
        <v>459</v>
      </c>
      <c r="D5" s="604">
        <v>6.5</v>
      </c>
      <c r="E5" s="604">
        <v>312</v>
      </c>
      <c r="F5" s="604">
        <v>0.6</v>
      </c>
      <c r="G5" s="604">
        <v>47</v>
      </c>
      <c r="H5" s="604">
        <v>4</v>
      </c>
      <c r="I5" s="604">
        <v>18</v>
      </c>
      <c r="J5" s="604">
        <v>0.1</v>
      </c>
      <c r="K5" s="255"/>
      <c r="L5" s="255"/>
      <c r="M5" s="255"/>
    </row>
    <row r="6" spans="1:13" x14ac:dyDescent="0.25">
      <c r="A6" s="483">
        <v>2022</v>
      </c>
      <c r="B6" s="619">
        <v>8.1999999999999993</v>
      </c>
      <c r="C6" s="619">
        <v>381</v>
      </c>
      <c r="D6" s="619">
        <v>5.7</v>
      </c>
      <c r="E6" s="619">
        <v>296</v>
      </c>
      <c r="F6" s="619">
        <v>0.6</v>
      </c>
      <c r="G6" s="619">
        <v>52</v>
      </c>
      <c r="H6" s="619">
        <v>3</v>
      </c>
      <c r="I6" s="619">
        <v>30</v>
      </c>
      <c r="J6" s="619">
        <v>0.2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4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268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57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278</v>
      </c>
      <c r="C4" s="1015">
        <v>159</v>
      </c>
      <c r="D4" s="1015">
        <v>119</v>
      </c>
      <c r="E4" s="1014">
        <v>1147</v>
      </c>
      <c r="F4" s="1015">
        <v>602</v>
      </c>
      <c r="G4" s="1015">
        <v>545</v>
      </c>
      <c r="H4" s="1016">
        <v>5.3</v>
      </c>
      <c r="I4" s="1016">
        <v>21.8</v>
      </c>
      <c r="J4" s="1016">
        <v>-16.5</v>
      </c>
      <c r="K4" s="70">
        <v>629</v>
      </c>
      <c r="L4" s="55">
        <v>294</v>
      </c>
      <c r="M4" s="110">
        <v>335</v>
      </c>
      <c r="N4" s="55">
        <v>716</v>
      </c>
      <c r="O4" s="55">
        <v>331</v>
      </c>
      <c r="P4" s="110">
        <v>385</v>
      </c>
    </row>
    <row r="5" spans="1:17" x14ac:dyDescent="0.25">
      <c r="A5" s="288">
        <v>2021</v>
      </c>
      <c r="B5" s="1017">
        <v>313</v>
      </c>
      <c r="C5" s="1018">
        <v>151</v>
      </c>
      <c r="D5" s="1018">
        <v>162</v>
      </c>
      <c r="E5" s="1017">
        <v>1330</v>
      </c>
      <c r="F5" s="1018">
        <v>684</v>
      </c>
      <c r="G5" s="1018">
        <v>646</v>
      </c>
      <c r="H5" s="1019">
        <v>6.1</v>
      </c>
      <c r="I5" s="1019">
        <v>25.8</v>
      </c>
      <c r="J5" s="1019">
        <v>-19.7</v>
      </c>
      <c r="K5" s="214">
        <v>816</v>
      </c>
      <c r="L5" s="58">
        <v>372</v>
      </c>
      <c r="M5" s="162">
        <v>444</v>
      </c>
      <c r="N5" s="58">
        <v>903</v>
      </c>
      <c r="O5" s="58">
        <v>402</v>
      </c>
      <c r="P5" s="162">
        <v>501</v>
      </c>
    </row>
    <row r="6" spans="1:17" x14ac:dyDescent="0.25">
      <c r="A6" s="221">
        <v>2022</v>
      </c>
      <c r="B6" s="1020">
        <v>327</v>
      </c>
      <c r="C6" s="1021">
        <v>153</v>
      </c>
      <c r="D6" s="1021">
        <v>174</v>
      </c>
      <c r="E6" s="1020">
        <v>1106</v>
      </c>
      <c r="F6" s="1021">
        <v>572</v>
      </c>
      <c r="G6" s="1021">
        <v>534</v>
      </c>
      <c r="H6" s="1022">
        <v>6.8</v>
      </c>
      <c r="I6" s="1022">
        <v>22.9</v>
      </c>
      <c r="J6" s="1022">
        <v>-16.100000000000001</v>
      </c>
      <c r="K6" s="1023">
        <v>784</v>
      </c>
      <c r="L6" s="1024">
        <v>339</v>
      </c>
      <c r="M6" s="1025">
        <v>445</v>
      </c>
      <c r="N6" s="1024">
        <v>850</v>
      </c>
      <c r="O6" s="1024">
        <v>379</v>
      </c>
      <c r="P6" s="1025">
        <v>471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119</v>
      </c>
      <c r="C13" s="321">
        <f>IF(ISBLANK(C4),"",C4)</f>
        <v>159</v>
      </c>
      <c r="D13" s="366"/>
      <c r="E13" s="324">
        <f>A4</f>
        <v>2020</v>
      </c>
      <c r="F13" s="321">
        <f>IF(ISBLANK(G4),"",G4)</f>
        <v>545</v>
      </c>
      <c r="G13" s="321">
        <f>IF(ISBLANK(F4),"",F4)</f>
        <v>602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162</v>
      </c>
      <c r="C14" s="322">
        <f t="shared" ref="C14:C15" si="2">IF(ISBLANK(C5),"",C5)</f>
        <v>151</v>
      </c>
      <c r="D14" s="366"/>
      <c r="E14" s="325">
        <f t="shared" ref="E14:E15" si="3">A5</f>
        <v>2021</v>
      </c>
      <c r="F14" s="322">
        <f t="shared" ref="F14:F15" si="4">IF(ISBLANK(G5),"",G5)</f>
        <v>646</v>
      </c>
      <c r="G14" s="322">
        <f t="shared" ref="G14:G15" si="5">IF(ISBLANK(F5),"",F5)</f>
        <v>684</v>
      </c>
      <c r="H14" s="391"/>
      <c r="I14" s="391"/>
      <c r="J14" s="48"/>
      <c r="K14" s="327" t="s">
        <v>544</v>
      </c>
      <c r="L14" s="330">
        <f>IF(ISBLANK(K4),"",K4)</f>
        <v>629</v>
      </c>
      <c r="M14" s="330">
        <f>IF(ISBLANK(K5),"",K5)</f>
        <v>816</v>
      </c>
      <c r="N14" s="330">
        <f>IF(ISBLANK(K6),"",K6)</f>
        <v>784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174</v>
      </c>
      <c r="C15" s="323">
        <f t="shared" si="2"/>
        <v>153</v>
      </c>
      <c r="E15" s="326">
        <f t="shared" si="3"/>
        <v>2022</v>
      </c>
      <c r="F15" s="323">
        <f t="shared" si="4"/>
        <v>534</v>
      </c>
      <c r="G15" s="323">
        <f t="shared" si="5"/>
        <v>572</v>
      </c>
      <c r="H15" s="213"/>
      <c r="I15" s="213"/>
      <c r="J15" s="28"/>
      <c r="K15" s="328" t="s">
        <v>543</v>
      </c>
      <c r="L15" s="331">
        <f>IF(ISBLANK(N4),"",N4)</f>
        <v>716</v>
      </c>
      <c r="M15" s="331">
        <f>IF(ISBLANK(N5),"",N5)</f>
        <v>903</v>
      </c>
      <c r="N15" s="331">
        <f>IF(ISBLANK(N6),"",N6)</f>
        <v>850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629</v>
      </c>
      <c r="M19" s="330">
        <f>IF(ISBLANK(K5),"",K5)</f>
        <v>816</v>
      </c>
      <c r="N19" s="330">
        <f>IF(ISBLANK(K6),"",K6)</f>
        <v>784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716</v>
      </c>
      <c r="M20" s="331">
        <f>IF(ISBLANK(N5),"",N5)</f>
        <v>903</v>
      </c>
      <c r="N20" s="331">
        <f>IF(ISBLANK(N6),"",N6)</f>
        <v>850</v>
      </c>
      <c r="O20" s="366"/>
    </row>
    <row r="21" spans="1:15" x14ac:dyDescent="0.25">
      <c r="A21" s="324">
        <f>A4</f>
        <v>2020</v>
      </c>
      <c r="B21" s="321">
        <f>IF(ISBLANK(D4),"",D4)</f>
        <v>119</v>
      </c>
      <c r="C21" s="321">
        <f>IF(ISBLANK(C4),"",C4)</f>
        <v>159</v>
      </c>
      <c r="E21" s="324">
        <f>A4</f>
        <v>2020</v>
      </c>
      <c r="F21" s="321">
        <f>IF(ISBLANK(G4),"",G4)</f>
        <v>545</v>
      </c>
      <c r="G21" s="321">
        <f>IF(ISBLANK(F4),"",F4)</f>
        <v>602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162</v>
      </c>
      <c r="C22" s="322">
        <f t="shared" ref="C22:C23" si="8">IF(ISBLANK(C5),"",C5)</f>
        <v>151</v>
      </c>
      <c r="E22" s="325">
        <f t="shared" ref="E22:E23" si="9">A5</f>
        <v>2021</v>
      </c>
      <c r="F22" s="322">
        <f t="shared" ref="F22:F23" si="10">IF(ISBLANK(G5),"",G5)</f>
        <v>646</v>
      </c>
      <c r="G22" s="322">
        <f t="shared" ref="G22:G23" si="11">IF(ISBLANK(F5),"",F5)</f>
        <v>684</v>
      </c>
    </row>
    <row r="23" spans="1:15" x14ac:dyDescent="0.25">
      <c r="A23" s="326">
        <f t="shared" si="6"/>
        <v>2022</v>
      </c>
      <c r="B23" s="323">
        <f t="shared" si="7"/>
        <v>174</v>
      </c>
      <c r="C23" s="323">
        <f t="shared" si="8"/>
        <v>153</v>
      </c>
      <c r="E23" s="326">
        <f t="shared" si="9"/>
        <v>2022</v>
      </c>
      <c r="F23" s="323">
        <f t="shared" si="10"/>
        <v>534</v>
      </c>
      <c r="G23" s="323">
        <f t="shared" si="11"/>
        <v>572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17</v>
      </c>
      <c r="C5" s="613"/>
      <c r="D5" s="613"/>
      <c r="E5" s="601">
        <v>58</v>
      </c>
      <c r="F5" s="618"/>
      <c r="G5" s="947"/>
      <c r="H5" s="601">
        <v>262</v>
      </c>
      <c r="I5" s="618">
        <v>73</v>
      </c>
      <c r="J5" s="618">
        <v>189</v>
      </c>
      <c r="K5" s="618"/>
      <c r="L5" s="947"/>
    </row>
    <row r="6" spans="1:12" x14ac:dyDescent="0.25">
      <c r="A6" s="288">
        <v>2021</v>
      </c>
      <c r="B6" s="603">
        <v>12</v>
      </c>
      <c r="C6" s="614"/>
      <c r="D6" s="614"/>
      <c r="E6" s="1043">
        <v>65</v>
      </c>
      <c r="F6" s="1037"/>
      <c r="G6" s="982"/>
      <c r="H6" s="1043">
        <v>283</v>
      </c>
      <c r="I6" s="1037">
        <v>81</v>
      </c>
      <c r="J6" s="1037">
        <v>202</v>
      </c>
      <c r="K6" s="1037"/>
      <c r="L6" s="982"/>
    </row>
    <row r="7" spans="1:12" x14ac:dyDescent="0.25">
      <c r="A7" s="220">
        <v>2022</v>
      </c>
      <c r="B7" s="603">
        <v>4</v>
      </c>
      <c r="C7" s="614"/>
      <c r="D7" s="614"/>
      <c r="E7" s="1043">
        <v>57</v>
      </c>
      <c r="F7" s="1037"/>
      <c r="G7" s="982"/>
      <c r="H7" s="1043">
        <v>268</v>
      </c>
      <c r="I7" s="1037">
        <v>73</v>
      </c>
      <c r="J7" s="1037">
        <v>195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73</v>
      </c>
    </row>
    <row r="15" spans="1:12" ht="30" x14ac:dyDescent="0.25">
      <c r="A15" s="835" t="s">
        <v>1551</v>
      </c>
      <c r="B15" s="625">
        <f>IF(ISBLANK(J7),"",J7)</f>
        <v>195</v>
      </c>
    </row>
    <row r="17" spans="1:2" x14ac:dyDescent="0.25">
      <c r="A17" s="627" t="s">
        <v>1548</v>
      </c>
      <c r="B17" s="623">
        <f>IF(ISBLANK(I7),"",I7)</f>
        <v>73</v>
      </c>
    </row>
    <row r="18" spans="1:2" x14ac:dyDescent="0.25">
      <c r="A18" s="629" t="s">
        <v>1549</v>
      </c>
      <c r="B18" s="625">
        <f>IF(ISBLANK(J7),"",J7)</f>
        <v>195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43.3</v>
      </c>
      <c r="C4" s="55">
        <v>2017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32</v>
      </c>
      <c r="C5" s="61">
        <v>2017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>
        <v>51.8</v>
      </c>
      <c r="C7" s="616">
        <v>32</v>
      </c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>
        <v>43.3</v>
      </c>
      <c r="C11" s="646">
        <v>32</v>
      </c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464.11200000000002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437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20300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134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12944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30172.95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28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0.8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25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470.43</v>
      </c>
      <c r="C5" s="613">
        <v>379.90100000000001</v>
      </c>
      <c r="D5" s="753">
        <v>13929</v>
      </c>
      <c r="E5" s="753">
        <v>27</v>
      </c>
      <c r="G5" s="360">
        <v>2014</v>
      </c>
      <c r="H5" s="70">
        <v>29900.78</v>
      </c>
      <c r="I5" s="55">
        <v>25587.119999999999</v>
      </c>
      <c r="J5" s="55">
        <v>4313.66</v>
      </c>
      <c r="K5" s="71">
        <v>28</v>
      </c>
    </row>
    <row r="6" spans="1:12" x14ac:dyDescent="0.25">
      <c r="A6" s="288">
        <v>2021</v>
      </c>
      <c r="B6" s="603">
        <v>470.43</v>
      </c>
      <c r="C6" s="614">
        <v>375.221</v>
      </c>
      <c r="D6" s="961">
        <v>12650</v>
      </c>
      <c r="E6" s="961">
        <v>25</v>
      </c>
      <c r="G6" s="482">
        <v>2017</v>
      </c>
      <c r="H6" s="214">
        <v>29900.720000000001</v>
      </c>
      <c r="I6" s="58">
        <v>25587.02</v>
      </c>
      <c r="J6" s="58">
        <v>4313.7</v>
      </c>
      <c r="K6" s="216">
        <v>28</v>
      </c>
    </row>
    <row r="7" spans="1:12" x14ac:dyDescent="0.25">
      <c r="A7" s="220">
        <v>2022</v>
      </c>
      <c r="B7" s="603">
        <v>464.11200000000002</v>
      </c>
      <c r="C7" s="614">
        <v>379.90300000000002</v>
      </c>
      <c r="D7" s="961">
        <v>11892</v>
      </c>
      <c r="E7" s="961">
        <v>25</v>
      </c>
      <c r="G7" s="484">
        <v>2020</v>
      </c>
      <c r="H7" s="72">
        <v>30172.95</v>
      </c>
      <c r="I7" s="61">
        <v>25937.02</v>
      </c>
      <c r="J7" s="61">
        <v>4235.93</v>
      </c>
      <c r="K7" s="73">
        <v>28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379.90300000000002</v>
      </c>
      <c r="D14" s="633">
        <f>A5</f>
        <v>2020</v>
      </c>
      <c r="E14" s="627">
        <f>IF(ISBLANK(D5),"",D5)</f>
        <v>13929</v>
      </c>
      <c r="F14" s="213"/>
      <c r="G14" s="636" t="s">
        <v>933</v>
      </c>
      <c r="H14" s="623">
        <f>IF(ISBLANK(J7),"",J7)</f>
        <v>4235.93</v>
      </c>
      <c r="I14" s="213"/>
      <c r="J14" s="213"/>
    </row>
    <row r="15" spans="1:12" x14ac:dyDescent="0.25">
      <c r="A15" s="872" t="s">
        <v>16</v>
      </c>
      <c r="B15" s="632">
        <f>IF(ISBLANK(B7),"",B7)</f>
        <v>464.11200000000002</v>
      </c>
      <c r="D15" s="634">
        <f t="shared" ref="D15:D16" si="0">A6</f>
        <v>2021</v>
      </c>
      <c r="E15" s="628">
        <f>IF(ISBLANK(D6),"",D6)</f>
        <v>12650</v>
      </c>
      <c r="F15" s="213"/>
      <c r="G15" s="637" t="s">
        <v>934</v>
      </c>
      <c r="H15" s="625">
        <f>IF(ISBLANK(I7),"",I7)</f>
        <v>25937.02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11892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379.90300000000002</v>
      </c>
      <c r="F19" s="255"/>
      <c r="G19" s="636" t="s">
        <v>537</v>
      </c>
      <c r="H19" s="623">
        <f>IF(ISBLANK(J7),"",J7)</f>
        <v>4235.93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464.11200000000002</v>
      </c>
      <c r="F20" s="255"/>
      <c r="G20" s="637" t="s">
        <v>536</v>
      </c>
      <c r="H20" s="625">
        <f>IF(ISBLANK(I7),"",I7)</f>
        <v>25937.02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0.9</v>
      </c>
      <c r="C5" s="1101">
        <v>20300</v>
      </c>
      <c r="D5" s="1102">
        <v>437</v>
      </c>
      <c r="E5" s="1101">
        <v>12458</v>
      </c>
      <c r="F5" s="1102">
        <v>134</v>
      </c>
    </row>
    <row r="6" spans="1:9" x14ac:dyDescent="0.25">
      <c r="A6" s="220">
        <v>2021</v>
      </c>
      <c r="B6" s="1101">
        <v>1.3</v>
      </c>
      <c r="C6" s="1101">
        <v>20300</v>
      </c>
      <c r="D6" s="1102">
        <v>437</v>
      </c>
      <c r="E6" s="1101">
        <v>12775</v>
      </c>
      <c r="F6" s="1102">
        <v>134</v>
      </c>
    </row>
    <row r="7" spans="1:9" x14ac:dyDescent="0.25">
      <c r="A7" s="221">
        <v>2022</v>
      </c>
      <c r="B7" s="73">
        <v>0.8</v>
      </c>
      <c r="C7" s="73">
        <v>20300</v>
      </c>
      <c r="D7" s="73">
        <v>437</v>
      </c>
      <c r="E7" s="73">
        <v>12944</v>
      </c>
      <c r="F7" s="73">
        <v>134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13197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9051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4146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37991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27515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10476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3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2.5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9347</v>
      </c>
      <c r="C5" s="460">
        <v>7386</v>
      </c>
      <c r="D5" s="460">
        <v>1961</v>
      </c>
      <c r="E5" s="459">
        <v>42452</v>
      </c>
      <c r="F5" s="460">
        <v>23481</v>
      </c>
      <c r="G5" s="460">
        <v>18971</v>
      </c>
      <c r="H5" s="459">
        <v>3.2</v>
      </c>
      <c r="I5" s="765">
        <v>9.6999999999999993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11790</v>
      </c>
      <c r="C6" s="460">
        <v>10215</v>
      </c>
      <c r="D6" s="460">
        <v>1575</v>
      </c>
      <c r="E6" s="459">
        <v>38074</v>
      </c>
      <c r="F6" s="460">
        <v>34800</v>
      </c>
      <c r="G6" s="460">
        <v>3274</v>
      </c>
      <c r="H6" s="459">
        <v>3.4</v>
      </c>
      <c r="I6" s="765">
        <v>2.1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13197</v>
      </c>
      <c r="C7" s="614">
        <v>9051</v>
      </c>
      <c r="D7" s="614">
        <v>4146</v>
      </c>
      <c r="E7" s="603">
        <v>37991</v>
      </c>
      <c r="F7" s="614">
        <v>27515</v>
      </c>
      <c r="G7" s="614">
        <v>10476</v>
      </c>
      <c r="H7" s="949">
        <v>3</v>
      </c>
      <c r="I7" s="950">
        <v>2.5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9347</v>
      </c>
      <c r="C14" s="676">
        <f t="shared" ref="C14:D14" si="0">IF(ISBLANK(C5),"",C5)</f>
        <v>7386</v>
      </c>
      <c r="D14" s="671">
        <f t="shared" si="0"/>
        <v>1961</v>
      </c>
      <c r="F14" s="886">
        <f>A5</f>
        <v>2020</v>
      </c>
      <c r="G14" s="676">
        <f>IF(ISBLANK(E5),"",E5)</f>
        <v>42452</v>
      </c>
      <c r="H14" s="676">
        <f t="shared" ref="H14:I16" si="1">IF(ISBLANK(F5),"",F5)</f>
        <v>23481</v>
      </c>
      <c r="I14" s="671">
        <f t="shared" si="1"/>
        <v>18971</v>
      </c>
      <c r="J14" s="758"/>
      <c r="K14" s="886">
        <f>A5</f>
        <v>2020</v>
      </c>
      <c r="L14" s="676">
        <f>IF(ISBLANK(H5),"",H5)</f>
        <v>3.2</v>
      </c>
      <c r="M14" s="671">
        <f>IF(ISBLANK(I5),"",I5)</f>
        <v>9.6999999999999993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11790</v>
      </c>
      <c r="C15" s="881">
        <f t="shared" si="3"/>
        <v>10215</v>
      </c>
      <c r="D15" s="888">
        <f t="shared" si="3"/>
        <v>1575</v>
      </c>
      <c r="F15" s="892">
        <f t="shared" ref="F15:F16" si="4">A6</f>
        <v>2021</v>
      </c>
      <c r="G15" s="855">
        <f t="shared" ref="G15:G16" si="5">IF(ISBLANK(E6),"",E6)</f>
        <v>38074</v>
      </c>
      <c r="H15" s="855">
        <f t="shared" si="1"/>
        <v>34800</v>
      </c>
      <c r="I15" s="672">
        <f t="shared" si="1"/>
        <v>3274</v>
      </c>
      <c r="J15" s="213"/>
      <c r="K15" s="892">
        <f t="shared" ref="K15:K16" si="6">A6</f>
        <v>2021</v>
      </c>
      <c r="L15" s="855">
        <f t="shared" ref="L15:M16" si="7">IF(ISBLANK(H6),"",H6)</f>
        <v>3.4</v>
      </c>
      <c r="M15" s="672">
        <f t="shared" si="7"/>
        <v>2.1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13197</v>
      </c>
      <c r="C16" s="890">
        <f t="shared" si="3"/>
        <v>9051</v>
      </c>
      <c r="D16" s="891">
        <f t="shared" si="3"/>
        <v>4146</v>
      </c>
      <c r="F16" s="893">
        <f t="shared" si="4"/>
        <v>2022</v>
      </c>
      <c r="G16" s="678">
        <f t="shared" si="5"/>
        <v>37991</v>
      </c>
      <c r="H16" s="678">
        <f t="shared" si="1"/>
        <v>27515</v>
      </c>
      <c r="I16" s="673">
        <f t="shared" si="1"/>
        <v>10476</v>
      </c>
      <c r="J16" s="213"/>
      <c r="K16" s="893">
        <f t="shared" si="6"/>
        <v>2022</v>
      </c>
      <c r="L16" s="678">
        <f t="shared" si="7"/>
        <v>3</v>
      </c>
      <c r="M16" s="673">
        <f t="shared" si="7"/>
        <v>2.5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9347</v>
      </c>
      <c r="C22" s="676">
        <f t="shared" ref="C22:D22" si="8">IF(ISBLANK(C5),"",C5)</f>
        <v>7386</v>
      </c>
      <c r="D22" s="671">
        <f t="shared" si="8"/>
        <v>1961</v>
      </c>
      <c r="F22" s="886">
        <f>A5</f>
        <v>2020</v>
      </c>
      <c r="G22" s="676">
        <f>IF(ISBLANK(E5),"",E5)</f>
        <v>42452</v>
      </c>
      <c r="H22" s="676">
        <f t="shared" ref="H22:I24" si="9">IF(ISBLANK(F5),"",F5)</f>
        <v>23481</v>
      </c>
      <c r="I22" s="671">
        <f t="shared" si="9"/>
        <v>18971</v>
      </c>
      <c r="J22" s="758"/>
      <c r="K22" s="886">
        <f>A5</f>
        <v>2020</v>
      </c>
      <c r="L22" s="676">
        <f>IF(ISBLANK(H5),"",H5)</f>
        <v>3.2</v>
      </c>
      <c r="M22" s="671">
        <f>IF(ISBLANK(I5),"",I5)</f>
        <v>9.6999999999999993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11790</v>
      </c>
      <c r="C23" s="855">
        <f t="shared" si="11"/>
        <v>10215</v>
      </c>
      <c r="D23" s="672">
        <f t="shared" si="11"/>
        <v>1575</v>
      </c>
      <c r="F23" s="892">
        <f t="shared" ref="F23:F24" si="12">A6</f>
        <v>2021</v>
      </c>
      <c r="G23" s="855">
        <f t="shared" ref="G23:G24" si="13">IF(ISBLANK(E6),"",E6)</f>
        <v>38074</v>
      </c>
      <c r="H23" s="855">
        <f t="shared" si="9"/>
        <v>34800</v>
      </c>
      <c r="I23" s="672">
        <f t="shared" si="9"/>
        <v>3274</v>
      </c>
      <c r="J23" s="213"/>
      <c r="K23" s="892">
        <f t="shared" ref="K23:K24" si="14">A6</f>
        <v>2021</v>
      </c>
      <c r="L23" s="855">
        <f t="shared" ref="L23:M24" si="15">IF(ISBLANK(H6),"",H6)</f>
        <v>3.4</v>
      </c>
      <c r="M23" s="672">
        <f t="shared" si="15"/>
        <v>2.1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13197</v>
      </c>
      <c r="C24" s="678">
        <f t="shared" si="11"/>
        <v>9051</v>
      </c>
      <c r="D24" s="673">
        <f t="shared" si="11"/>
        <v>4146</v>
      </c>
      <c r="F24" s="893">
        <f t="shared" si="12"/>
        <v>2022</v>
      </c>
      <c r="G24" s="678">
        <f t="shared" si="13"/>
        <v>37991</v>
      </c>
      <c r="H24" s="678">
        <f t="shared" si="9"/>
        <v>27515</v>
      </c>
      <c r="I24" s="673">
        <f t="shared" si="9"/>
        <v>10476</v>
      </c>
      <c r="J24" s="213"/>
      <c r="K24" s="893">
        <f t="shared" si="14"/>
        <v>2022</v>
      </c>
      <c r="L24" s="678">
        <f t="shared" si="15"/>
        <v>3</v>
      </c>
      <c r="M24" s="673">
        <f t="shared" si="15"/>
        <v>2.5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135</v>
      </c>
      <c r="C3" s="71">
        <v>98</v>
      </c>
      <c r="D3" s="71">
        <v>15</v>
      </c>
      <c r="F3" s="105" t="s">
        <v>545</v>
      </c>
      <c r="G3" s="97">
        <f>IF(ISBLANK(B3),"",B3)</f>
        <v>135</v>
      </c>
      <c r="H3" s="97">
        <f>IF(ISBLANK(B4),"",B4)</f>
        <v>210</v>
      </c>
      <c r="I3" s="97">
        <f>IF(ISBLANK(B5),"",B5)</f>
        <v>189</v>
      </c>
      <c r="J3" s="367"/>
    </row>
    <row r="4" spans="1:12" x14ac:dyDescent="0.25">
      <c r="A4" s="288">
        <v>2021</v>
      </c>
      <c r="B4" s="216">
        <v>210</v>
      </c>
      <c r="C4" s="216">
        <v>96</v>
      </c>
      <c r="D4" s="216">
        <v>13.7</v>
      </c>
      <c r="F4" s="130" t="s">
        <v>546</v>
      </c>
      <c r="G4" s="98">
        <f>IF(ISBLANK(C3),"",C3)</f>
        <v>98</v>
      </c>
      <c r="H4" s="98">
        <f>IF(ISBLANK(C4),"",C4)</f>
        <v>96</v>
      </c>
      <c r="I4" s="98">
        <f>IF(ISBLANK(C5),"",C5)</f>
        <v>126</v>
      </c>
      <c r="J4" s="367"/>
    </row>
    <row r="5" spans="1:12" x14ac:dyDescent="0.25">
      <c r="A5" s="220">
        <v>2022</v>
      </c>
      <c r="B5" s="170">
        <v>189</v>
      </c>
      <c r="C5" s="170">
        <v>126</v>
      </c>
      <c r="D5" s="170">
        <v>12.9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135</v>
      </c>
      <c r="H8" s="97">
        <f>IF(ISBLANK(B4),"",B4)</f>
        <v>210</v>
      </c>
      <c r="I8" s="97">
        <f>IF(ISBLANK(B5),"",B5)</f>
        <v>189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98</v>
      </c>
      <c r="H9" s="98">
        <f>IF(ISBLANK(C4),"",C4)</f>
        <v>96</v>
      </c>
      <c r="I9" s="98">
        <f>IF(ISBLANK(C5),"",C5)</f>
        <v>126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15</v>
      </c>
      <c r="H13" s="132">
        <f>IF(ISBLANK(D4),"",D4)</f>
        <v>13.7</v>
      </c>
      <c r="I13" s="132">
        <f>IF(ISBLANK(D5),"",D5)</f>
        <v>12.9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773</v>
      </c>
      <c r="C4" s="110">
        <v>777</v>
      </c>
      <c r="E4" s="29" t="s">
        <v>548</v>
      </c>
      <c r="F4" s="165">
        <f>B4/($B$22+$C$22)*100</f>
        <v>1.6016741950188553</v>
      </c>
      <c r="G4" s="165">
        <f>C4/($B$22+$C$22)*100</f>
        <v>1.609962289171605</v>
      </c>
      <c r="J4" s="29" t="s">
        <v>548</v>
      </c>
      <c r="K4" s="165">
        <f>G4</f>
        <v>1.609962289171605</v>
      </c>
    </row>
    <row r="5" spans="1:11" x14ac:dyDescent="0.25">
      <c r="A5" s="204" t="s">
        <v>549</v>
      </c>
      <c r="B5" s="214">
        <v>895</v>
      </c>
      <c r="C5" s="162">
        <v>953</v>
      </c>
      <c r="E5" s="29" t="s">
        <v>549</v>
      </c>
      <c r="F5" s="165">
        <f t="shared" ref="F5:G21" si="0">B5/($B$22+$C$22)*100</f>
        <v>1.8544610666777175</v>
      </c>
      <c r="G5" s="165">
        <f t="shared" si="0"/>
        <v>1.9746384318925863</v>
      </c>
      <c r="J5" s="29" t="s">
        <v>549</v>
      </c>
      <c r="K5" s="165">
        <f t="shared" ref="K5:K21" si="1">G5</f>
        <v>1.9746384318925863</v>
      </c>
    </row>
    <row r="6" spans="1:11" x14ac:dyDescent="0.25">
      <c r="A6" s="204" t="s">
        <v>550</v>
      </c>
      <c r="B6" s="214">
        <v>940</v>
      </c>
      <c r="C6" s="162">
        <v>1073</v>
      </c>
      <c r="E6" s="29" t="s">
        <v>550</v>
      </c>
      <c r="F6" s="165">
        <f t="shared" si="0"/>
        <v>1.9477021258961502</v>
      </c>
      <c r="G6" s="165">
        <f t="shared" si="0"/>
        <v>2.2232812564750737</v>
      </c>
      <c r="J6" s="29" t="s">
        <v>550</v>
      </c>
      <c r="K6" s="165">
        <f t="shared" si="1"/>
        <v>2.2232812564750737</v>
      </c>
    </row>
    <row r="7" spans="1:11" x14ac:dyDescent="0.25">
      <c r="A7" s="204" t="s">
        <v>551</v>
      </c>
      <c r="B7" s="214">
        <v>1055</v>
      </c>
      <c r="C7" s="162">
        <v>1157</v>
      </c>
      <c r="E7" s="29" t="s">
        <v>551</v>
      </c>
      <c r="F7" s="165">
        <f t="shared" si="0"/>
        <v>2.1859848327877005</v>
      </c>
      <c r="G7" s="165">
        <f t="shared" si="0"/>
        <v>2.3973312336828148</v>
      </c>
      <c r="J7" s="29" t="s">
        <v>551</v>
      </c>
      <c r="K7" s="165">
        <f t="shared" si="1"/>
        <v>2.3973312336828148</v>
      </c>
    </row>
    <row r="8" spans="1:11" x14ac:dyDescent="0.25">
      <c r="A8" s="204" t="s">
        <v>552</v>
      </c>
      <c r="B8" s="214">
        <v>988</v>
      </c>
      <c r="C8" s="162">
        <v>1084</v>
      </c>
      <c r="E8" s="29" t="s">
        <v>552</v>
      </c>
      <c r="F8" s="165">
        <f t="shared" si="0"/>
        <v>2.0471592557291451</v>
      </c>
      <c r="G8" s="165">
        <f t="shared" si="0"/>
        <v>2.2460735153951346</v>
      </c>
      <c r="J8" s="29" t="s">
        <v>552</v>
      </c>
      <c r="K8" s="165">
        <f t="shared" si="1"/>
        <v>2.2460735153951346</v>
      </c>
    </row>
    <row r="9" spans="1:11" x14ac:dyDescent="0.25">
      <c r="A9" s="204" t="s">
        <v>553</v>
      </c>
      <c r="B9" s="214">
        <v>1072</v>
      </c>
      <c r="C9" s="162">
        <v>1192</v>
      </c>
      <c r="E9" s="29" t="s">
        <v>553</v>
      </c>
      <c r="F9" s="165">
        <f t="shared" si="0"/>
        <v>2.2212092329368862</v>
      </c>
      <c r="G9" s="165">
        <f t="shared" si="0"/>
        <v>2.4698520575193736</v>
      </c>
      <c r="J9" s="29" t="s">
        <v>553</v>
      </c>
      <c r="K9" s="165">
        <f t="shared" si="1"/>
        <v>2.4698520575193736</v>
      </c>
    </row>
    <row r="10" spans="1:11" x14ac:dyDescent="0.25">
      <c r="A10" s="204" t="s">
        <v>554</v>
      </c>
      <c r="B10" s="214">
        <v>1151</v>
      </c>
      <c r="C10" s="162">
        <v>1258</v>
      </c>
      <c r="E10" s="29" t="s">
        <v>554</v>
      </c>
      <c r="F10" s="165">
        <f t="shared" si="0"/>
        <v>2.3848990924536904</v>
      </c>
      <c r="G10" s="165">
        <f t="shared" si="0"/>
        <v>2.6066056110397415</v>
      </c>
      <c r="J10" s="29" t="s">
        <v>554</v>
      </c>
      <c r="K10" s="165">
        <f t="shared" si="1"/>
        <v>2.6066056110397415</v>
      </c>
    </row>
    <row r="11" spans="1:11" x14ac:dyDescent="0.25">
      <c r="A11" s="204" t="s">
        <v>555</v>
      </c>
      <c r="B11" s="214">
        <v>1333</v>
      </c>
      <c r="C11" s="162">
        <v>1461</v>
      </c>
      <c r="E11" s="29" t="s">
        <v>555</v>
      </c>
      <c r="F11" s="165">
        <f t="shared" si="0"/>
        <v>2.7620073764037958</v>
      </c>
      <c r="G11" s="165">
        <f t="shared" si="0"/>
        <v>3.0272263892917826</v>
      </c>
      <c r="J11" s="29" t="s">
        <v>555</v>
      </c>
      <c r="K11" s="165">
        <f t="shared" si="1"/>
        <v>3.0272263892917826</v>
      </c>
    </row>
    <row r="12" spans="1:11" x14ac:dyDescent="0.25">
      <c r="A12" s="204" t="s">
        <v>556</v>
      </c>
      <c r="B12" s="214">
        <v>1484</v>
      </c>
      <c r="C12" s="162">
        <v>1628</v>
      </c>
      <c r="E12" s="29" t="s">
        <v>556</v>
      </c>
      <c r="F12" s="165">
        <f t="shared" si="0"/>
        <v>3.0748829306700922</v>
      </c>
      <c r="G12" s="165">
        <f t="shared" si="0"/>
        <v>3.3732543201690772</v>
      </c>
      <c r="J12" s="29" t="s">
        <v>556</v>
      </c>
      <c r="K12" s="165">
        <f t="shared" si="1"/>
        <v>3.3732543201690772</v>
      </c>
    </row>
    <row r="13" spans="1:11" x14ac:dyDescent="0.25">
      <c r="A13" s="204" t="s">
        <v>557</v>
      </c>
      <c r="B13" s="214">
        <v>1670</v>
      </c>
      <c r="C13" s="162">
        <v>1682</v>
      </c>
      <c r="E13" s="29" t="s">
        <v>557</v>
      </c>
      <c r="F13" s="165">
        <f t="shared" si="0"/>
        <v>3.4602793087729475</v>
      </c>
      <c r="G13" s="165">
        <f t="shared" si="0"/>
        <v>3.4851435912311963</v>
      </c>
      <c r="J13" s="29" t="s">
        <v>557</v>
      </c>
      <c r="K13" s="165">
        <f t="shared" si="1"/>
        <v>3.4851435912311963</v>
      </c>
    </row>
    <row r="14" spans="1:11" x14ac:dyDescent="0.25">
      <c r="A14" s="204" t="s">
        <v>558</v>
      </c>
      <c r="B14" s="214">
        <v>1697</v>
      </c>
      <c r="C14" s="162">
        <v>1688</v>
      </c>
      <c r="E14" s="29" t="s">
        <v>558</v>
      </c>
      <c r="F14" s="165">
        <f t="shared" si="0"/>
        <v>3.5162239443040075</v>
      </c>
      <c r="G14" s="165">
        <f t="shared" si="0"/>
        <v>3.4975757324603207</v>
      </c>
      <c r="J14" s="29" t="s">
        <v>558</v>
      </c>
      <c r="K14" s="165">
        <f t="shared" si="1"/>
        <v>3.4975757324603207</v>
      </c>
    </row>
    <row r="15" spans="1:11" x14ac:dyDescent="0.25">
      <c r="A15" s="204" t="s">
        <v>559</v>
      </c>
      <c r="B15" s="214">
        <v>1690</v>
      </c>
      <c r="C15" s="162">
        <v>1627</v>
      </c>
      <c r="E15" s="29" t="s">
        <v>559</v>
      </c>
      <c r="F15" s="165">
        <f t="shared" si="0"/>
        <v>3.5017197795366952</v>
      </c>
      <c r="G15" s="165">
        <f t="shared" si="0"/>
        <v>3.3711822966308898</v>
      </c>
      <c r="J15" s="29" t="s">
        <v>559</v>
      </c>
      <c r="K15" s="165">
        <f t="shared" si="1"/>
        <v>3.3711822966308898</v>
      </c>
    </row>
    <row r="16" spans="1:11" x14ac:dyDescent="0.25">
      <c r="A16" s="204" t="s">
        <v>560</v>
      </c>
      <c r="B16" s="214">
        <v>2033</v>
      </c>
      <c r="C16" s="162">
        <v>1854</v>
      </c>
      <c r="E16" s="29" t="s">
        <v>560</v>
      </c>
      <c r="F16" s="165">
        <f t="shared" si="0"/>
        <v>4.2124238531349718</v>
      </c>
      <c r="G16" s="165">
        <f t="shared" si="0"/>
        <v>3.8415316397994284</v>
      </c>
      <c r="J16" s="29" t="s">
        <v>560</v>
      </c>
      <c r="K16" s="165">
        <f t="shared" si="1"/>
        <v>3.8415316397994284</v>
      </c>
    </row>
    <row r="17" spans="1:11" x14ac:dyDescent="0.25">
      <c r="A17" s="204" t="s">
        <v>561</v>
      </c>
      <c r="B17" s="214">
        <v>2296</v>
      </c>
      <c r="C17" s="162">
        <v>1955</v>
      </c>
      <c r="E17" s="29" t="s">
        <v>561</v>
      </c>
      <c r="F17" s="165">
        <f t="shared" si="0"/>
        <v>4.7573660436782568</v>
      </c>
      <c r="G17" s="165">
        <f t="shared" si="0"/>
        <v>4.0508060171563542</v>
      </c>
      <c r="J17" s="29" t="s">
        <v>561</v>
      </c>
      <c r="K17" s="165">
        <f t="shared" si="1"/>
        <v>4.0508060171563542</v>
      </c>
    </row>
    <row r="18" spans="1:11" x14ac:dyDescent="0.25">
      <c r="A18" s="204" t="s">
        <v>562</v>
      </c>
      <c r="B18" s="214">
        <v>2402</v>
      </c>
      <c r="C18" s="162">
        <v>1838</v>
      </c>
      <c r="E18" s="29" t="s">
        <v>562</v>
      </c>
      <c r="F18" s="165">
        <f t="shared" si="0"/>
        <v>4.97700053872612</v>
      </c>
      <c r="G18" s="165">
        <f t="shared" si="0"/>
        <v>3.8083792631884301</v>
      </c>
      <c r="J18" s="29" t="s">
        <v>562</v>
      </c>
      <c r="K18" s="165">
        <f t="shared" si="1"/>
        <v>3.8083792631884301</v>
      </c>
    </row>
    <row r="19" spans="1:11" x14ac:dyDescent="0.25">
      <c r="A19" s="204" t="s">
        <v>563</v>
      </c>
      <c r="B19" s="214">
        <v>1461</v>
      </c>
      <c r="C19" s="162">
        <v>1114</v>
      </c>
      <c r="E19" s="29" t="s">
        <v>563</v>
      </c>
      <c r="F19" s="165">
        <f t="shared" si="0"/>
        <v>3.0272263892917826</v>
      </c>
      <c r="G19" s="165">
        <f t="shared" si="0"/>
        <v>2.3082342215407565</v>
      </c>
      <c r="J19" s="29" t="s">
        <v>563</v>
      </c>
      <c r="K19" s="165">
        <f t="shared" si="1"/>
        <v>2.3082342215407565</v>
      </c>
    </row>
    <row r="20" spans="1:11" x14ac:dyDescent="0.25">
      <c r="A20" s="204" t="s">
        <v>564</v>
      </c>
      <c r="B20" s="214">
        <v>1122</v>
      </c>
      <c r="C20" s="162">
        <v>697</v>
      </c>
      <c r="E20" s="29" t="s">
        <v>564</v>
      </c>
      <c r="F20" s="165">
        <f t="shared" si="0"/>
        <v>2.3248104098462559</v>
      </c>
      <c r="G20" s="165">
        <f t="shared" si="0"/>
        <v>1.4442004061166134</v>
      </c>
      <c r="J20" s="29" t="s">
        <v>564</v>
      </c>
      <c r="K20" s="165">
        <f t="shared" si="1"/>
        <v>1.4442004061166134</v>
      </c>
    </row>
    <row r="21" spans="1:11" x14ac:dyDescent="0.25">
      <c r="A21" s="205" t="s">
        <v>565</v>
      </c>
      <c r="B21" s="72">
        <v>728</v>
      </c>
      <c r="C21" s="111">
        <v>434</v>
      </c>
      <c r="E21" s="31" t="s">
        <v>565</v>
      </c>
      <c r="F21" s="165">
        <f t="shared" si="0"/>
        <v>1.5084331358004226</v>
      </c>
      <c r="G21" s="165">
        <f t="shared" si="0"/>
        <v>0.89925821557332897</v>
      </c>
      <c r="J21" s="31" t="s">
        <v>565</v>
      </c>
      <c r="K21" s="212">
        <f t="shared" si="1"/>
        <v>0.89925821557332897</v>
      </c>
    </row>
    <row r="22" spans="1:11" x14ac:dyDescent="0.25">
      <c r="A22" s="311" t="s">
        <v>16</v>
      </c>
      <c r="B22" s="121">
        <f>SUM(B4:B21)</f>
        <v>24790</v>
      </c>
      <c r="C22" s="124">
        <f>SUM(C4:C21)</f>
        <v>23472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2838</v>
      </c>
      <c r="C3" s="110">
        <v>2027</v>
      </c>
      <c r="E3" s="299" t="s">
        <v>717</v>
      </c>
      <c r="F3" s="71">
        <v>59.23</v>
      </c>
      <c r="G3" s="71">
        <v>62.99</v>
      </c>
      <c r="K3" s="122" t="s">
        <v>16</v>
      </c>
      <c r="L3" s="71">
        <v>2.83</v>
      </c>
      <c r="M3" s="71">
        <v>2.4900000000000002</v>
      </c>
    </row>
    <row r="4" spans="1:16" x14ac:dyDescent="0.25">
      <c r="A4" s="204" t="s">
        <v>712</v>
      </c>
      <c r="B4" s="214">
        <v>3531</v>
      </c>
      <c r="C4" s="162">
        <v>2143</v>
      </c>
      <c r="E4" s="300" t="s">
        <v>718</v>
      </c>
      <c r="F4" s="216">
        <v>36.51</v>
      </c>
      <c r="G4" s="216">
        <v>31.87</v>
      </c>
      <c r="K4" s="217" t="s">
        <v>212</v>
      </c>
      <c r="L4" s="216">
        <v>2.84</v>
      </c>
      <c r="M4" s="216">
        <v>2.5</v>
      </c>
      <c r="N4" s="213"/>
    </row>
    <row r="5" spans="1:16" x14ac:dyDescent="0.25">
      <c r="A5" s="204" t="s">
        <v>713</v>
      </c>
      <c r="B5" s="214">
        <v>2890</v>
      </c>
      <c r="C5" s="162">
        <v>1230</v>
      </c>
      <c r="E5" s="300" t="s">
        <v>719</v>
      </c>
      <c r="F5" s="216">
        <v>3.47</v>
      </c>
      <c r="G5" s="216">
        <v>4.03</v>
      </c>
      <c r="K5" s="123" t="s">
        <v>213</v>
      </c>
      <c r="L5" s="73">
        <v>2.81</v>
      </c>
      <c r="M5" s="73">
        <v>2.4700000000000002</v>
      </c>
      <c r="N5" s="213"/>
    </row>
    <row r="6" spans="1:16" x14ac:dyDescent="0.25">
      <c r="A6" s="204" t="s">
        <v>714</v>
      </c>
      <c r="B6" s="214">
        <v>2435</v>
      </c>
      <c r="C6" s="162">
        <v>870</v>
      </c>
      <c r="E6" s="300" t="s">
        <v>720</v>
      </c>
      <c r="F6" s="216">
        <v>0.62</v>
      </c>
      <c r="G6" s="216">
        <v>0.87</v>
      </c>
      <c r="K6" s="228"/>
      <c r="L6" s="166"/>
      <c r="M6" s="213"/>
    </row>
    <row r="7" spans="1:16" x14ac:dyDescent="0.25">
      <c r="A7" s="204" t="s">
        <v>715</v>
      </c>
      <c r="B7" s="214">
        <v>993</v>
      </c>
      <c r="C7" s="162">
        <v>574</v>
      </c>
      <c r="E7" s="301" t="s">
        <v>721</v>
      </c>
      <c r="F7" s="73">
        <v>0.17</v>
      </c>
      <c r="G7" s="73">
        <v>0.24</v>
      </c>
      <c r="K7" s="229"/>
      <c r="L7" s="213"/>
      <c r="M7" s="213"/>
    </row>
    <row r="8" spans="1:16" x14ac:dyDescent="0.25">
      <c r="A8" s="205" t="s">
        <v>716</v>
      </c>
      <c r="B8" s="72">
        <v>754</v>
      </c>
      <c r="C8" s="111">
        <v>746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26.70619235836627</v>
      </c>
      <c r="C13" s="303">
        <f>B3/SUM(B3:B8)*100</f>
        <v>21.114500409195745</v>
      </c>
      <c r="E13" s="219" t="s">
        <v>844</v>
      </c>
      <c r="F13" s="291">
        <f>IF(ISBLANK(F3),"",F3)</f>
        <v>59.23</v>
      </c>
      <c r="G13" s="291">
        <f>IF(ISBLANK(G3),"",G3)</f>
        <v>62.99</v>
      </c>
    </row>
    <row r="14" spans="1:16" x14ac:dyDescent="0.25">
      <c r="A14" s="222" t="s">
        <v>833</v>
      </c>
      <c r="B14" s="307">
        <f>C4/SUM(C3:C8)*100</f>
        <v>28.23451910408432</v>
      </c>
      <c r="C14" s="304">
        <f>B4/SUM(B3:B8)*100</f>
        <v>26.270366788185402</v>
      </c>
      <c r="E14" s="288" t="s">
        <v>845</v>
      </c>
      <c r="F14" s="292">
        <f t="shared" ref="F14:G17" si="0">IF(ISBLANK(F4),"",F4)</f>
        <v>36.51</v>
      </c>
      <c r="G14" s="292">
        <f t="shared" si="0"/>
        <v>31.87</v>
      </c>
    </row>
    <row r="15" spans="1:16" x14ac:dyDescent="0.25">
      <c r="A15" s="222" t="s">
        <v>834</v>
      </c>
      <c r="B15" s="307">
        <f>C5/SUM(C3:C8)*100</f>
        <v>16.205533596837945</v>
      </c>
      <c r="C15" s="304">
        <f>B5/SUM(B3:B8)*100</f>
        <v>21.501376385685589</v>
      </c>
      <c r="E15" s="288" t="s">
        <v>846</v>
      </c>
      <c r="F15" s="292">
        <f t="shared" si="0"/>
        <v>3.47</v>
      </c>
      <c r="G15" s="292">
        <f t="shared" si="0"/>
        <v>4.03</v>
      </c>
    </row>
    <row r="16" spans="1:16" x14ac:dyDescent="0.25">
      <c r="A16" s="222" t="s">
        <v>835</v>
      </c>
      <c r="B16" s="307">
        <f>C6/SUM(C3:C8)*100</f>
        <v>11.462450592885375</v>
      </c>
      <c r="C16" s="304">
        <f>B6/SUM(B3:B8)*100</f>
        <v>18.116211591399452</v>
      </c>
      <c r="E16" s="288" t="s">
        <v>847</v>
      </c>
      <c r="F16" s="292">
        <f t="shared" si="0"/>
        <v>0.62</v>
      </c>
      <c r="G16" s="292">
        <f t="shared" si="0"/>
        <v>0.87</v>
      </c>
    </row>
    <row r="17" spans="1:18" x14ac:dyDescent="0.25">
      <c r="A17" s="222" t="s">
        <v>836</v>
      </c>
      <c r="B17" s="307">
        <f>C7/SUM(C3:C8)*100</f>
        <v>7.562582345191041</v>
      </c>
      <c r="C17" s="304">
        <f>B7/SUM(B3:B8)*100</f>
        <v>7.38784316643107</v>
      </c>
      <c r="E17" s="221" t="s">
        <v>848</v>
      </c>
      <c r="F17" s="293">
        <f t="shared" si="0"/>
        <v>0.17</v>
      </c>
      <c r="G17" s="293">
        <f t="shared" si="0"/>
        <v>0.24</v>
      </c>
    </row>
    <row r="18" spans="1:18" x14ac:dyDescent="0.25">
      <c r="A18" s="223" t="s">
        <v>837</v>
      </c>
      <c r="B18" s="308">
        <f>C8/SUM(C3:C8)*100</f>
        <v>9.828722002635045</v>
      </c>
      <c r="C18" s="305">
        <f>B8/SUM(B3:B8)*100</f>
        <v>5.609701659102746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26.70619235836627</v>
      </c>
      <c r="C22" s="303">
        <f>C13</f>
        <v>21.114500409195745</v>
      </c>
    </row>
    <row r="23" spans="1:18" x14ac:dyDescent="0.25">
      <c r="A23" s="222" t="s">
        <v>839</v>
      </c>
      <c r="B23" s="307">
        <f t="shared" ref="B23:C27" si="1">B14</f>
        <v>28.23451910408432</v>
      </c>
      <c r="C23" s="304">
        <f t="shared" si="1"/>
        <v>26.270366788185402</v>
      </c>
    </row>
    <row r="24" spans="1:18" x14ac:dyDescent="0.25">
      <c r="A24" s="309" t="s">
        <v>840</v>
      </c>
      <c r="B24" s="307">
        <f t="shared" si="1"/>
        <v>16.205533596837945</v>
      </c>
      <c r="C24" s="304">
        <f t="shared" si="1"/>
        <v>21.501376385685589</v>
      </c>
    </row>
    <row r="25" spans="1:18" x14ac:dyDescent="0.25">
      <c r="A25" s="222" t="s">
        <v>841</v>
      </c>
      <c r="B25" s="307">
        <f t="shared" si="1"/>
        <v>11.462450592885375</v>
      </c>
      <c r="C25" s="304">
        <f t="shared" si="1"/>
        <v>18.116211591399452</v>
      </c>
    </row>
    <row r="26" spans="1:18" x14ac:dyDescent="0.25">
      <c r="A26" s="222" t="s">
        <v>842</v>
      </c>
      <c r="B26" s="307">
        <f t="shared" si="1"/>
        <v>7.562582345191041</v>
      </c>
      <c r="C26" s="304">
        <f t="shared" si="1"/>
        <v>7.38784316643107</v>
      </c>
    </row>
    <row r="27" spans="1:18" x14ac:dyDescent="0.25">
      <c r="A27" s="310" t="s">
        <v>843</v>
      </c>
      <c r="B27" s="308">
        <f t="shared" si="1"/>
        <v>9.828722002635045</v>
      </c>
      <c r="C27" s="305">
        <f t="shared" si="1"/>
        <v>5.609701659102746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3796</v>
      </c>
      <c r="C34" s="110">
        <v>2061</v>
      </c>
      <c r="E34" s="299" t="s">
        <v>717</v>
      </c>
      <c r="F34" s="71">
        <v>62.99</v>
      </c>
      <c r="G34" s="213"/>
      <c r="K34" s="122" t="s">
        <v>16</v>
      </c>
      <c r="L34" s="71">
        <v>2.4900000000000002</v>
      </c>
      <c r="M34" s="213"/>
    </row>
    <row r="35" spans="1:16" x14ac:dyDescent="0.25">
      <c r="A35" s="204" t="s">
        <v>712</v>
      </c>
      <c r="B35" s="214">
        <v>3703</v>
      </c>
      <c r="C35" s="162">
        <v>1939</v>
      </c>
      <c r="E35" s="300" t="s">
        <v>718</v>
      </c>
      <c r="F35" s="216">
        <v>31.87</v>
      </c>
      <c r="G35" s="213"/>
      <c r="K35" s="217" t="s">
        <v>212</v>
      </c>
      <c r="L35" s="216">
        <v>2.5</v>
      </c>
      <c r="M35" s="213"/>
      <c r="N35" s="29" t="s">
        <v>884</v>
      </c>
    </row>
    <row r="36" spans="1:16" x14ac:dyDescent="0.25">
      <c r="A36" s="204" t="s">
        <v>713</v>
      </c>
      <c r="B36" s="214">
        <v>2476</v>
      </c>
      <c r="C36" s="162">
        <v>882</v>
      </c>
      <c r="E36" s="300" t="s">
        <v>719</v>
      </c>
      <c r="F36" s="216">
        <v>4.03</v>
      </c>
      <c r="G36" s="213"/>
      <c r="K36" s="123" t="s">
        <v>213</v>
      </c>
      <c r="L36" s="73">
        <v>2.4700000000000002</v>
      </c>
      <c r="M36" s="213"/>
      <c r="N36" s="290">
        <v>2022</v>
      </c>
    </row>
    <row r="37" spans="1:16" x14ac:dyDescent="0.25">
      <c r="A37" s="204" t="s">
        <v>714</v>
      </c>
      <c r="B37" s="214">
        <v>1811</v>
      </c>
      <c r="C37" s="162">
        <v>645</v>
      </c>
      <c r="E37" s="300" t="s">
        <v>720</v>
      </c>
      <c r="F37" s="216">
        <v>0.87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690</v>
      </c>
      <c r="C38" s="162">
        <v>358</v>
      </c>
      <c r="E38" s="301" t="s">
        <v>721</v>
      </c>
      <c r="F38" s="73">
        <v>0.24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465</v>
      </c>
      <c r="C39" s="111">
        <v>380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32.897047086991222</v>
      </c>
      <c r="C44" s="303">
        <f>B34/SUM(B34:B39)*100</f>
        <v>29.33312726991732</v>
      </c>
      <c r="E44" s="219" t="s">
        <v>844</v>
      </c>
      <c r="F44" s="291">
        <f>IF(ISBLANK(F34),"",F34)</f>
        <v>62.99</v>
      </c>
    </row>
    <row r="45" spans="1:16" x14ac:dyDescent="0.25">
      <c r="A45" s="222" t="s">
        <v>833</v>
      </c>
      <c r="B45" s="307">
        <f>C35/SUM(C34:C39)*100</f>
        <v>30.949720670391063</v>
      </c>
      <c r="C45" s="304">
        <f>B35/SUM(B34:B39)*100</f>
        <v>28.614481106560547</v>
      </c>
      <c r="E45" s="288" t="s">
        <v>845</v>
      </c>
      <c r="F45" s="292">
        <f t="shared" ref="F45:F48" si="2">IF(ISBLANK(F35),"",F35)</f>
        <v>31.87</v>
      </c>
    </row>
    <row r="46" spans="1:16" x14ac:dyDescent="0.25">
      <c r="A46" s="222" t="s">
        <v>834</v>
      </c>
      <c r="B46" s="307">
        <f>C36/SUM(C34:C39)*100</f>
        <v>14.078212290502792</v>
      </c>
      <c r="C46" s="304">
        <f>B36/SUM(B34:B39)*100</f>
        <v>19.132988177111507</v>
      </c>
      <c r="E46" s="288" t="s">
        <v>846</v>
      </c>
      <c r="F46" s="292">
        <f t="shared" si="2"/>
        <v>4.03</v>
      </c>
    </row>
    <row r="47" spans="1:16" x14ac:dyDescent="0.25">
      <c r="A47" s="222" t="s">
        <v>835</v>
      </c>
      <c r="B47" s="307">
        <f>C37/SUM(C34:C39)*100</f>
        <v>10.295291300877892</v>
      </c>
      <c r="C47" s="304">
        <f>B37/SUM(B34:B39)*100</f>
        <v>13.994281740205547</v>
      </c>
      <c r="E47" s="288" t="s">
        <v>847</v>
      </c>
      <c r="F47" s="292">
        <f t="shared" si="2"/>
        <v>0.87</v>
      </c>
    </row>
    <row r="48" spans="1:16" x14ac:dyDescent="0.25">
      <c r="A48" s="222" t="s">
        <v>836</v>
      </c>
      <c r="B48" s="307">
        <f>C38/SUM(C34:C39)*100</f>
        <v>5.7142857142857144</v>
      </c>
      <c r="C48" s="304">
        <f>B38/SUM(B34:B39)*100</f>
        <v>5.3318908894212198</v>
      </c>
      <c r="E48" s="221" t="s">
        <v>848</v>
      </c>
      <c r="F48" s="293">
        <f t="shared" si="2"/>
        <v>0.24</v>
      </c>
    </row>
    <row r="49" spans="1:3" x14ac:dyDescent="0.25">
      <c r="A49" s="223" t="s">
        <v>837</v>
      </c>
      <c r="B49" s="308">
        <f>C39/SUM(C34:C39)*100</f>
        <v>6.0654429369513165</v>
      </c>
      <c r="C49" s="305">
        <f>B39/SUM(B34:B39)*100</f>
        <v>3.5932308167838656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32.897047086991222</v>
      </c>
      <c r="C53" s="303">
        <f>C44</f>
        <v>29.33312726991732</v>
      </c>
    </row>
    <row r="54" spans="1:3" x14ac:dyDescent="0.25">
      <c r="A54" s="222" t="s">
        <v>839</v>
      </c>
      <c r="B54" s="307">
        <f t="shared" ref="B54:C54" si="3">B45</f>
        <v>30.949720670391063</v>
      </c>
      <c r="C54" s="304">
        <f t="shared" si="3"/>
        <v>28.614481106560547</v>
      </c>
    </row>
    <row r="55" spans="1:3" x14ac:dyDescent="0.25">
      <c r="A55" s="309" t="s">
        <v>840</v>
      </c>
      <c r="B55" s="307">
        <f t="shared" ref="B55:C55" si="4">B46</f>
        <v>14.078212290502792</v>
      </c>
      <c r="C55" s="304">
        <f t="shared" si="4"/>
        <v>19.132988177111507</v>
      </c>
    </row>
    <row r="56" spans="1:3" x14ac:dyDescent="0.25">
      <c r="A56" s="222" t="s">
        <v>841</v>
      </c>
      <c r="B56" s="307">
        <f t="shared" ref="B56:C56" si="5">B47</f>
        <v>10.295291300877892</v>
      </c>
      <c r="C56" s="304">
        <f t="shared" si="5"/>
        <v>13.994281740205547</v>
      </c>
    </row>
    <row r="57" spans="1:3" x14ac:dyDescent="0.25">
      <c r="A57" s="222" t="s">
        <v>842</v>
      </c>
      <c r="B57" s="307">
        <f t="shared" ref="B57:C57" si="6">B48</f>
        <v>5.7142857142857144</v>
      </c>
      <c r="C57" s="304">
        <f t="shared" si="6"/>
        <v>5.3318908894212198</v>
      </c>
    </row>
    <row r="58" spans="1:3" x14ac:dyDescent="0.25">
      <c r="A58" s="310" t="s">
        <v>843</v>
      </c>
      <c r="B58" s="308">
        <f t="shared" ref="B58:C58" si="7">B49</f>
        <v>6.0654429369513165</v>
      </c>
      <c r="C58" s="305">
        <f t="shared" si="7"/>
        <v>3.5932308167838656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2024-01-30T09:28:14Z</dcterms:modified>
</cp:coreProperties>
</file>