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<sst xmlns="http://schemas.openxmlformats.org/spreadsheetml/2006/main" count="6314" uniqueCount="2917">
  <si>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</si>
  <si>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</si>
  <si>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</si>
  <si>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</si>
  <si>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</si>
  <si>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</si>
  <si>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</si>
  <si>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</si>
  <si>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</si>
  <si>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</si>
  <si>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</si>
  <si>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</si>
  <si>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</si>
  <si>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</si>
  <si>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</si>
  <si>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</si>
  <si>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</si>
  <si>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</si>
  <si>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</si>
  <si>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</si>
  <si>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</si>
  <si>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</si>
  <si>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</si>
  <si>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</si>
  <si>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</si>
  <si>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</si>
  <si>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</si>
  <si>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</si>
  <si>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</si>
  <si>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</si>
  <si>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</si>
  <si>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</si>
  <si>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</si>
  <si>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</si>
  <si>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</si>
  <si>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</si>
  <si>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</si>
  <si>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</si>
  <si>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</si>
  <si>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</si>
  <si>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</si>
  <si>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</si>
  <si>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</si>
  <si>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</si>
  <si>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</si>
  <si>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</si>
  <si>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</si>
  <si>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</si>
  <si>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</si>
  <si>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</si>
  <si>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</si>
  <si>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</si>
  <si>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</si>
  <si>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</si>
  <si>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</si>
  <si>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</si>
  <si>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</si>
  <si>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</si>
  <si>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</si>
  <si>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</si>
  <si>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</si>
  <si>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</si>
  <si>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</si>
  <si>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</si>
  <si>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</si>
  <si>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</si>
  <si>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</si>
  <si>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</si>
  <si>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</si>
  <si>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</si>
  <si>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</si>
  <si>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</si>
  <si>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</si>
  <si>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</si>
  <si>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</si>
  <si>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</si>
  <si>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</si>
  <si>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</si>
  <si>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</si>
  <si>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</si>
  <si>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</si>
  <si>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</si>
  <si>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</si>
  <si>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</si>
  <si>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</si>
  <si>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</si>
  <si>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</si>
  <si>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</si>
  <si>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</si>
  <si>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</si>
  <si>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</si>
  <si>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</si>
  <si>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</si>
  <si>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</si>
  <si>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</si>
  <si>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</si>
  <si>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</si>
  <si>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</si>
  <si>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</si>
  <si>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</si>
  <si>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</si>
  <si>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</si>
  <si>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</si>
  <si>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</si>
  <si>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</si>
  <si>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</si>
  <si>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</si>
  <si>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</si>
  <si>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</si>
  <si>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</si>
  <si>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</si>
  <si>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</si>
  <si>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</si>
  <si>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</si>
  <si>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</si>
  <si>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</si>
  <si>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</si>
  <si>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</si>
  <si>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</si>
  <si>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</si>
  <si>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</si>
  <si>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</si>
  <si>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</si>
  <si>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</si>
  <si>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</si>
  <si>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</si>
  <si>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</si>
  <si>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</si>
  <si>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</si>
  <si>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</si>
  <si>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</si>
  <si>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</si>
  <si>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</si>
  <si>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</si>
  <si>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</si>
  <si>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</si>
  <si>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</si>
  <si>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</si>
  <si>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</si>
  <si>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</si>
  <si>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</si>
  <si>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</si>
  <si>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</si>
  <si>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</si>
  <si>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</si>
  <si>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</si>
  <si>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</si>
  <si>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</si>
  <si>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</si>
  <si>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</si>
  <si>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</si>
  <si>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</si>
  <si>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</si>
  <si>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</si>
  <si>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</si>
  <si>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</si>
  <si>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</si>
  <si>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</si>
  <si>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</si>
  <si>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</si>
  <si>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</si>
  <si>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</si>
  <si>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</si>
  <si>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</si>
  <si>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</si>
  <si>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</si>
  <si>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</si>
  <si>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</si>
  <si>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</si>
  <si>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</si>
  <si>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</si>
  <si>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</si>
  <si>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</si>
  <si>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</si>
  <si>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</si>
  <si>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</si>
  <si>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</si>
  <si>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</si>
  <si>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</si>
  <si>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</si>
  <si>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</si>
  <si>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</si>
  <si>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</si>
  <si>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</si>
  <si>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</si>
  <si>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</si>
  <si>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</si>
  <si>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</si>
  <si>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</si>
  <si>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</si>
  <si>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</si>
  <si>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</si>
  <si>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</si>
  <si>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</si>
  <si>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</si>
  <si>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</si>
  <si>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</si>
  <si>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</si>
  <si>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</si>
  <si>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</si>
  <si>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</si>
  <si>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</si>
  <si>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</si>
  <si>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</si>
  <si>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</si>
  <si>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</si>
  <si>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</si>
  <si>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</si>
  <si>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</si>
  <si>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</si>
  <si>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</si>
  <si>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</si>
  <si>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</si>
  <si>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</si>
  <si>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</si>
  <si>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</si>
  <si>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</si>
  <si>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</si>
  <si>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</si>
  <si>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</si>
  <si>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</si>
  <si>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</si>
  <si>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</si>
  <si>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</si>
  <si>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</si>
  <si>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</si>
  <si>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</si>
  <si>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</si>
  <si>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</si>
  <si>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</si>
  <si>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</si>
  <si>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</si>
  <si>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</si>
  <si>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</si>
  <si>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</si>
  <si>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</si>
  <si>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</si>
  <si>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</si>
  <si>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</si>
  <si>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</si>
  <si>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</si>
  <si>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</si>
  <si>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</si>
  <si>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</si>
  <si>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</si>
  <si>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</si>
  <si>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</si>
  <si>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</si>
  <si>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</si>
  <si>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</si>
  <si>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</si>
  <si>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</si>
  <si>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</si>
  <si>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</si>
  <si>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</si>
  <si>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</si>
  <si>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</si>
  <si>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</si>
  <si>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</si>
  <si>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</si>
  <si>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</si>
  <si>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</si>
  <si>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</si>
  <si>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</si>
  <si>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</si>
  <si>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</si>
  <si>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</si>
  <si>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</si>
  <si>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</si>
  <si>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</si>
  <si>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</si>
  <si>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</si>
  <si>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</si>
  <si>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</si>
  <si>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</si>
  <si>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</si>
  <si>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</si>
  <si>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</si>
  <si>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</si>
  <si>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</si>
  <si>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</si>
  <si>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</si>
  <si>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</si>
  <si>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</si>
  <si>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</si>
  <si>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</si>
  <si>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</si>
  <si>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</si>
  <si>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</si>
  <si>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</si>
  <si>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</si>
  <si>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</si>
  <si>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</si>
  <si>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</si>
  <si>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</si>
  <si>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</si>
  <si>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</si>
  <si>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</si>
  <si>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</si>
  <si>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</si>
  <si>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</si>
  <si>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</si>
  <si>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</si>
  <si>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</si>
  <si>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</si>
  <si>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</si>
  <si>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</si>
  <si>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</si>
  <si>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</si>
  <si>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</si>
  <si>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</si>
  <si>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</si>
  <si>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</si>
  <si>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</si>
  <si>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</si>
  <si>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</si>
  <si>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</si>
  <si>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</si>
  <si>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</si>
  <si>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</si>
  <si>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</si>
  <si>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</si>
  <si>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</si>
  <si>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</si>
  <si>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</si>
  <si>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</si>
  <si>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</si>
  <si>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</si>
  <si>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</si>
  <si>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</si>
  <si>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</si>
  <si>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</si>
  <si>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</si>
  <si>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</si>
  <si>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</si>
  <si>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</si>
  <si>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</si>
  <si>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</si>
  <si>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</si>
  <si>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</si>
  <si>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</si>
  <si>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</si>
  <si>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</si>
  <si>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</si>
  <si>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</si>
  <si>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</si>
  <si>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</si>
  <si>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</si>
  <si>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</si>
  <si>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</si>
  <si>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</si>
  <si>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</si>
  <si>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</si>
  <si>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</si>
  <si>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</si>
  <si>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</si>
  <si>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</si>
  <si>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</si>
  <si>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</si>
  <si>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</si>
  <si>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</si>
  <si>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</si>
  <si>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</si>
  <si>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</si>
  <si>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</si>
  <si>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</si>
  <si>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</si>
  <si>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</si>
  <si>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</si>
  <si>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</si>
  <si>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</si>
  <si>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</si>
  <si>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</si>
  <si>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</si>
  <si>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</si>
  <si>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</si>
  <si>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</si>
  <si>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</si>
  <si>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</si>
  <si>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</si>
  <si>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</si>
  <si>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</si>
  <si>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</si>
  <si>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</si>
  <si>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</si>
  <si>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</si>
  <si>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</si>
  <si>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</si>
  <si>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</si>
  <si>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</si>
  <si>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</si>
  <si>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</si>
  <si>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</si>
  <si>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</si>
  <si>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</si>
  <si>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</si>
  <si>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</si>
  <si>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</si>
  <si>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</si>
  <si>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</si>
  <si>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</si>
  <si>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</si>
  <si>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</si>
  <si>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</si>
  <si>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</si>
  <si>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</si>
  <si>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</si>
  <si>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</si>
  <si>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</si>
  <si>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</si>
  <si>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</si>
  <si>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</si>
  <si>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</si>
  <si>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</si>
  <si>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</si>
  <si>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</si>
  <si>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</si>
  <si>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</si>
  <si>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</si>
  <si>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</si>
  <si>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</si>
  <si>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</si>
  <si>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</si>
  <si>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</si>
  <si>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</si>
  <si>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</si>
  <si>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</si>
  <si>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</si>
  <si>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</si>
  <si>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</si>
  <si>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</si>
  <si>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</si>
  <si>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</si>
  <si>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</si>
  <si>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</si>
  <si>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</si>
  <si>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</si>
  <si>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</si>
  <si>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</si>
  <si>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</si>
  <si>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</si>
  <si>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</si>
  <si>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</si>
  <si>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</si>
  <si>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</si>
  <si>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</si>
  <si>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</si>
  <si>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</si>
  <si>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</si>
  <si>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</si>
  <si>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</si>
  <si>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</si>
  <si>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</si>
  <si>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</si>
  <si>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</si>
  <si>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</si>
  <si>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</si>
  <si>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</si>
  <si>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</si>
  <si>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</si>
  <si>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</si>
  <si>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</si>
  <si>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</si>
  <si>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</si>
  <si>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</si>
  <si>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</si>
  <si>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</si>
  <si>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</si>
  <si>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</si>
  <si>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</si>
  <si>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</si>
  <si>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</si>
  <si>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</si>
  <si>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</si>
  <si>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</si>
  <si>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</si>
  <si>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</si>
  <si>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</si>
  <si>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</si>
  <si>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</si>
  <si>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</si>
  <si>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</si>
  <si>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</si>
  <si>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</si>
  <si>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</si>
  <si>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</si>
  <si>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</si>
  <si>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</si>
  <si>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</si>
  <si>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</si>
  <si>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</si>
  <si>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</si>
  <si>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</si>
  <si>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</si>
  <si>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</si>
  <si>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</si>
  <si>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</si>
  <si>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</si>
  <si>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</si>
  <si>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</si>
  <si>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</si>
  <si>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</si>
  <si>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</si>
  <si>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</si>
  <si>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</si>
  <si>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</si>
  <si>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</si>
  <si>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</si>
  <si>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</si>
  <si>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</si>
  <si>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</si>
  <si>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</si>
  <si>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</si>
  <si>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</si>
  <si>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</si>
  <si>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</si>
  <si>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</si>
  <si>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</si>
  <si>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</si>
  <si>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</si>
  <si>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</si>
  <si>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</si>
  <si>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</si>
  <si>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</si>
  <si>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</si>
  <si>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</si>
  <si>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</si>
  <si>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</si>
  <si>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</si>
  <si>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</si>
  <si>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</si>
  <si>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</si>
  <si>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</si>
  <si>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</si>
  <si>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</si>
  <si>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</si>
  <si>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</si>
  <si>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</si>
  <si>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</si>
  <si>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</si>
  <si>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</si>
  <si>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</si>
  <si>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</si>
  <si>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</si>
  <si>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</si>
  <si>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</si>
  <si>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</si>
  <si>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</si>
  <si>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</si>
  <si>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</si>
  <si>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</si>
  <si>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</si>
  <si>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</si>
  <si>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</si>
  <si>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</si>
  <si>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</si>
  <si>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</si>
  <si>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</si>
  <si>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</si>
  <si>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</si>
  <si>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</si>
  <si>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</si>
  <si>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</si>
  <si>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</si>
  <si>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</si>
  <si>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</si>
  <si>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</si>
  <si>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</si>
  <si>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</si>
  <si>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</si>
  <si>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</si>
  <si>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</si>
  <si>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</si>
  <si>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</si>
  <si>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</si>
  <si>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</si>
  <si>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</si>
  <si>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</si>
  <si>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</si>
  <si>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</si>
  <si>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</si>
  <si>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</si>
  <si>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</si>
  <si>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</si>
  <si>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</si>
  <si>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</si>
  <si>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</si>
  <si>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</si>
  <si>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</si>
  <si>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</si>
  <si>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</si>
  <si>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</si>
  <si>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</si>
  <si>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</si>
  <si>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</si>
  <si>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</si>
  <si>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</si>
  <si>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</si>
  <si>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</si>
  <si>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</si>
  <si>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</si>
  <si>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</si>
  <si>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</si>
  <si>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</si>
  <si>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</si>
  <si>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</si>
  <si>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</si>
  <si>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</si>
  <si>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</si>
  <si>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</si>
  <si>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</si>
  <si>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</si>
  <si>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</si>
  <si>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</si>
  <si>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</si>
  <si>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</si>
  <si>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</si>
  <si>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</si>
  <si>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</si>
  <si>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</si>
  <si>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</si>
  <si>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</si>
  <si>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</si>
  <si>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</si>
  <si>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</si>
  <si>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</si>
  <si>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</si>
  <si>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</si>
  <si>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</si>
  <si>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</si>
  <si>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</si>
  <si>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</si>
  <si>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</si>
  <si>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</si>
  <si>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</si>
  <si>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</si>
  <si>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</si>
  <si>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</si>
  <si>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</si>
  <si>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</si>
  <si>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</si>
  <si>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</si>
  <si>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</si>
  <si>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</si>
  <si>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</si>
  <si>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</si>
  <si>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</si>
  <si>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</si>
  <si>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</si>
  <si>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</si>
  <si>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</si>
  <si>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</si>
  <si>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</si>
  <si>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</si>
  <si>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</si>
  <si>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</si>
  <si>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</si>
  <si>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</si>
  <si>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</si>
  <si>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</si>
  <si>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</si>
  <si>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</si>
  <si>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</si>
  <si>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</si>
  <si>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</si>
  <si>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</si>
  <si>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</si>
  <si>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</si>
  <si>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</si>
  <si>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</si>
  <si>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</si>
  <si>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</si>
  <si>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</si>
  <si>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</si>
  <si>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</si>
  <si>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</si>
  <si>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</si>
  <si>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</si>
  <si>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</si>
  <si>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</si>
  <si>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</si>
  <si>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</si>
  <si>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</si>
  <si>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</si>
  <si>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</si>
  <si>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</si>
  <si>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</si>
  <si>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</si>
  <si>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</si>
  <si>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</si>
  <si>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</si>
  <si>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</si>
  <si>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</si>
  <si>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</si>
  <si>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</si>
  <si>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</si>
  <si>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</si>
  <si>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</si>
  <si>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</si>
  <si>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</si>
  <si>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</si>
  <si>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</si>
  <si>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</si>
  <si>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</si>
  <si>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</si>
  <si>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</si>
  <si>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</si>
  <si>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</si>
  <si>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</si>
  <si>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</si>
  <si>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</si>
  <si>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</si>
  <si>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</si>
  <si>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</si>
  <si>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</si>
  <si>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</si>
  <si>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</si>
  <si>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</si>
  <si>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</si>
  <si>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</si>
  <si>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</si>
  <si>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</si>
  <si>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</si>
  <si>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</si>
  <si>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</si>
  <si>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</si>
  <si>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</si>
  <si>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</si>
  <si>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</si>
  <si>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</si>
  <si>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</si>
  <si>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</si>
  <si>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</si>
  <si>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</si>
  <si>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</si>
  <si>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</si>
  <si>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</si>
  <si>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</si>
  <si>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</si>
  <si>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</si>
  <si>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</si>
  <si>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</si>
  <si>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</si>
  <si>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</si>
  <si>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</si>
  <si>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</si>
  <si>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</si>
  <si>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</si>
  <si>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</si>
  <si>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</si>
  <si>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</si>
  <si>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</si>
  <si>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</si>
  <si>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</si>
  <si>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</si>
  <si>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</si>
  <si>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</si>
  <si>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</si>
  <si>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</si>
  <si>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</si>
  <si>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</si>
  <si>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</si>
  <si>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</si>
  <si>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</si>
  <si>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</si>
  <si>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</si>
  <si>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</si>
  <si>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</si>
  <si>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</si>
  <si>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</si>
  <si>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</si>
  <si>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</si>
  <si>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</si>
  <si>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</si>
  <si>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</si>
  <si>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</si>
  <si>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</si>
  <si>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</si>
  <si>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</si>
  <si>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</si>
  <si>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</si>
  <si>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</si>
  <si>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</si>
  <si>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</si>
  <si>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</si>
  <si>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</si>
  <si>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</si>
  <si>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</si>
  <si>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</si>
  <si>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</si>
  <si>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</si>
  <si>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</si>
  <si>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</si>
  <si>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</si>
  <si>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</si>
  <si>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</si>
  <si>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</si>
  <si>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</si>
  <si>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</si>
  <si>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</si>
  <si>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</si>
  <si>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</si>
  <si>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</si>
  <si>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</si>
  <si>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</si>
  <si>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</si>
  <si>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</si>
  <si>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</si>
  <si>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</si>
  <si>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</si>
  <si>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</si>
  <si>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</si>
  <si>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</si>
  <si>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</si>
  <si>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</si>
  <si>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</si>
  <si>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</si>
  <si>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</si>
  <si>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</si>
  <si>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</si>
  <si>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</si>
  <si>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</si>
  <si>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</si>
  <si>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</si>
  <si>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</si>
  <si>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</si>
  <si>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</si>
  <si>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</si>
  <si>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</si>
  <si>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</si>
  <si>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</si>
  <si>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</si>
  <si>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</si>
  <si>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</si>
  <si>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</si>
  <si>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</si>
  <si>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</si>
  <si>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</si>
  <si>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</si>
  <si>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</si>
  <si>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</si>
  <si>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</si>
  <si>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</si>
  <si>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</si>
  <si>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</si>
  <si>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</si>
  <si>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</si>
  <si>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</si>
  <si>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</si>
  <si>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</si>
  <si>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</si>
  <si>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</si>
  <si>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</si>
  <si>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</si>
  <si>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</si>
  <si>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</si>
  <si>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</si>
  <si>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</si>
  <si>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</si>
  <si>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</si>
  <si>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</si>
  <si>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</si>
  <si>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</si>
  <si>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</si>
  <si>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</si>
  <si>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</si>
  <si>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</si>
  <si>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</si>
  <si>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</si>
  <si>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</si>
  <si>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</si>
  <si>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</si>
  <si>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</si>
  <si>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</si>
  <si>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</si>
  <si>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</si>
  <si>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</si>
  <si>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</si>
  <si>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</si>
  <si>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</si>
  <si>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</si>
  <si>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</si>
  <si>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</si>
  <si>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</si>
  <si>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</si>
  <si>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</si>
  <si>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</si>
  <si>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</si>
  <si>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</si>
  <si>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</si>
  <si>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</si>
  <si>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</si>
  <si>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</si>
  <si>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</si>
  <si>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</si>
  <si>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</si>
  <si>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</si>
  <si>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</si>
  <si>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</si>
  <si>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</si>
  <si>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</si>
  <si>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</si>
  <si>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</si>
  <si>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</si>
  <si>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</si>
  <si>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</si>
  <si>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</si>
  <si>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</si>
  <si>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</si>
  <si>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</si>
  <si>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</si>
  <si>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</si>
  <si>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</si>
  <si>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</si>
  <si>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</si>
  <si>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</si>
  <si>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</si>
  <si>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</si>
  <si>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</si>
  <si>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</si>
  <si>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</si>
  <si>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</si>
  <si>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</si>
  <si>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</si>
  <si>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</si>
  <si>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</si>
  <si>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</si>
  <si>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</si>
  <si>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</si>
  <si>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</si>
  <si>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</si>
  <si>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</si>
  <si>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</si>
  <si>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</si>
  <si>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</si>
  <si>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</si>
  <si>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</si>
  <si>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</si>
  <si>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</si>
  <si>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</si>
  <si>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</si>
  <si>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</si>
  <si>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</si>
  <si>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</si>
  <si>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</si>
  <si>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</si>
  <si>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</si>
  <si>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</si>
  <si>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</si>
  <si>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</si>
  <si>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</si>
  <si>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</si>
  <si>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</si>
  <si>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</si>
  <si>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</si>
  <si>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</si>
  <si>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</si>
  <si>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</si>
  <si>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</si>
  <si>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</si>
  <si>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</si>
  <si>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</si>
  <si>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</si>
  <si>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</si>
  <si>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</si>
  <si>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</si>
  <si>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</si>
  <si>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</si>
  <si>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</si>
  <si>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</si>
  <si>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</si>
  <si>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</si>
  <si>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</si>
  <si>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</si>
  <si>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</si>
  <si>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</si>
  <si>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</si>
  <si>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</si>
  <si>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</si>
  <si>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</si>
  <si>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</si>
  <si>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</si>
  <si>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</si>
  <si>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</si>
  <si>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</si>
  <si>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</si>
  <si>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</si>
  <si>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</si>
  <si>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</si>
  <si>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</si>
  <si>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</si>
  <si>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</si>
  <si>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</si>
  <si>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</si>
  <si>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</si>
  <si>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</si>
  <si>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</si>
  <si>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</si>
  <si>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</si>
  <si>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</si>
  <si>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</si>
  <si>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</si>
  <si>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</si>
  <si>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</si>
  <si>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</si>
  <si>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</si>
  <si>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</si>
  <si>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</si>
  <si>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</si>
  <si>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</si>
  <si>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</si>
  <si>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</si>
  <si>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</si>
  <si>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</si>
  <si>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</si>
  <si>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</si>
  <si>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</si>
  <si>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</si>
  <si>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</si>
  <si>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</si>
  <si>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</si>
  <si>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</si>
  <si>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</si>
  <si>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</si>
  <si>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</si>
  <si>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</si>
  <si>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</si>
  <si>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</si>
  <si>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</si>
  <si>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</si>
  <si>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</si>
  <si>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</si>
  <si>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</si>
  <si>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</si>
  <si>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</si>
  <si>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</si>
  <si>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</si>
  <si>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</si>
  <si>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</si>
  <si>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</si>
  <si>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</si>
  <si>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</si>
  <si>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</si>
  <si>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</si>
  <si>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</si>
  <si>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</si>
  <si>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</si>
  <si>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</si>
  <si>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</si>
  <si>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</si>
  <si>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</si>
  <si>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</si>
  <si>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</si>
  <si>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</si>
  <si>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</si>
  <si>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</si>
  <si>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</si>
  <si>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</si>
  <si>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</si>
  <si>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</si>
  <si>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</si>
  <si>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</si>
  <si>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</si>
  <si>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</si>
  <si>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</si>
  <si>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</si>
  <si>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</si>
  <si>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</si>
  <si>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</si>
  <si>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</si>
  <si>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</si>
  <si>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</si>
  <si>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</si>
  <si>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</si>
  <si>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</si>
  <si>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</si>
  <si>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</si>
  <si>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</si>
  <si>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</si>
  <si>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</si>
  <si>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</si>
  <si>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</si>
  <si>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</si>
  <si>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</si>
  <si>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</si>
  <si>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</si>
  <si>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</si>
  <si>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</si>
  <si>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</si>
  <si>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</si>
  <si>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</si>
  <si>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</si>
  <si>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</si>
  <si>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</si>
  <si>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</si>
  <si>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</si>
  <si>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</si>
  <si>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</si>
  <si>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</si>
  <si>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</si>
  <si>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</si>
  <si>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</si>
  <si>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</si>
  <si>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</si>
  <si>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</si>
  <si>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</si>
  <si>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</si>
  <si>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</si>
  <si>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</si>
  <si>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</si>
  <si>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</si>
  <si>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</si>
  <si>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</si>
  <si>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</si>
  <si>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</si>
  <si>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</si>
  <si>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</si>
  <si>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</si>
  <si>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</si>
  <si>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</si>
  <si>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</si>
  <si>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</si>
  <si>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</si>
  <si>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</si>
  <si>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</si>
  <si>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</si>
  <si>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</si>
  <si>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</si>
  <si>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</si>
  <si>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</si>
  <si>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</si>
  <si>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</si>
  <si>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</si>
  <si>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</si>
  <si>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</si>
  <si>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</si>
  <si>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</si>
  <si>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</si>
  <si>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</si>
  <si>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</si>
  <si>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</si>
  <si>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</si>
  <si>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</si>
  <si>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</si>
  <si>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</si>
  <si>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</si>
  <si>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</si>
  <si>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</si>
  <si>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</si>
  <si>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</si>
  <si>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</si>
  <si>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</si>
  <si>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</si>
  <si>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</si>
  <si>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</si>
  <si>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</si>
  <si>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</si>
  <si>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</si>
  <si>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</si>
  <si>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</si>
  <si>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</si>
  <si>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</si>
  <si>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</si>
  <si>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</si>
  <si>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</si>
  <si>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</si>
  <si>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</si>
  <si>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</si>
  <si>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</si>
  <si>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</si>
  <si>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</si>
  <si>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</si>
  <si>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</si>
  <si>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</si>
  <si>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</si>
  <si>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</si>
  <si>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</si>
  <si>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</si>
  <si>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</si>
  <si>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</si>
  <si>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</si>
  <si>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</si>
  <si>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</si>
  <si>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</si>
  <si>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</si>
  <si>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</si>
  <si>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</si>
  <si>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</si>
  <si>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</si>
  <si>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</si>
  <si>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</si>
  <si>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</si>
  <si>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</si>
  <si>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</si>
  <si>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</si>
  <si>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</si>
  <si>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</si>
  <si>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</si>
  <si>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</si>
  <si>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</si>
  <si>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</si>
  <si>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</si>
  <si>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</si>
  <si>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</si>
  <si>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</si>
  <si>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</si>
  <si>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</si>
  <si>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</si>
  <si>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</si>
  <si>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</si>
  <si>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</si>
  <si>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</si>
  <si>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</si>
  <si>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</si>
  <si>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</si>
  <si>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</si>
  <si>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</si>
  <si>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</si>
  <si>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</si>
  <si>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</si>
  <si>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</si>
  <si>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</si>
  <si>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</si>
  <si>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</si>
  <si>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</si>
  <si>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</si>
  <si>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</si>
  <si>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</si>
  <si>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</si>
  <si>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</si>
  <si>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</si>
  <si>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</si>
  <si>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</si>
  <si>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</si>
  <si>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</si>
  <si>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</si>
  <si>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</si>
  <si>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</si>
  <si>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</si>
  <si>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</si>
  <si>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</si>
  <si>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</si>
  <si>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</si>
  <si>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</si>
  <si>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</si>
  <si>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</si>
  <si>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</si>
  <si>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</si>
  <si>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</si>
  <si>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</si>
  <si>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</si>
  <si>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</si>
  <si>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</si>
  <si>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</si>
  <si>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</si>
  <si>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</si>
  <si>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</si>
  <si>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</si>
  <si>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</si>
  <si>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</si>
  <si>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</si>
  <si>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</si>
  <si>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</si>
  <si>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</si>
  <si>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</si>
  <si>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</si>
  <si>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</si>
  <si>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</si>
  <si>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</si>
  <si>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</si>
  <si>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</si>
  <si>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</si>
  <si>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</si>
  <si>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</si>
  <si>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</si>
  <si>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</si>
  <si>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</si>
  <si>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</si>
  <si>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</si>
  <si>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</si>
  <si>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</si>
  <si>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</si>
  <si>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</si>
  <si>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</si>
  <si>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</si>
  <si>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</si>
  <si>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</si>
  <si>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</si>
  <si>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</si>
  <si>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</si>
  <si>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</si>
  <si>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</si>
  <si>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</si>
  <si>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</si>
  <si>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</si>
  <si>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</si>
  <si>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</si>
  <si>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</si>
  <si>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</si>
  <si>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</si>
  <si>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</si>
  <si>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</si>
  <si>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</si>
  <si>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</si>
  <si>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</si>
  <si>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</si>
  <si>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</si>
  <si>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</si>
  <si>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</si>
  <si>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</si>
  <si>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</si>
  <si>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</si>
  <si>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</si>
  <si>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</si>
  <si>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</si>
  <si>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</si>
  <si>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</si>
  <si>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</si>
  <si>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</si>
  <si>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</si>
  <si>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</si>
  <si>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</si>
  <si>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</si>
  <si>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</si>
  <si>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</si>
  <si>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</si>
  <si>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</si>
  <si>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</si>
  <si>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</si>
  <si>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</si>
  <si>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</si>
  <si>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</si>
  <si>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</si>
  <si>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</si>
  <si>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</si>
  <si>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</si>
  <si>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</si>
  <si>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</si>
  <si>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</si>
  <si>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</si>
  <si>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</si>
  <si>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</si>
  <si>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</si>
  <si>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</si>
  <si>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</si>
  <si>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</si>
  <si>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</si>
  <si>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</si>
  <si>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</si>
  <si>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</si>
  <si>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</si>
  <si>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</si>
  <si>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</si>
  <si>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</si>
  <si>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</si>
  <si>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</si>
  <si>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</si>
  <si>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</si>
  <si>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</si>
  <si>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</si>
  <si>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</si>
  <si>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</si>
  <si>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</si>
  <si>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</si>
  <si>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</si>
  <si>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</si>
  <si>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</si>
  <si>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</si>
  <si>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</si>
  <si>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</si>
  <si>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</si>
  <si>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</si>
  <si>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</si>
  <si>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</si>
  <si>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</si>
  <si>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</si>
  <si>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</si>
  <si>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</si>
  <si>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</si>
  <si>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</si>
  <si>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</si>
  <si>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</si>
  <si>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</si>
  <si>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</si>
  <si>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</si>
  <si>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</si>
  <si>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</si>
  <si>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</si>
  <si>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</si>
  <si>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</si>
  <si>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</si>
  <si>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</si>
  <si>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</si>
  <si>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</si>
  <si>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</si>
  <si>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</si>
  <si>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</si>
  <si>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</si>
  <si>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</si>
  <si>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</si>
  <si>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</si>
  <si>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</si>
  <si>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</si>
  <si>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</si>
  <si>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</si>
  <si>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</si>
  <si>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</si>
  <si>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</si>
  <si>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</si>
  <si>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</si>
  <si>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</si>
  <si>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</si>
  <si>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</si>
  <si>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</si>
  <si>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</si>
  <si>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</si>
  <si>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</si>
  <si>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</si>
  <si>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</si>
  <si>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</si>
  <si>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</si>
  <si>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</si>
  <si>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</si>
  <si>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</si>
  <si>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</si>
  <si>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</si>
  <si>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</si>
  <si>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</si>
  <si>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</si>
  <si>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</si>
  <si>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</si>
  <si>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</si>
  <si>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</si>
  <si>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</si>
  <si>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</si>
  <si>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</si>
  <si>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</si>
  <si>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</si>
  <si>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</si>
  <si>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</si>
  <si>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</si>
  <si>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</si>
  <si>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</si>
  <si>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</si>
  <si>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</si>
  <si>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</si>
  <si>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</si>
  <si>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</si>
  <si>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</si>
  <si>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</si>
  <si>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</si>
  <si>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</si>
  <si>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</si>
  <si>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</si>
  <si>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</si>
  <si>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</si>
  <si>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</si>
  <si>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</si>
  <si>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</si>
  <si>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</si>
  <si>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</si>
  <si>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</si>
  <si>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</si>
  <si>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</si>
  <si>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</si>
  <si>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</si>
  <si>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</si>
  <si>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</si>
  <si>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</si>
  <si>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</si>
  <si>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</si>
  <si>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</si>
  <si>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</si>
  <si>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</si>
  <si>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</si>
  <si>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</si>
  <si>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</si>
  <si>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</si>
  <si>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</si>
  <si>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</si>
  <si>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</si>
  <si>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</si>
  <si>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</si>
  <si>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</si>
  <si>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</si>
  <si>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</si>
  <si>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</si>
  <si>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</si>
  <si>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</si>
  <si>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</si>
  <si>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</si>
  <si>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</si>
  <si>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</si>
  <si>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</si>
  <si>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</si>
  <si>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</si>
  <si>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</si>
  <si>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</si>
  <si>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</si>
  <si>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</si>
  <si>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</si>
  <si>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</si>
  <si>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</si>
  <si>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</si>
  <si>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</si>
  <si>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</si>
  <si>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</si>
  <si>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</si>
  <si>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</si>
  <si>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</si>
  <si>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</si>
  <si>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</si>
  <si>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</si>
  <si>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</si>
  <si>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</si>
  <si>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</si>
  <si>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</si>
  <si>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</si>
  <si>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</si>
  <si>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</si>
  <si>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</si>
  <si>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</si>
  <si>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</si>
  <si>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</si>
  <si>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</si>
  <si>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</si>
  <si>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</si>
  <si>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</si>
  <si>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</si>
  <si>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</si>
  <si>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</si>
  <si>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</si>
  <si>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</si>
  <si>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</si>
  <si>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</si>
  <si>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</si>
  <si>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</si>
  <si>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</si>
  <si>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</si>
  <si>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</si>
  <si>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</si>
  <si>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</si>
  <si>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</si>
  <si>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</si>
  <si>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</si>
  <si>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</si>
  <si>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</si>
  <si>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</si>
  <si>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</si>
  <si>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</si>
  <si>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</si>
  <si>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</si>
  <si>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</si>
  <si>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</si>
  <si>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</si>
  <si>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</si>
  <si>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</si>
  <si>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</si>
  <si>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</si>
  <si>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</si>
  <si>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</si>
  <si>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</si>
  <si>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</si>
  <si>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</si>
  <si>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</si>
  <si>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</si>
  <si>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</si>
  <si>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</si>
  <si>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</si>
  <si>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</si>
  <si>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</si>
  <si>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</si>
  <si>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</si>
  <si>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</si>
  <si>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</si>
  <si>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</si>
  <si>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</si>
  <si>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</si>
  <si>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</si>
  <si>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</si>
  <si>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</si>
  <si>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</si>
  <si>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</si>
  <si>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</si>
  <si>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</si>
  <si>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</si>
  <si>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</si>
  <si>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</si>
  <si>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</si>
  <si>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</si>
  <si>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</si>
  <si>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</si>
  <si>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</si>
  <si>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</si>
  <si>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</si>
  <si>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</si>
  <si>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</si>
  <si>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</si>
  <si>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</si>
  <si>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</si>
  <si>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</si>
  <si>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</si>
  <si>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</si>
  <si>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</si>
  <si>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</si>
  <si>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</si>
  <si>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</si>
  <si>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</si>
  <si>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</si>
  <si>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</si>
  <si>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</si>
  <si>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</si>
  <si>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</si>
  <si>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</si>
  <si>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</si>
  <si>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</si>
  <si>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</si>
  <si>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</si>
  <si>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</si>
  <si>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</si>
  <si>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</si>
  <si>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</si>
  <si>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</si>
  <si>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</si>
  <si>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</si>
  <si>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</si>
  <si>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</si>
  <si>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</si>
  <si>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</si>
  <si>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</si>
  <si>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</si>
  <si>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</si>
  <si>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</si>
  <si>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</si>
  <si>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</si>
  <si>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</si>
  <si>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</si>
  <si>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</si>
  <si>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</si>
  <si>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</si>
  <si>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</si>
  <si>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</si>
  <si>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</si>
  <si>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</si>
  <si>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</si>
  <si>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</si>
  <si>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</si>
  <si>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</si>
  <si>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</si>
  <si>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</si>
  <si>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</si>
  <si>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</si>
  <si>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</si>
  <si>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</si>
  <si>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</si>
  <si>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</si>
  <si>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</si>
  <si>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</si>
  <si>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</si>
  <si>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</si>
  <si>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</si>
  <si>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</si>
  <si>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</si>
  <si>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</si>
  <si>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</si>
  <si>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</si>
  <si>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</si>
  <si>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</si>
  <si>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</si>
  <si>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</si>
  <si>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</si>
  <si>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</si>
  <si>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</si>
  <si>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</si>
  <si>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</si>
  <si>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</si>
  <si>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</si>
  <si>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</si>
  <si>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</si>
  <si>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</si>
  <si>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</si>
  <si>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</si>
  <si>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</si>
  <si>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</si>
  <si>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</si>
  <si>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</si>
  <si>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</si>
  <si>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</si>
  <si>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</si>
  <si>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</si>
  <si>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</si>
  <si>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</si>
  <si>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</si>
  <si>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</si>
  <si>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</si>
  <si>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</si>
  <si>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</si>
  <si>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</si>
  <si>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</si>
  <si>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</si>
  <si>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</si>
  <si>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</si>
  <si>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</si>
  <si>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</si>
  <si>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</si>
  <si>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</si>
  <si>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</si>
  <si>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</si>
  <si>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</si>
  <si>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</si>
  <si>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</si>
  <si>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</si>
  <si>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</si>
  <si>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</si>
  <si>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</si>
  <si>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</si>
  <si>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</si>
  <si>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</si>
  <si>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</si>
  <si>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</si>
  <si>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</si>
  <si>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</si>
  <si>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</si>
  <si>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</si>
  <si>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</si>
  <si>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</si>
  <si>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</si>
  <si>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</si>
  <si>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</si>
  <si>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</si>
  <si>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</si>
  <si>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</si>
  <si>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</si>
  <si>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</si>
  <si>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</si>
  <si>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</si>
  <si>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</si>
  <si>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</si>
  <si>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</si>
  <si>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</si>
  <si>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</si>
  <si>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</si>
  <si>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</si>
  <si>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</si>
  <si>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</si>
  <si>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</si>
  <si>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</si>
  <si>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</si>
  <si>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</si>
  <si>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</si>
  <si>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</si>
  <si>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</si>
  <si>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</si>
  <si>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</si>
  <si>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</si>
  <si>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</si>
  <si>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</si>
  <si>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</si>
  <si>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</si>
  <si>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</si>
  <si>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</si>
  <si>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</si>
  <si>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</si>
  <si>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</si>
  <si>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</si>
  <si>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</si>
  <si>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</si>
  <si>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</si>
  <si>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</si>
  <si>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</si>
  <si>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</si>
  <si>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</si>
  <si>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</si>
  <si>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</si>
  <si>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</si>
  <si>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</si>
  <si>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</si>
  <si>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</si>
  <si>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</si>
  <si>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</si>
  <si>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</si>
  <si>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</si>
  <si>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</si>
  <si>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</si>
  <si>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</si>
  <si>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</si>
  <si>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</si>
  <si>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</si>
  <si>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</si>
  <si>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</si>
  <si>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</si>
  <si>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</si>
  <si>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</si>
  <si>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</si>
  <si>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</si>
  <si>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</si>
  <si>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</si>
  <si>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</si>
  <si>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</si>
  <si>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</si>
  <si>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</si>
  <si>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</si>
  <si>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</si>
  <si>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</si>
  <si>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</si>
  <si>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</si>
  <si>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</si>
  <si>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</si>
  <si>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</si>
  <si>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</si>
  <si>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</si>
  <si>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</si>
  <si>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</si>
  <si>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</si>
  <si>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</si>
  <si>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</si>
  <si>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</si>
  <si>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</si>
  <si>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</si>
  <si>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</si>
  <si>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</si>
  <si>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</si>
  <si>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</si>
  <si>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</si>
  <si>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</si>
  <si>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</si>
  <si>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</si>
  <si>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</si>
  <si>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</si>
  <si>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</si>
  <si>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</si>
  <si>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</si>
  <si>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</si>
  <si>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</si>
  <si>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</si>
  <si>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</si>
  <si>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</si>
  <si>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</si>
  <si>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</si>
  <si>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</si>
  <si>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</si>
  <si>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</si>
  <si>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</si>
  <si>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</si>
  <si>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</si>
  <si>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</si>
  <si>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</si>
  <si>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</si>
  <si>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</si>
  <si>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</si>
  <si>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</si>
  <si>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</si>
  <si>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</si>
  <si>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</si>
  <si>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</si>
  <si>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</si>
  <si>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</si>
  <si>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</si>
  <si>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</si>
  <si>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</si>
  <si>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</si>
  <si>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</si>
  <si>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</si>
  <si>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</si>
  <si>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</si>
  <si>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</si>
  <si>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</si>
  <si>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</si>
  <si>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</si>
  <si>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</si>
  <si>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</si>
  <si>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</si>
  <si>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</si>
  <si>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</si>
  <si>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</si>
  <si>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</si>
  <si>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</si>
  <si>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</si>
  <si>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</si>
  <si>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</si>
  <si>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</si>
  <si>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</si>
  <si>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</si>
  <si>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</si>
  <si>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</si>
  <si>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</si>
  <si>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</si>
  <si>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</si>
  <si>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</si>
  <si>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</si>
  <si>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</si>
  <si>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</si>
  <si>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</si>
  <si>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</si>
  <si>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</si>
  <si>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</si>
  <si>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</si>
  <si>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</si>
  <si>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</si>
  <si>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</si>
  <si>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</si>
  <si>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</si>
  <si>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</si>
  <si>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</si>
  <si>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</si>
  <si>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</si>
  <si>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</si>
  <si>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</si>
  <si>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</si>
  <si>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</si>
  <si>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</si>
  <si>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</si>
  <si>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</si>
  <si>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</si>
  <si>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</si>
  <si>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</si>
  <si>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</si>
  <si>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</si>
  <si>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</si>
  <si>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</si>
  <si>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</si>
  <si>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</si>
  <si>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</si>
  <si>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</si>
  <si>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</si>
  <si>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</si>
  <si>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</si>
  <si>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</si>
  <si>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</si>
  <si>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</si>
  <si>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</si>
  <si>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</si>
  <si>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</si>
  <si>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</si>
  <si>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</si>
  <si>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</si>
  <si>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</si>
  <si>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</si>
  <si>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</si>
  <si>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</si>
  <si>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</si>
  <si>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</si>
  <si>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</si>
  <si>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</si>
  <si>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</si>
  <si>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</si>
  <si>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</si>
  <si>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</si>
  <si>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</si>
  <si>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</si>
  <si>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</si>
  <si>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</si>
  <si>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</si>
  <si>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</si>
  <si>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</si>
  <si>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</si>
  <si>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</si>
  <si>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</si>
  <si>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</si>
  <si>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</si>
  <si>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</si>
  <si>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</si>
  <si>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</si>
  <si>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</si>
  <si>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</si>
  <si>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</si>
  <si>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</si>
  <si>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</si>
  <si>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</si>
  <si>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</si>
  <si>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</si>
  <si>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</si>
  <si>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</si>
  <si>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</si>
  <si>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</si>
  <si>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</si>
  <si>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</si>
  <si>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</si>
  <si>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</si>
  <si>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</si>
  <si>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</si>
  <si>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</si>
  <si>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</si>
  <si>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</si>
  <si>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</si>
  <si>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</si>
  <si>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</si>
  <si>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</si>
  <si>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</si>
  <si>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</si>
  <si>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</si>
  <si>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</si>
  <si>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</si>
  <si>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</si>
  <si>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</si>
  <si>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</si>
  <si>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</si>
  <si>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</si>
  <si>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</si>
  <si>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</si>
  <si>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</si>
  <si>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</si>
  <si>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</si>
  <si>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</si>
  <si>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</si>
  <si>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</si>
  <si>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</si>
  <si>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</si>
  <si>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</si>
  <si>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</si>
  <si>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</si>
  <si>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</si>
  <si>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</si>
  <si>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</si>
  <si>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</si>
  <si>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</si>
  <si>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</si>
  <si>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</si>
  <si>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</si>
  <si>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</si>
  <si>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</si>
  <si>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</si>
  <si>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</si>
  <si>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</si>
  <si>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</si>
  <si>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</si>
  <si>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</si>
  <si>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</si>
  <si>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</si>
  <si>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</si>
  <si>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</si>
  <si>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</si>
  <si>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</si>
  <si>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</si>
  <si>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</si>
  <si>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</si>
  <si>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</si>
  <si>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</si>
  <si>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</si>
  <si>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</si>
  <si>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</si>
  <si>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</si>
  <si>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</si>
  <si>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</si>
  <si>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</si>
  <si>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</si>
  <si>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</si>
  <si>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</si>
  <si>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</si>
  <si>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</si>
  <si>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</si>
  <si>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</si>
  <si>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</si>
  <si>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</si>
  <si>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</si>
  <si>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</si>
  <si>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</si>
  <si>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</si>
  <si>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</si>
  <si>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</si>
  <si>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</si>
  <si>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</si>
  <si>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</si>
  <si>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</si>
  <si>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</si>
  <si>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</si>
  <si>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</si>
  <si>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</si>
  <si>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</si>
  <si>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</si>
  <si>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</si>
  <si>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</si>
  <si>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</si>
  <si>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</si>
  <si>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</si>
  <si>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</si>
  <si>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</si>
  <si>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</si>
  <si>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</si>
  <si>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</si>
  <si>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</si>
  <si>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</si>
  <si>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</si>
  <si>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</si>
  <si>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</si>
  <si>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</si>
  <si>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</si>
  <si>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</si>
  <si>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</si>
  <si>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</si>
  <si>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</si>
  <si>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</si>
  <si>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</si>
  <si>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</si>
  <si>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</si>
  <si>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</si>
  <si>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</si>
  <si>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</si>
  <si>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</si>
  <si>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</si>
  <si>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</si>
  <si>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</si>
  <si>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</si>
  <si>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</si>
  <si>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</si>
  <si>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</si>
  <si>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</si>
  <si>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</si>
  <si>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</si>
  <si>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</si>
  <si>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</si>
  <si>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</si>
  <si>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</si>
  <si>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</si>
  <si>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</si>
  <si>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</si>
  <si>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</si>
  <si>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</si>
  <si>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</si>
  <si>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</si>
  <si>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</si>
  <si>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</si>
  <si>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</si>
  <si>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</si>
  <si>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</si>
  <si>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</si>
  <si>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</si>
  <si>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</si>
  <si>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</si>
  <si>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</si>
  <si>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</si>
  <si>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</si>
  <si>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</si>
  <si>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</si>
  <si>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</si>
  <si>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</si>
  <si>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</si>
  <si>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</si>
  <si>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</si>
  <si>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</si>
  <si>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</si>
  <si>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</si>
  <si>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</si>
  <si>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</si>
  <si>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</si>
  <si>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</si>
  <si>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</si>
  <si>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</si>
  <si>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</si>
  <si>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</si>
  <si>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</si>
  <si>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</si>
  <si>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</si>
  <si>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</si>
  <si>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</si>
  <si>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</si>
  <si>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</si>
  <si>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</si>
  <si>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</si>
  <si>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</si>
  <si>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</si>
  <si>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</si>
  <si>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</si>
  <si>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</si>
  <si>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</si>
  <si>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</si>
  <si>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</si>
  <si>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</si>
  <si>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</si>
  <si>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</si>
  <si>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</si>
  <si>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</si>
  <si>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</si>
  <si>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</si>
  <si>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</si>
  <si>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</si>
  <si>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</si>
  <si>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</si>
  <si>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</si>
  <si>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</si>
  <si>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</si>
  <si>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</si>
  <si>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</si>
  <si>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</si>
  <si>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</si>
  <si>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</si>
  <si>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</si>
  <si>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</si>
  <si>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</si>
  <si>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</si>
  <si>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</si>
  <si>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</si>
  <si>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</si>
  <si>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</si>
  <si>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</si>
  <si>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</si>
  <si>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</si>
  <si>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</si>
  <si>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</si>
  <si>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</si>
  <si>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</si>
  <si>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</si>
  <si>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</si>
  <si>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</si>
  <si>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</si>
  <si>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</si>
  <si>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</si>
  <si>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</si>
  <si>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</si>
  <si>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</si>
  <si>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</si>
  <si>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</si>
  <si>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</si>
  <si>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</si>
  <si>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</si>
  <si>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</si>
  <si>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</si>
  <si>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</si>
  <si>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</si>
  <si>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</si>
  <si>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</si>
  <si>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</si>
  <si>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</si>
  <si>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</si>
  <si>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</si>
  <si>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</si>
  <si>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</si>
  <si>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</si>
  <si>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</si>
  <si>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</si>
  <si>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</si>
  <si>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</si>
  <si>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</si>
  <si>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</si>
  <si>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</si>
  <si>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</si>
  <si>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</si>
  <si>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</si>
  <si>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</si>
  <si>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</si>
  <si>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</si>
  <si>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</si>
  <si>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</si>
  <si>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</si>
  <si>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</si>
  <si>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</si>
  <si>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</si>
  <si>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</si>
  <si>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</si>
  <si>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</si>
  <si>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</si>
  <si>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</si>
  <si>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</si>
  <si>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</si>
  <si>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</si>
  <si>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</si>
  <si>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</si>
  <si>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</si>
  <si>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</si>
  <si>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</si>
  <si>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</si>
  <si>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</si>
  <si>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</si>
  <si>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</si>
  <si>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</si>
  <si>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</si>
  <si>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</si>
  <si>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</si>
  <si>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</si>
  <si>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</si>
  <si>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</si>
  <si>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</si>
  <si>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</si>
  <si>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</si>
  <si>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</si>
  <si>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</si>
  <si>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</si>
  <si>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</si>
  <si>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</si>
  <si>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</si>
  <si>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</si>
  <si>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</si>
  <si>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</si>
  <si>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</si>
  <si>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</si>
  <si>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</si>
  <si>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</si>
  <si>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</si>
  <si>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</si>
  <si>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</si>
  <si>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</si>
  <si>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</si>
  <si>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</si>
  <si>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</si>
  <si>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</si>
  <si>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</si>
  <si>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</si>
  <si>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</si>
  <si>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</si>
  <si>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</si>
  <si>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</si>
  <si>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</si>
  <si>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</si>
  <si>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</si>
  <si>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</si>
  <si>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</si>
  <si>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</si>
  <si>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</si>
  <si>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</si>
  <si>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</si>
  <si>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</si>
  <si>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</si>
  <si>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</si>
  <si>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</si>
  <si>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</si>
  <si>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</si>
  <si>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</si>
  <si>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</si>
  <si>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</si>
  <si>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</si>
  <si>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</si>
  <si>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</si>
  <si>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</si>
  <si>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</si>
  <si>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</si>
  <si>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</si>
  <si>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</si>
  <si>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</si>
  <si>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</si>
  <si>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</si>
  <si>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</si>
  <si>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</si>
  <si>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</si>
  <si>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</si>
  <si>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</si>
  <si>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</si>
  <si>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</si>
  <si>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</si>
  <si>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</si>
  <si>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</si>
  <si>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</si>
  <si>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</si>
  <si>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</si>
  <si>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</si>
  <si>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</si>
  <si>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</si>
  <si>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</si>
  <si>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</si>
  <si>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</si>
  <si>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</si>
  <si>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</si>
  <si>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</si>
  <si>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</si>
  <si>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</si>
  <si>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</si>
  <si>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</si>
  <si>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</si>
  <si>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</si>
  <si>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</si>
  <si>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</si>
  <si>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</si>
  <si>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</si>
  <si>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</si>
  <si>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</si>
  <si>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</si>
  <si>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</si>
  <si>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</si>
  <si>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</si>
  <si>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</si>
  <si>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</si>
  <si>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</si>
  <si>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</si>
  <si>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</si>
  <si>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</si>
  <si>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</si>
  <si>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</si>
  <si>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</si>
  <si>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</si>
  <si>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</si>
  <si>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</si>
  <si>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</si>
  <si>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</si>
  <si>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</si>
  <si>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</si>
  <si>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</si>
  <si>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</si>
  <si>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</si>
  <si>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</si>
  <si>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</si>
  <si>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</si>
  <si>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</si>
  <si>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</si>
  <si>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</si>
  <si>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</si>
  <si>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</si>
  <si>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</si>
  <si>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</si>
  <si>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</si>
  <si>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</si>
  <si>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</si>
  <si>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</si>
  <si>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</si>
  <si>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</si>
  <si>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</si>
  <si>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</si>
  <si>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</si>
  <si>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</si>
  <si>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</si>
  <si>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</si>
  <si>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</si>
  <si>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</si>
  <si>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</si>
  <si>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</si>
  <si>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</si>
  <si>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</si>
  <si>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</si>
  <si>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</si>
  <si>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</si>
  <si>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</si>
  <si>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</si>
  <si>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</si>
  <si>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</si>
  <si>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</si>
  <si>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</si>
  <si>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</si>
  <si>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</si>
  <si>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</si>
  <si>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</si>
  <si>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</si>
  <si>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</si>
  <si>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</si>
  <si>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</si>
  <si>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</si>
  <si>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</si>
  <si>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</si>
  <si>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</si>
  <si>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</si>
  <si>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</si>
  <si>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</si>
  <si>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</si>
  <si>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</si>
  <si>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</si>
  <si>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</si>
  <si>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</si>
  <si>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</si>
  <si>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</si>
  <si>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</si>
  <si>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</si>
  <si>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</si>
  <si>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</si>
  <si>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</si>
  <si>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</si>
  <si>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</si>
  <si>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</si>
  <si>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</si>
  <si>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</si>
  <si>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</si>
  <si>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</si>
  <si>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</si>
  <si>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</si>
  <si>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</si>
  <si>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</si>
  <si>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</si>
  <si>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</si>
  <si>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</si>
  <si>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</si>
  <si>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</si>
  <si>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</si>
  <si>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</si>
  <si>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</si>
  <si>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</si>
  <si>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</si>
  <si>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</si>
  <si>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</si>
  <si>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</si>
  <si>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</si>
  <si>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</si>
  <si>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</si>
  <si>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</si>
  <si>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</si>
  <si>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</si>
  <si>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</si>
  <si>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</si>
  <si>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</si>
  <si>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</si>
  <si>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</si>
  <si>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</si>
  <si>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</si>
  <si>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</si>
  <si>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</si>
  <si>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</si>
  <si>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</si>
  <si>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</si>
  <si>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</si>
  <si>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</si>
  <si>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</si>
  <si>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</si>
  <si>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</si>
  <si>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</si>
  <si>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</si>
  <si>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</si>
  <si>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</si>
  <si>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</si>
  <si>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</si>
  <si>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</si>
  <si>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</si>
  <si>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</si>
  <si>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</si>
  <si>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</si>
  <si>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</si>
  <si>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</si>
  <si>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</si>
  <si>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</si>
  <si>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</si>
  <si>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</si>
  <si>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</si>
  <si>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</si>
  <si>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</si>
  <si>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</si>
  <si>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</si>
  <si>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</si>
  <si>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</si>
  <si>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</si>
  <si>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</si>
  <si>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</si>
  <si>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</si>
  <si>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</si>
  <si>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</si>
  <si>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</si>
  <si>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</si>
  <si>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</si>
  <si>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</si>
  <si>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</si>
  <si>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</si>
  <si>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</si>
  <si>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</si>
  <si>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</si>
  <si>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</si>
  <si>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</si>
  <si>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</si>
  <si>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</si>
  <si>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</si>
  <si>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</si>
  <si>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</si>
  <si>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</si>
  <si>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</si>
  <si>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</si>
  <si>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</si>
  <si>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</si>
  <si>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</si>
  <si>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</si>
  <si>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</si>
  <si>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</si>
  <si>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</si>
  <si>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</si>
  <si>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</si>
  <si>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</si>
  <si>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</si>
  <si>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</si>
  <si>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</si>
  <si>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</si>
  <si>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</si>
  <si>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</si>
  <si>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</si>
  <si>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</si>
  <si>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</si>
  <si>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</si>
  <si>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</si>
  <si>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</si>
  <si>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</si>
  <si>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</si>
  <si>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</si>
  <si>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</si>
  <si>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</si>
  <si>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</si>
  <si>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</si>
  <si>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</si>
  <si>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</si>
  <si>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</si>
  <si>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</si>
  <si>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</si>
  <si>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</si>
  <si>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</si>
  <si>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</si>
  <si>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</si>
  <si>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</si>
  <si>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</si>
  <si>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</si>
  <si>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</si>
  <si>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</si>
  <si>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</si>
  <si>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</si>
  <si>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</si>
  <si>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</si>
  <si>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</si>
  <si>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</si>
  <si>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</si>
  <si>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</si>
  <si>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</si>
  <si>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</si>
  <si>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</si>
  <si>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</si>
  <si>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</si>
  <si>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</si>
  <si>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</si>
  <si>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</si>
  <si>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</si>
  <si>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</si>
  <si>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</si>
  <si>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</si>
  <si>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</si>
  <si>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</si>
  <si>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</si>
  <si>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</si>
  <si>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</si>
  <si>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</si>
  <si>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</si>
  <si>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</si>
  <si>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</si>
  <si>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</si>
  <si>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</si>
  <si>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</si>
  <si>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</si>
  <si>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</si>
  <si>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</si>
  <si>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</si>
  <si>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</si>
  <si>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</si>
  <si>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</si>
  <si>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</si>
  <si>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</si>
  <si>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</si>
  <si>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</si>
  <si>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</si>
  <si>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</si>
  <si>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</si>
  <si>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</si>
  <si>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</si>
  <si>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</si>
  <si>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</si>
  <si>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</si>
  <si>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</si>
  <si>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</si>
  <si>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</si>
  <si>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</si>
  <si>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</si>
  <si>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</si>
  <si>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</si>
  <si>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</si>
  <si>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</si>
  <si>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</si>
  <si>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</si>
  <si>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</si>
  <si>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</si>
  <si>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</si>
  <si>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</si>
  <si>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</si>
  <si>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</si>
  <si>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</si>
  <si>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</si>
  <si>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</si>
  <si>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</si>
  <si>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</si>
  <si>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</si>
  <si>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</si>
  <si>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</si>
  <si>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</si>
  <si>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</si>
  <si>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</si>
  <si>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</si>
  <si>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</si>
  <si>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</si>
  <si>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</si>
  <si>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</si>
  <si>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</si>
  <si>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</si>
  <si>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</si>
  <si>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</si>
  <si>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</si>
  <si>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</si>
  <si>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</si>
  <si>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</si>
  <si>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</si>
  <si>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</si>
  <si>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</si>
  <si>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</si>
  <si>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</si>
  <si>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</si>
  <si>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</si>
  <si>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</si>
  <si>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</si>
  <si>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</si>
  <si>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</si>
  <si>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</si>
  <si>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</si>
  <si>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</si>
  <si>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</si>
  <si>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</si>
  <si>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</si>
  <si>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</si>
  <si>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</si>
  <si>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</si>
  <si>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</si>
  <si>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</si>
  <si>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</si>
  <si>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</si>
  <si>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</si>
  <si>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</si>
  <si>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</si>
  <si>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</si>
  <si>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</si>
  <si>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</si>
  <si>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</si>
  <si>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</si>
  <si>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</si>
  <si>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</si>
  <si>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</si>
  <si>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</si>
  <si>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</si>
  <si>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</si>
  <si>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</si>
  <si>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</si>
  <si>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</si>
  <si>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</si>
  <si>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</si>
  <si>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</si>
  <si>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</si>
  <si>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</si>
  <si>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</si>
  <si>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</si>
  <si>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</si>
  <si>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</si>
  <si>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</si>
  <si>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</si>
  <si>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</si>
  <si>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</si>
  <si>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</si>
  <si>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</si>
  <si>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</si>
  <si>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</si>
  <si>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</si>
  <si>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</si>
  <si>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</si>
  <si>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</si>
  <si>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</si>
  <si>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</si>
  <si>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</si>
  <si>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</si>
  <si>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</si>
  <si>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</si>
  <si>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</si>
  <si>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</si>
  <si>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</si>
  <si>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</si>
  <si>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</si>
  <si>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</si>
  <si>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</si>
  <si>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</si>
  <si>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</si>
  <si>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</si>
  <si>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</si>
  <si>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</si>
  <si>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</si>
  <si>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</si>
  <si>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</si>
  <si>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</si>
  <si>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</si>
  <si>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</si>
  <si>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</si>
  <si>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</si>
  <si>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</si>
  <si>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</si>
  <si>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</si>
  <si>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</si>
  <si>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</si>
  <si>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</si>
  <si>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</si>
  <si>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</si>
  <si>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</si>
  <si>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</si>
  <si>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</si>
  <si>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</si>
  <si>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</si>
  <si>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</si>
  <si>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</si>
  <si>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</si>
  <si>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</si>
  <si>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</si>
  <si>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</si>
  <si>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</si>
  <si>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</si>
  <si>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</si>
  <si>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</si>
  <si>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</si>
  <si>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</si>
  <si>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</si>
  <si>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</si>
  <si>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</si>
  <si>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</si>
  <si>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</si>
  <si>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</si>
  <si>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</si>
  <si>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</si>
  <si>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</si>
  <si>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</si>
  <si>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</si>
  <si>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</si>
  <si>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</si>
  <si>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</si>
  <si>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</si>
  <si>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</si>
  <si>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</si>
  <si>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</si>
  <si>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</si>
  <si>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</si>
  <si>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</si>
  <si>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</si>
  <si>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</si>
  <si>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</si>
  <si>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</si>
  <si>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</si>
  <si>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</si>
  <si>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</si>
  <si>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</si>
  <si>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</si>
  <si>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</si>
  <si>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</si>
  <si>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</si>
  <si>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</si>
  <si>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</si>
  <si>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</si>
  <si>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</si>
  <si>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</si>
  <si>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</si>
  <si>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</si>
  <si>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</si>
  <si>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</si>
  <si>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</si>
  <si>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</si>
  <si>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</si>
  <si>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</si>
  <si>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</si>
  <si>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</si>
  <si>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</si>
  <si>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</si>
  <si>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</si>
  <si>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</si>
  <si>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</si>
  <si>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</si>
  <si>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</si>
  <si>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</si>
  <si>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</si>
  <si>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</si>
  <si>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</si>
  <si>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</si>
  <si>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</si>
  <si>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</si>
  <si>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</si>
  <si>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</si>
  <si>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</si>
  <si>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</si>
  <si>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</si>
  <si>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</si>
  <si>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</si>
  <si>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</si>
  <si>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</si>
  <si>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</si>
  <si>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</si>
  <si>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</si>
  <si>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</si>
  <si>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</si>
  <si>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</si>
  <si>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</si>
  <si>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</si>
  <si>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</si>
  <si>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</si>
  <si>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</si>
  <si>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</si>
  <si>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</si>
  <si>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</si>
  <si>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</si>
  <si>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</si>
  <si>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</si>
  <si>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</si>
  <si>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</si>
  <si>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</si>
  <si>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</si>
  <si>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</si>
  <si>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</si>
  <si>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</si>
  <si>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</si>
  <si>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</si>
  <si>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</si>
  <si>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</si>
  <si>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</si>
  <si>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</si>
  <si>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</si>
  <si>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</si>
  <si>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</si>
  <si>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</si>
  <si>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</si>
  <si>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</si>
  <si>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</si>
  <si>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</si>
  <si>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</si>
  <si>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</si>
  <si>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</si>
  <si>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</si>
  <si>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</si>
  <si>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</si>
  <si>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</si>
  <si>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</si>
  <si>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</si>
  <si>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</si>
  <si>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</si>
  <si>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</si>
  <si>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Жабаљ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</si>
</sst>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290</c:v>
                </c:pt>
                <c:pt idx="1">
                  <c:v>400</c:v>
                </c:pt>
                <c:pt idx="2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335</c:v>
                </c:pt>
                <c:pt idx="1">
                  <c:v>412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1458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1313</c:v>
                </c:pt>
                <c:pt idx="1">
                  <c:v>1161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34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17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75.004000000000005</c:v>
                </c:pt>
                <c:pt idx="1">
                  <c:v>99.004000000000005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7485</c:v>
                </c:pt>
                <c:pt idx="1">
                  <c:v>7017</c:v>
                </c:pt>
                <c:pt idx="2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</c:v>
                </c:pt>
                <c:pt idx="1">
                  <c:v>4.0999999999999996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409600"/>
        <c:axId val="455119616"/>
      </c:barChart>
      <c:catAx>
        <c:axId val="4524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119616"/>
        <c:crosses val="autoZero"/>
        <c:auto val="1"/>
        <c:lblAlgn val="ctr"/>
        <c:lblOffset val="100"/>
        <c:noMultiLvlLbl val="0"/>
      </c:catAx>
      <c:valAx>
        <c:axId val="4551196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096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3.9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561216"/>
        <c:axId val="455670400"/>
      </c:barChart>
      <c:catAx>
        <c:axId val="4555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70400"/>
        <c:crosses val="autoZero"/>
        <c:auto val="1"/>
        <c:lblAlgn val="ctr"/>
        <c:lblOffset val="100"/>
        <c:noMultiLvlLbl val="0"/>
      </c:catAx>
      <c:valAx>
        <c:axId val="45567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56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20.58441830284255</c:v>
                </c:pt>
                <c:pt idx="1">
                  <c:v>61.418344706325612</c:v>
                </c:pt>
                <c:pt idx="2">
                  <c:v>17.997236990831833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111</c:v>
                </c:pt>
                <c:pt idx="1">
                  <c:v>130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36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6910720"/>
        <c:axId val="456912256"/>
      </c:barChart>
      <c:catAx>
        <c:axId val="4569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12256"/>
        <c:crosses val="autoZero"/>
        <c:auto val="1"/>
        <c:lblAlgn val="ctr"/>
        <c:lblOffset val="100"/>
        <c:noMultiLvlLbl val="0"/>
      </c:catAx>
      <c:valAx>
        <c:axId val="45691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691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8077696"/>
        <c:axId val="458079232"/>
      </c:barChart>
      <c:catAx>
        <c:axId val="4580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079232"/>
        <c:crosses val="autoZero"/>
        <c:auto val="1"/>
        <c:lblAlgn val="ctr"/>
        <c:lblOffset val="100"/>
        <c:noMultiLvlLbl val="0"/>
      </c:catAx>
      <c:valAx>
        <c:axId val="4580792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80776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104.8</c:v>
                </c:pt>
                <c:pt idx="1">
                  <c:v>106.4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104.1</c:v>
                </c:pt>
                <c:pt idx="1">
                  <c:v>99.3</c:v>
                </c:pt>
                <c:pt idx="2">
                  <c:v>99.4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524544"/>
        <c:axId val="458539776"/>
      </c:barChart>
      <c:catAx>
        <c:axId val="45852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539776"/>
        <c:crosses val="autoZero"/>
        <c:auto val="1"/>
        <c:lblAlgn val="ctr"/>
        <c:lblOffset val="100"/>
        <c:noMultiLvlLbl val="0"/>
      </c:catAx>
      <c:valAx>
        <c:axId val="4585397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5245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668</c:v>
                </c:pt>
                <c:pt idx="1">
                  <c:v>564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367552"/>
        <c:axId val="459369088"/>
      </c:barChart>
      <c:catAx>
        <c:axId val="4593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369088"/>
        <c:crosses val="autoZero"/>
        <c:auto val="1"/>
        <c:lblAlgn val="ctr"/>
        <c:lblOffset val="100"/>
        <c:noMultiLvlLbl val="0"/>
      </c:catAx>
      <c:valAx>
        <c:axId val="4593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36755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490816"/>
        <c:axId val="459497472"/>
      </c:barChart>
      <c:catAx>
        <c:axId val="4594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97472"/>
        <c:crosses val="autoZero"/>
        <c:auto val="1"/>
        <c:lblAlgn val="ctr"/>
        <c:lblOffset val="100"/>
        <c:noMultiLvlLbl val="0"/>
      </c:catAx>
      <c:valAx>
        <c:axId val="4594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49081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46</c:v>
                </c:pt>
                <c:pt idx="1">
                  <c:v>55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100</c:v>
                </c:pt>
                <c:pt idx="1">
                  <c:v>127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878784"/>
        <c:axId val="460505088"/>
      </c:barChart>
      <c:catAx>
        <c:axId val="4598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505088"/>
        <c:crosses val="autoZero"/>
        <c:auto val="1"/>
        <c:lblAlgn val="ctr"/>
        <c:lblOffset val="100"/>
        <c:noMultiLvlLbl val="0"/>
      </c:catAx>
      <c:valAx>
        <c:axId val="46050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7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2.7378909030016327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2.7671955456943107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2.5997404445932935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2.7337045254741072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2.8132456984970902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2.9388370243228534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2.8592958512998701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2.9932599321806839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3.1607150332817011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3.3491020220203458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3.2863063591074644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3.5877255410892954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3.7300623770251602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3.4872524804286846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2.9011596265751245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1.6996692761753256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1.2098631054548499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0.83727550550508645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1858304"/>
        <c:axId val="461859840"/>
      </c:barChart>
      <c:catAx>
        <c:axId val="4618583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1859840"/>
        <c:crosses val="autoZero"/>
        <c:auto val="1"/>
        <c:lblAlgn val="ctr"/>
        <c:lblOffset val="100"/>
        <c:noMultiLvlLbl val="0"/>
      </c:catAx>
      <c:valAx>
        <c:axId val="4618598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1858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2.917905136685226</c:v>
                </c:pt>
                <c:pt idx="1">
                  <c:v>3.1314103905890232</c:v>
                </c:pt>
                <c:pt idx="2">
                  <c:v>2.896973249047599</c:v>
                </c:pt>
                <c:pt idx="3">
                  <c:v>3.3072382467450914</c:v>
                </c:pt>
                <c:pt idx="4">
                  <c:v>2.9723280445430569</c:v>
                </c:pt>
                <c:pt idx="5">
                  <c:v>3.1397831456440741</c:v>
                </c:pt>
                <c:pt idx="6">
                  <c:v>3.2528153388872614</c:v>
                </c:pt>
                <c:pt idx="7">
                  <c:v>3.3700339096579728</c:v>
                </c:pt>
                <c:pt idx="8">
                  <c:v>3.3700339096579728</c:v>
                </c:pt>
                <c:pt idx="9">
                  <c:v>3.554234520869092</c:v>
                </c:pt>
                <c:pt idx="10">
                  <c:v>3.4998116130112611</c:v>
                </c:pt>
                <c:pt idx="11">
                  <c:v>3.5249298781764136</c:v>
                </c:pt>
                <c:pt idx="12">
                  <c:v>3.5081843680663125</c:v>
                </c:pt>
                <c:pt idx="13">
                  <c:v>3.4286431950433287</c:v>
                </c:pt>
                <c:pt idx="14">
                  <c:v>2.2397119772261065</c:v>
                </c:pt>
                <c:pt idx="15">
                  <c:v>1.0884581571566123</c:v>
                </c:pt>
                <c:pt idx="16">
                  <c:v>0.72005693473437438</c:v>
                </c:pt>
                <c:pt idx="17">
                  <c:v>0.38514673253233978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2275712"/>
        <c:axId val="462277248"/>
      </c:barChart>
      <c:catAx>
        <c:axId val="4622757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2277248"/>
        <c:crosses val="autoZero"/>
        <c:auto val="1"/>
        <c:lblAlgn val="ctr"/>
        <c:lblOffset val="100"/>
        <c:noMultiLvlLbl val="0"/>
      </c:catAx>
      <c:valAx>
        <c:axId val="4622772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2757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0.37283353486497384</c:v>
                </c:pt>
                <c:pt idx="1">
                  <c:v>0.23352624631942329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3.9600967351874248</c:v>
                </c:pt>
                <c:pt idx="1">
                  <c:v>1.4316174230886385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C1D-483F-90F5-E431B1FAD22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C1D-483F-90F5-E431B1FAD2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8.857315598548972</c:v>
                </c:pt>
                <c:pt idx="1">
                  <c:v>5.4421768707482991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C1D-483F-90F5-E431B1FAD22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C1D-483F-90F5-E431B1FAD2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23.841193067311568</c:v>
                </c:pt>
                <c:pt idx="1">
                  <c:v>20.43862321047822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C1D-483F-90F5-E431B1FAD22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C1D-483F-90F5-E431B1FAD220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51.713018943974213</c:v>
                </c:pt>
                <c:pt idx="1">
                  <c:v>65.052289572545448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C1D-483F-90F5-E431B1FAD22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C1D-483F-90F5-E431B1FAD2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3.0128980249899233</c:v>
                </c:pt>
                <c:pt idx="1">
                  <c:v>2.1017362168748095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C1D-483F-90F5-E431B1FAD22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C1D-483F-90F5-E431B1FAD2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8.2426440951229356</c:v>
                </c:pt>
                <c:pt idx="1">
                  <c:v>5.3000304599451722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2872576"/>
        <c:axId val="462874496"/>
      </c:barChart>
      <c:catAx>
        <c:axId val="46287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2874496"/>
        <c:crosses val="autoZero"/>
        <c:auto val="1"/>
        <c:lblAlgn val="ctr"/>
        <c:lblOffset val="100"/>
        <c:noMultiLvlLbl val="0"/>
      </c:catAx>
      <c:valAx>
        <c:axId val="462874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2872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BBE-4C57-83DC-2991052AEBA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BBE-4C57-83DC-2991052AEBA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27.801289802498992</c:v>
                </c:pt>
                <c:pt idx="1">
                  <c:v>24.286729617220022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BBE-4C57-83DC-2991052AEBA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BBE-4C57-83DC-2991052AEBA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36.316001612253125</c:v>
                </c:pt>
                <c:pt idx="1">
                  <c:v>44.705046197583506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BBE-4C57-83DC-2991052AEBA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BBE-4C57-83DC-2991052AEBA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35.479645304312783</c:v>
                </c:pt>
                <c:pt idx="1">
                  <c:v>30.683318103360747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0.40306328093510679</c:v>
                </c:pt>
                <c:pt idx="1">
                  <c:v>0.32490608183571934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3385728"/>
        <c:axId val="463387648"/>
      </c:barChart>
      <c:catAx>
        <c:axId val="46338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387648"/>
        <c:crosses val="autoZero"/>
        <c:auto val="1"/>
        <c:lblAlgn val="ctr"/>
        <c:lblOffset val="100"/>
        <c:noMultiLvlLbl val="0"/>
      </c:catAx>
      <c:valAx>
        <c:axId val="46338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385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743</c:v>
                </c:pt>
                <c:pt idx="1">
                  <c:v>622</c:v>
                </c:pt>
                <c:pt idx="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581</c:v>
                </c:pt>
                <c:pt idx="1">
                  <c:v>493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3460224"/>
        <c:axId val="463461760"/>
      </c:barChart>
      <c:catAx>
        <c:axId val="463460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461760"/>
        <c:crosses val="autoZero"/>
        <c:auto val="1"/>
        <c:lblAlgn val="ctr"/>
        <c:lblOffset val="100"/>
        <c:noMultiLvlLbl val="0"/>
      </c:catAx>
      <c:valAx>
        <c:axId val="463461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46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1.89</c:v>
                </c:pt>
                <c:pt idx="1">
                  <c:v>0.6</c:v>
                </c:pt>
                <c:pt idx="3">
                  <c:v>0.95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4391168"/>
        <c:axId val="464585472"/>
      </c:barChart>
      <c:catAx>
        <c:axId val="46439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585472"/>
        <c:crosses val="autoZero"/>
        <c:auto val="1"/>
        <c:lblAlgn val="ctr"/>
        <c:lblOffset val="100"/>
        <c:noMultiLvlLbl val="0"/>
      </c:catAx>
      <c:valAx>
        <c:axId val="464585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391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11.76470588235294</c:v>
                </c:pt>
                <c:pt idx="1">
                  <c:v>62.894485176920625</c:v>
                </c:pt>
                <c:pt idx="2">
                  <c:v>20.971050832003645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88.235294117647058</c:v>
                </c:pt>
                <c:pt idx="1">
                  <c:v>37.105514823079375</c:v>
                </c:pt>
                <c:pt idx="2">
                  <c:v>79.028949167996359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4636544"/>
        <c:axId val="465076608"/>
      </c:barChart>
      <c:catAx>
        <c:axId val="4646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076608"/>
        <c:crosses val="autoZero"/>
        <c:auto val="1"/>
        <c:lblAlgn val="ctr"/>
        <c:lblOffset val="100"/>
        <c:noMultiLvlLbl val="0"/>
      </c:catAx>
      <c:valAx>
        <c:axId val="465076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6365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122</c:v>
                </c:pt>
                <c:pt idx="1">
                  <c:v>144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155</c:v>
                </c:pt>
                <c:pt idx="1">
                  <c:v>137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433728"/>
        <c:axId val="465435264"/>
      </c:barChart>
      <c:catAx>
        <c:axId val="4654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435264"/>
        <c:crosses val="autoZero"/>
        <c:auto val="1"/>
        <c:lblAlgn val="ctr"/>
        <c:lblOffset val="100"/>
        <c:noMultiLvlLbl val="0"/>
      </c:catAx>
      <c:valAx>
        <c:axId val="465435264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543372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196</c:v>
                </c:pt>
                <c:pt idx="1">
                  <c:v>233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223</c:v>
                </c:pt>
                <c:pt idx="1">
                  <c:v>228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491456"/>
        <c:axId val="465492992"/>
      </c:barChart>
      <c:catAx>
        <c:axId val="4654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492992"/>
        <c:crosses val="autoZero"/>
        <c:auto val="1"/>
        <c:lblAlgn val="ctr"/>
        <c:lblOffset val="100"/>
        <c:noMultiLvlLbl val="0"/>
      </c:catAx>
      <c:valAx>
        <c:axId val="46549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549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24.430212846110379</c:v>
                </c:pt>
                <c:pt idx="1">
                  <c:v>24.907934382323401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25.654548879261629</c:v>
                </c:pt>
                <c:pt idx="1">
                  <c:v>25.209240040174087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17.272556036918441</c:v>
                </c:pt>
                <c:pt idx="1">
                  <c:v>17.34181452962839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16.519118478056129</c:v>
                </c:pt>
                <c:pt idx="1">
                  <c:v>17.274857716772683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9.0977585232623852</c:v>
                </c:pt>
                <c:pt idx="1">
                  <c:v>9.2400401740877136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7.0258052363910348</c:v>
                </c:pt>
                <c:pt idx="1">
                  <c:v>6.0261131570137261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5980032"/>
        <c:axId val="465981824"/>
      </c:barChart>
      <c:catAx>
        <c:axId val="465980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981824"/>
        <c:crosses val="autoZero"/>
        <c:auto val="1"/>
        <c:lblAlgn val="ctr"/>
        <c:lblOffset val="100"/>
        <c:noMultiLvlLbl val="0"/>
      </c:catAx>
      <c:valAx>
        <c:axId val="465981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980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46.03</c:v>
                </c:pt>
                <c:pt idx="1">
                  <c:v>41.24</c:v>
                </c:pt>
                <c:pt idx="2">
                  <c:v>9.99</c:v>
                </c:pt>
                <c:pt idx="3">
                  <c:v>1.94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48.66</c:v>
                </c:pt>
                <c:pt idx="1">
                  <c:v>36.119999999999997</c:v>
                </c:pt>
                <c:pt idx="2">
                  <c:v>11.96</c:v>
                </c:pt>
                <c:pt idx="3">
                  <c:v>2.08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6019840"/>
        <c:axId val="466278272"/>
      </c:barChart>
      <c:catAx>
        <c:axId val="4660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278272"/>
        <c:crosses val="autoZero"/>
        <c:auto val="1"/>
        <c:lblAlgn val="ctr"/>
        <c:lblOffset val="100"/>
        <c:noMultiLvlLbl val="0"/>
      </c:catAx>
      <c:valAx>
        <c:axId val="466278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0198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47655</c:v>
                </c:pt>
                <c:pt idx="1">
                  <c:v>52191</c:v>
                </c:pt>
                <c:pt idx="2">
                  <c:v>59414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6596224"/>
        <c:axId val="466598528"/>
      </c:barChart>
      <c:catAx>
        <c:axId val="4665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598528"/>
        <c:crosses val="autoZero"/>
        <c:auto val="1"/>
        <c:lblAlgn val="ctr"/>
        <c:lblOffset val="100"/>
        <c:noMultiLvlLbl val="0"/>
      </c:catAx>
      <c:valAx>
        <c:axId val="46659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59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3066</c:v>
                </c:pt>
                <c:pt idx="1">
                  <c:v>3188</c:v>
                </c:pt>
                <c:pt idx="2">
                  <c:v>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4264</c:v>
                </c:pt>
                <c:pt idx="1">
                  <c:v>4379</c:v>
                </c:pt>
                <c:pt idx="2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802560"/>
        <c:axId val="466891904"/>
      </c:barChart>
      <c:catAx>
        <c:axId val="4668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891904"/>
        <c:crosses val="autoZero"/>
        <c:auto val="1"/>
        <c:lblAlgn val="ctr"/>
        <c:lblOffset val="100"/>
        <c:noMultiLvlLbl val="0"/>
      </c:catAx>
      <c:valAx>
        <c:axId val="46689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80256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13.9</c:v>
                </c:pt>
                <c:pt idx="1">
                  <c:v>32.299999999999997</c:v>
                </c:pt>
                <c:pt idx="2">
                  <c:v>7.9</c:v>
                </c:pt>
                <c:pt idx="3">
                  <c:v>45.900000000000006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52.2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7619200"/>
        <c:axId val="467620992"/>
      </c:barChart>
      <c:catAx>
        <c:axId val="46761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620992"/>
        <c:crosses val="autoZero"/>
        <c:auto val="1"/>
        <c:lblAlgn val="ctr"/>
        <c:lblOffset val="100"/>
        <c:noMultiLvlLbl val="0"/>
      </c:catAx>
      <c:valAx>
        <c:axId val="4676209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6192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992960"/>
        <c:axId val="467994496"/>
      </c:barChart>
      <c:catAx>
        <c:axId val="4679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994496"/>
        <c:crosses val="autoZero"/>
        <c:auto val="1"/>
        <c:lblAlgn val="ctr"/>
        <c:lblOffset val="100"/>
        <c:noMultiLvlLbl val="0"/>
      </c:catAx>
      <c:valAx>
        <c:axId val="46799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99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24.3</c:v>
                </c:pt>
                <c:pt idx="2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321408"/>
        <c:axId val="468369408"/>
      </c:barChart>
      <c:catAx>
        <c:axId val="4683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369408"/>
        <c:crosses val="autoZero"/>
        <c:auto val="1"/>
        <c:lblAlgn val="ctr"/>
        <c:lblOffset val="100"/>
        <c:noMultiLvlLbl val="0"/>
      </c:catAx>
      <c:valAx>
        <c:axId val="4683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32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6.45</c:v>
                </c:pt>
                <c:pt idx="1">
                  <c:v>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5229440"/>
        <c:axId val="435230976"/>
      </c:barChart>
      <c:catAx>
        <c:axId val="43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230976"/>
        <c:crosses val="autoZero"/>
        <c:auto val="1"/>
        <c:lblAlgn val="ctr"/>
        <c:lblOffset val="100"/>
        <c:noMultiLvlLbl val="0"/>
      </c:catAx>
      <c:valAx>
        <c:axId val="4352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52294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407</c:v>
                </c:pt>
                <c:pt idx="1">
                  <c:v>273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39</c:v>
                </c:pt>
                <c:pt idx="1">
                  <c:v>88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257728"/>
        <c:axId val="435259264"/>
      </c:barChart>
      <c:catAx>
        <c:axId val="4352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259264"/>
        <c:crosses val="autoZero"/>
        <c:auto val="1"/>
        <c:lblAlgn val="ctr"/>
        <c:lblOffset val="100"/>
        <c:noMultiLvlLbl val="0"/>
      </c:catAx>
      <c:valAx>
        <c:axId val="435259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52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1519</c:v>
                </c:pt>
                <c:pt idx="1">
                  <c:v>1513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467</c:v>
                </c:pt>
                <c:pt idx="1">
                  <c:v>974</c:v>
                </c:pt>
                <c:pt idx="2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499008"/>
        <c:axId val="435500544"/>
      </c:barChart>
      <c:catAx>
        <c:axId val="43549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00544"/>
        <c:crosses val="autoZero"/>
        <c:auto val="1"/>
        <c:lblAlgn val="ctr"/>
        <c:lblOffset val="100"/>
        <c:noMultiLvlLbl val="0"/>
      </c:catAx>
      <c:valAx>
        <c:axId val="435500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549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3.7</c:v>
                </c:pt>
                <c:pt idx="1">
                  <c:v>5.5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12</c:v>
                </c:pt>
                <c:pt idx="1">
                  <c:v>11.1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5539328"/>
        <c:axId val="435561600"/>
      </c:barChart>
      <c:catAx>
        <c:axId val="43553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61600"/>
        <c:crosses val="autoZero"/>
        <c:auto val="1"/>
        <c:lblAlgn val="ctr"/>
        <c:lblOffset val="100"/>
        <c:noMultiLvlLbl val="0"/>
      </c:catAx>
      <c:valAx>
        <c:axId val="435561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553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24.8</c:v>
                </c:pt>
                <c:pt idx="1">
                  <c:v>26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34.1</c:v>
                </c:pt>
                <c:pt idx="1">
                  <c:v>35.299999999999997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5592192"/>
        <c:axId val="435593984"/>
      </c:barChart>
      <c:catAx>
        <c:axId val="4355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593984"/>
        <c:crosses val="autoZero"/>
        <c:auto val="1"/>
        <c:lblAlgn val="ctr"/>
        <c:lblOffset val="100"/>
        <c:noMultiLvlLbl val="0"/>
      </c:catAx>
      <c:valAx>
        <c:axId val="435593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5592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598.77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649152"/>
        <c:axId val="435671424"/>
      </c:barChart>
      <c:catAx>
        <c:axId val="43564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71424"/>
        <c:crosses val="autoZero"/>
        <c:auto val="1"/>
        <c:lblAlgn val="ctr"/>
        <c:lblOffset val="100"/>
        <c:noMultiLvlLbl val="0"/>
      </c:catAx>
      <c:valAx>
        <c:axId val="43567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4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718784"/>
        <c:axId val="435769728"/>
      </c:barChart>
      <c:catAx>
        <c:axId val="4357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769728"/>
        <c:crosses val="autoZero"/>
        <c:auto val="1"/>
        <c:lblAlgn val="ctr"/>
        <c:lblOffset val="100"/>
        <c:noMultiLvlLbl val="0"/>
      </c:catAx>
      <c:valAx>
        <c:axId val="4357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71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685-41AA-A73A-818F5687D89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685-41AA-A73A-818F5687D89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685-41AA-A73A-818F5687D89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685-41AA-A73A-818F5687D89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56.6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685-41AA-A73A-818F5687D89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26.3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290</c:v>
                </c:pt>
                <c:pt idx="1">
                  <c:v>400</c:v>
                </c:pt>
                <c:pt idx="2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335</c:v>
                </c:pt>
                <c:pt idx="1">
                  <c:v>412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466240"/>
        <c:axId val="437467776"/>
      </c:barChart>
      <c:catAx>
        <c:axId val="4374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67776"/>
        <c:crosses val="autoZero"/>
        <c:auto val="1"/>
        <c:lblAlgn val="ctr"/>
        <c:lblOffset val="100"/>
        <c:noMultiLvlLbl val="0"/>
      </c:catAx>
      <c:valAx>
        <c:axId val="43746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66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111</c:v>
                </c:pt>
                <c:pt idx="1">
                  <c:v>130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36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773056"/>
        <c:axId val="437774592"/>
      </c:barChart>
      <c:catAx>
        <c:axId val="43777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74592"/>
        <c:crosses val="autoZero"/>
        <c:auto val="1"/>
        <c:lblAlgn val="ctr"/>
        <c:lblOffset val="100"/>
        <c:noMultiLvlLbl val="0"/>
      </c:catAx>
      <c:valAx>
        <c:axId val="43777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73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743</c:v>
                </c:pt>
                <c:pt idx="1">
                  <c:v>622</c:v>
                </c:pt>
                <c:pt idx="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581</c:v>
                </c:pt>
                <c:pt idx="1">
                  <c:v>493</c:v>
                </c:pt>
                <c:pt idx="2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813632"/>
        <c:axId val="437815168"/>
      </c:barChart>
      <c:catAx>
        <c:axId val="4378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815168"/>
        <c:crosses val="autoZero"/>
        <c:auto val="1"/>
        <c:lblAlgn val="ctr"/>
        <c:lblOffset val="100"/>
        <c:noMultiLvlLbl val="0"/>
      </c:catAx>
      <c:valAx>
        <c:axId val="4378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813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52.2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18F-43D8-A5D2-B5AAC3229ED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18F-43D8-A5D2-B5AAC3229ED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18F-43D8-A5D2-B5AAC3229ED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18F-43D8-A5D2-B5AAC3229ED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56.6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18F-43D8-A5D2-B5AAC3229ED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18F-43D8-A5D2-B5AAC3229ED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26.3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38535296"/>
        <c:axId val="438536832"/>
      </c:barChart>
      <c:catAx>
        <c:axId val="43853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8536832"/>
        <c:crosses val="autoZero"/>
        <c:auto val="1"/>
        <c:lblAlgn val="ctr"/>
        <c:lblOffset val="100"/>
        <c:noMultiLvlLbl val="0"/>
      </c:catAx>
      <c:valAx>
        <c:axId val="43853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853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38706944"/>
        <c:axId val="438708480"/>
      </c:barChart>
      <c:catAx>
        <c:axId val="43870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8708480"/>
        <c:crosses val="autoZero"/>
        <c:auto val="1"/>
        <c:lblAlgn val="ctr"/>
        <c:lblOffset val="100"/>
        <c:noMultiLvlLbl val="0"/>
      </c:catAx>
      <c:valAx>
        <c:axId val="43870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870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31</c:v>
                </c:pt>
                <c:pt idx="1">
                  <c:v>130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24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748288"/>
        <c:axId val="438749824"/>
      </c:barChart>
      <c:catAx>
        <c:axId val="43874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8749824"/>
        <c:crosses val="autoZero"/>
        <c:auto val="1"/>
        <c:lblAlgn val="ctr"/>
        <c:lblOffset val="100"/>
        <c:noMultiLvlLbl val="0"/>
      </c:catAx>
      <c:valAx>
        <c:axId val="43874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874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</c:v>
                </c:pt>
                <c:pt idx="1">
                  <c:v>32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</c:v>
                </c:pt>
                <c:pt idx="1">
                  <c:v>38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9689984"/>
        <c:axId val="439691520"/>
      </c:barChart>
      <c:catAx>
        <c:axId val="43968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9691520"/>
        <c:crosses val="autoZero"/>
        <c:auto val="1"/>
        <c:lblAlgn val="ctr"/>
        <c:lblOffset val="100"/>
        <c:noMultiLvlLbl val="0"/>
      </c:catAx>
      <c:valAx>
        <c:axId val="43969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68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1458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714176"/>
        <c:axId val="439715712"/>
      </c:barChart>
      <c:catAx>
        <c:axId val="43971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9715712"/>
        <c:crosses val="autoZero"/>
        <c:auto val="1"/>
        <c:lblAlgn val="ctr"/>
        <c:lblOffset val="100"/>
        <c:noMultiLvlLbl val="0"/>
      </c:catAx>
      <c:valAx>
        <c:axId val="43971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71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1313</c:v>
                </c:pt>
                <c:pt idx="1">
                  <c:v>1161</c:v>
                </c:pt>
                <c:pt idx="2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728000"/>
        <c:axId val="439729536"/>
      </c:barChart>
      <c:catAx>
        <c:axId val="4397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729536"/>
        <c:crosses val="autoZero"/>
        <c:auto val="1"/>
        <c:lblAlgn val="ctr"/>
        <c:lblOffset val="100"/>
        <c:noMultiLvlLbl val="0"/>
      </c:catAx>
      <c:valAx>
        <c:axId val="43972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72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34.1</c:v>
                </c:pt>
                <c:pt idx="1">
                  <c:v>21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79</c:v>
                </c:pt>
                <c:pt idx="2">
                  <c:v>51.4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34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326016"/>
        <c:axId val="440327552"/>
      </c:barChart>
      <c:catAx>
        <c:axId val="44032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327552"/>
        <c:crosses val="autoZero"/>
        <c:auto val="1"/>
        <c:lblAlgn val="ctr"/>
        <c:lblOffset val="100"/>
        <c:noMultiLvlLbl val="0"/>
      </c:catAx>
      <c:valAx>
        <c:axId val="440327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3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947840"/>
        <c:axId val="440949376"/>
      </c:barChart>
      <c:catAx>
        <c:axId val="440947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49376"/>
        <c:crosses val="autoZero"/>
        <c:auto val="1"/>
        <c:lblAlgn val="ctr"/>
        <c:lblOffset val="100"/>
        <c:noMultiLvlLbl val="0"/>
      </c:catAx>
      <c:valAx>
        <c:axId val="440949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4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7485</c:v>
                </c:pt>
                <c:pt idx="1">
                  <c:v>7017</c:v>
                </c:pt>
                <c:pt idx="2">
                  <c:v>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973952"/>
        <c:axId val="440983936"/>
      </c:barChart>
      <c:catAx>
        <c:axId val="44097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83936"/>
        <c:crosses val="autoZero"/>
        <c:auto val="1"/>
        <c:lblAlgn val="ctr"/>
        <c:lblOffset val="100"/>
        <c:noMultiLvlLbl val="0"/>
      </c:catAx>
      <c:valAx>
        <c:axId val="44098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7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20.58441830284255</c:v>
                </c:pt>
                <c:pt idx="1">
                  <c:v>61.418344706325612</c:v>
                </c:pt>
                <c:pt idx="2">
                  <c:v>17.997236990831833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41908224"/>
        <c:axId val="442000128"/>
      </c:barChart>
      <c:catAx>
        <c:axId val="4419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000128"/>
        <c:crosses val="autoZero"/>
        <c:auto val="1"/>
        <c:lblAlgn val="ctr"/>
        <c:lblOffset val="100"/>
        <c:noMultiLvlLbl val="0"/>
      </c:catAx>
      <c:valAx>
        <c:axId val="44200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190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42018432"/>
        <c:axId val="442032512"/>
      </c:barChart>
      <c:catAx>
        <c:axId val="4420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032512"/>
        <c:crosses val="autoZero"/>
        <c:auto val="1"/>
        <c:lblAlgn val="ctr"/>
        <c:lblOffset val="100"/>
        <c:noMultiLvlLbl val="0"/>
      </c:catAx>
      <c:valAx>
        <c:axId val="4420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201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104.8</c:v>
                </c:pt>
                <c:pt idx="1">
                  <c:v>106.4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104.1</c:v>
                </c:pt>
                <c:pt idx="1">
                  <c:v>99.3</c:v>
                </c:pt>
                <c:pt idx="2">
                  <c:v>99.4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185984"/>
        <c:axId val="442187776"/>
      </c:barChart>
      <c:catAx>
        <c:axId val="4421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187776"/>
        <c:crosses val="autoZero"/>
        <c:auto val="1"/>
        <c:lblAlgn val="ctr"/>
        <c:lblOffset val="100"/>
        <c:noMultiLvlLbl val="0"/>
      </c:catAx>
      <c:valAx>
        <c:axId val="44218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185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668</c:v>
                </c:pt>
                <c:pt idx="1">
                  <c:v>564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212736"/>
        <c:axId val="442214272"/>
      </c:barChart>
      <c:catAx>
        <c:axId val="44221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214272"/>
        <c:crosses val="autoZero"/>
        <c:auto val="1"/>
        <c:lblAlgn val="ctr"/>
        <c:lblOffset val="100"/>
        <c:noMultiLvlLbl val="0"/>
      </c:catAx>
      <c:valAx>
        <c:axId val="4422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21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18</c:v>
                </c:pt>
                <c:pt idx="1">
                  <c:v>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318208"/>
        <c:axId val="442344576"/>
      </c:barChart>
      <c:catAx>
        <c:axId val="44231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344576"/>
        <c:crosses val="autoZero"/>
        <c:auto val="1"/>
        <c:lblAlgn val="ctr"/>
        <c:lblOffset val="100"/>
        <c:noMultiLvlLbl val="0"/>
      </c:catAx>
      <c:valAx>
        <c:axId val="44234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31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46</c:v>
                </c:pt>
                <c:pt idx="1">
                  <c:v>55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100</c:v>
                </c:pt>
                <c:pt idx="1">
                  <c:v>127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584064"/>
        <c:axId val="442835712"/>
      </c:barChart>
      <c:catAx>
        <c:axId val="4425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835712"/>
        <c:crosses val="autoZero"/>
        <c:auto val="1"/>
        <c:lblAlgn val="ctr"/>
        <c:lblOffset val="100"/>
        <c:noMultiLvlLbl val="0"/>
      </c:catAx>
      <c:valAx>
        <c:axId val="44283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58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2.7378909030016327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2.7671955456943107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2.5997404445932935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2.7337045254741072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2.8132456984970902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2.9388370243228534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2.8592958512998701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2.9932599321806839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3.1607150332817011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3.3491020220203458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3.2863063591074644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3.5877255410892954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3.7300623770251602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3.4872524804286846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2.9011596265751245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1.6996692761753256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1.2098631054548499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0.83727550550508645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930304"/>
        <c:axId val="442931840"/>
      </c:barChart>
      <c:catAx>
        <c:axId val="4429303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2931840"/>
        <c:crosses val="autoZero"/>
        <c:auto val="1"/>
        <c:lblAlgn val="ctr"/>
        <c:lblOffset val="100"/>
        <c:noMultiLvlLbl val="0"/>
      </c:catAx>
      <c:valAx>
        <c:axId val="4429318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293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2.917905136685226</c:v>
                </c:pt>
                <c:pt idx="1">
                  <c:v>3.1314103905890232</c:v>
                </c:pt>
                <c:pt idx="2">
                  <c:v>2.896973249047599</c:v>
                </c:pt>
                <c:pt idx="3">
                  <c:v>3.3072382467450914</c:v>
                </c:pt>
                <c:pt idx="4">
                  <c:v>2.9723280445430569</c:v>
                </c:pt>
                <c:pt idx="5">
                  <c:v>3.1397831456440741</c:v>
                </c:pt>
                <c:pt idx="6">
                  <c:v>3.2528153388872614</c:v>
                </c:pt>
                <c:pt idx="7">
                  <c:v>3.3700339096579728</c:v>
                </c:pt>
                <c:pt idx="8">
                  <c:v>3.3700339096579728</c:v>
                </c:pt>
                <c:pt idx="9">
                  <c:v>3.554234520869092</c:v>
                </c:pt>
                <c:pt idx="10">
                  <c:v>3.4998116130112611</c:v>
                </c:pt>
                <c:pt idx="11">
                  <c:v>3.5249298781764136</c:v>
                </c:pt>
                <c:pt idx="12">
                  <c:v>3.5081843680663125</c:v>
                </c:pt>
                <c:pt idx="13">
                  <c:v>3.4286431950433287</c:v>
                </c:pt>
                <c:pt idx="14">
                  <c:v>2.2397119772261065</c:v>
                </c:pt>
                <c:pt idx="15">
                  <c:v>1.0884581571566123</c:v>
                </c:pt>
                <c:pt idx="16">
                  <c:v>0.72005693473437438</c:v>
                </c:pt>
                <c:pt idx="17">
                  <c:v>0.38514673253233978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972032"/>
        <c:axId val="442973568"/>
      </c:barChart>
      <c:catAx>
        <c:axId val="442972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2973568"/>
        <c:crosses val="autoZero"/>
        <c:auto val="1"/>
        <c:lblAlgn val="ctr"/>
        <c:lblOffset val="100"/>
        <c:noMultiLvlLbl val="0"/>
      </c:catAx>
      <c:valAx>
        <c:axId val="442973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72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0.37283353486497384</c:v>
                </c:pt>
                <c:pt idx="1">
                  <c:v>0.23352624631942329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3.9600967351874248</c:v>
                </c:pt>
                <c:pt idx="1">
                  <c:v>1.4316174230886385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460-4C5D-A9C1-2B54B140090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460-4C5D-A9C1-2B54B1400907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460-4C5D-A9C1-2B54B1400907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460-4C5D-A9C1-2B54B140090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8.857315598548972</c:v>
                </c:pt>
                <c:pt idx="1">
                  <c:v>5.4421768707482991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460-4C5D-A9C1-2B54B140090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460-4C5D-A9C1-2B54B140090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23.841193067311568</c:v>
                </c:pt>
                <c:pt idx="1">
                  <c:v>20.43862321047822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460-4C5D-A9C1-2B54B140090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460-4C5D-A9C1-2B54B140090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51.713018943974213</c:v>
                </c:pt>
                <c:pt idx="1">
                  <c:v>65.052289572545448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460-4C5D-A9C1-2B54B140090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460-4C5D-A9C1-2B54B140090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3.0128980249899233</c:v>
                </c:pt>
                <c:pt idx="1">
                  <c:v>2.1017362168748095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460-4C5D-A9C1-2B54B140090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460-4C5D-A9C1-2B54B140090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8.2426440951229356</c:v>
                </c:pt>
                <c:pt idx="1">
                  <c:v>5.3000304599451722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3082624"/>
        <c:axId val="443084160"/>
      </c:barChart>
      <c:catAx>
        <c:axId val="4430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084160"/>
        <c:crosses val="autoZero"/>
        <c:auto val="1"/>
        <c:lblAlgn val="ctr"/>
        <c:lblOffset val="100"/>
        <c:noMultiLvlLbl val="0"/>
      </c:catAx>
      <c:valAx>
        <c:axId val="443084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082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D69-4889-973A-F3BBA7F5A49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D69-4889-973A-F3BBA7F5A4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27.801289802498992</c:v>
                </c:pt>
                <c:pt idx="1">
                  <c:v>24.286729617220022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D69-4889-973A-F3BBA7F5A49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D69-4889-973A-F3BBA7F5A4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36.316001612253125</c:v>
                </c:pt>
                <c:pt idx="1">
                  <c:v>44.705046197583506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D69-4889-973A-F3BBA7F5A49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D69-4889-973A-F3BBA7F5A49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35.479645304312783</c:v>
                </c:pt>
                <c:pt idx="1">
                  <c:v>30.683318103360747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0.40306328093510679</c:v>
                </c:pt>
                <c:pt idx="1">
                  <c:v>0.32490608183571934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3468416"/>
        <c:axId val="443474304"/>
      </c:barChart>
      <c:catAx>
        <c:axId val="44346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474304"/>
        <c:crosses val="autoZero"/>
        <c:auto val="1"/>
        <c:lblAlgn val="ctr"/>
        <c:lblOffset val="100"/>
        <c:noMultiLvlLbl val="0"/>
      </c:catAx>
      <c:valAx>
        <c:axId val="443474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468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5069568"/>
        <c:axId val="445861888"/>
      </c:barChart>
      <c:catAx>
        <c:axId val="445069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61888"/>
        <c:crosses val="autoZero"/>
        <c:auto val="1"/>
        <c:lblAlgn val="ctr"/>
        <c:lblOffset val="100"/>
        <c:noMultiLvlLbl val="0"/>
      </c:catAx>
      <c:valAx>
        <c:axId val="44586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06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1.89</c:v>
                </c:pt>
                <c:pt idx="1">
                  <c:v>0.6</c:v>
                </c:pt>
                <c:pt idx="3">
                  <c:v>0.95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5975936"/>
        <c:axId val="445981824"/>
      </c:barChart>
      <c:catAx>
        <c:axId val="44597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981824"/>
        <c:crosses val="autoZero"/>
        <c:auto val="1"/>
        <c:lblAlgn val="ctr"/>
        <c:lblOffset val="100"/>
        <c:noMultiLvlLbl val="0"/>
      </c:catAx>
      <c:valAx>
        <c:axId val="44598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9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11.76470588235294</c:v>
                </c:pt>
                <c:pt idx="1">
                  <c:v>62.894485176920625</c:v>
                </c:pt>
                <c:pt idx="2">
                  <c:v>20.971050832003645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88.235294117647058</c:v>
                </c:pt>
                <c:pt idx="1">
                  <c:v>37.105514823079375</c:v>
                </c:pt>
                <c:pt idx="2">
                  <c:v>79.028949167996359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6016128"/>
        <c:axId val="446030208"/>
      </c:barChart>
      <c:catAx>
        <c:axId val="4460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030208"/>
        <c:crosses val="autoZero"/>
        <c:auto val="1"/>
        <c:lblAlgn val="ctr"/>
        <c:lblOffset val="100"/>
        <c:noMultiLvlLbl val="0"/>
      </c:catAx>
      <c:valAx>
        <c:axId val="446030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016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20.9</c:v>
                </c:pt>
                <c:pt idx="1">
                  <c:v>3.9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505728"/>
        <c:axId val="446507264"/>
      </c:barChart>
      <c:catAx>
        <c:axId val="4465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07264"/>
        <c:crosses val="autoZero"/>
        <c:auto val="1"/>
        <c:lblAlgn val="ctr"/>
        <c:lblOffset val="100"/>
        <c:noMultiLvlLbl val="0"/>
      </c:catAx>
      <c:valAx>
        <c:axId val="44650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50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122</c:v>
                </c:pt>
                <c:pt idx="1">
                  <c:v>144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155</c:v>
                </c:pt>
                <c:pt idx="1">
                  <c:v>137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39968"/>
        <c:axId val="448341504"/>
      </c:barChart>
      <c:catAx>
        <c:axId val="4483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341504"/>
        <c:crosses val="autoZero"/>
        <c:auto val="1"/>
        <c:lblAlgn val="ctr"/>
        <c:lblOffset val="100"/>
        <c:noMultiLvlLbl val="0"/>
      </c:catAx>
      <c:valAx>
        <c:axId val="44834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8339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196</c:v>
                </c:pt>
                <c:pt idx="1">
                  <c:v>233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223</c:v>
                </c:pt>
                <c:pt idx="1">
                  <c:v>228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63904"/>
        <c:axId val="448369792"/>
      </c:barChart>
      <c:catAx>
        <c:axId val="4483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369792"/>
        <c:crosses val="autoZero"/>
        <c:auto val="1"/>
        <c:lblAlgn val="ctr"/>
        <c:lblOffset val="100"/>
        <c:noMultiLvlLbl val="0"/>
      </c:catAx>
      <c:valAx>
        <c:axId val="4483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836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31</c:v>
                </c:pt>
                <c:pt idx="1">
                  <c:v>130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24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24.430212846110379</c:v>
                </c:pt>
                <c:pt idx="1">
                  <c:v>24.907934382323401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25.654548879261629</c:v>
                </c:pt>
                <c:pt idx="1">
                  <c:v>25.209240040174087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17.272556036918441</c:v>
                </c:pt>
                <c:pt idx="1">
                  <c:v>17.34181452962839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16.519118478056129</c:v>
                </c:pt>
                <c:pt idx="1">
                  <c:v>17.274857716772683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9.0977585232623852</c:v>
                </c:pt>
                <c:pt idx="1">
                  <c:v>9.2400401740877136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7.0258052363910348</c:v>
                </c:pt>
                <c:pt idx="1">
                  <c:v>6.0261131570137261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8816640"/>
        <c:axId val="448818176"/>
      </c:barChart>
      <c:catAx>
        <c:axId val="44881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8818176"/>
        <c:crosses val="autoZero"/>
        <c:auto val="1"/>
        <c:lblAlgn val="ctr"/>
        <c:lblOffset val="100"/>
        <c:noMultiLvlLbl val="0"/>
      </c:catAx>
      <c:valAx>
        <c:axId val="448818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81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46.03</c:v>
                </c:pt>
                <c:pt idx="1">
                  <c:v>41.24</c:v>
                </c:pt>
                <c:pt idx="2">
                  <c:v>9.99</c:v>
                </c:pt>
                <c:pt idx="3">
                  <c:v>1.94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48.66</c:v>
                </c:pt>
                <c:pt idx="1">
                  <c:v>36.119999999999997</c:v>
                </c:pt>
                <c:pt idx="2">
                  <c:v>11.96</c:v>
                </c:pt>
                <c:pt idx="3">
                  <c:v>2.08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8846848"/>
        <c:axId val="448852736"/>
      </c:barChart>
      <c:catAx>
        <c:axId val="44884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852736"/>
        <c:crosses val="autoZero"/>
        <c:auto val="1"/>
        <c:lblAlgn val="ctr"/>
        <c:lblOffset val="100"/>
        <c:noMultiLvlLbl val="0"/>
      </c:catAx>
      <c:valAx>
        <c:axId val="448852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846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47655</c:v>
                </c:pt>
                <c:pt idx="1">
                  <c:v>52191</c:v>
                </c:pt>
                <c:pt idx="2">
                  <c:v>59414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078400"/>
        <c:axId val="449079936"/>
      </c:barChart>
      <c:catAx>
        <c:axId val="4490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079936"/>
        <c:crosses val="autoZero"/>
        <c:auto val="1"/>
        <c:lblAlgn val="ctr"/>
        <c:lblOffset val="100"/>
        <c:noMultiLvlLbl val="0"/>
      </c:catAx>
      <c:valAx>
        <c:axId val="4490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07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3066</c:v>
                </c:pt>
                <c:pt idx="1">
                  <c:v>3188</c:v>
                </c:pt>
                <c:pt idx="2">
                  <c:v>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4264</c:v>
                </c:pt>
                <c:pt idx="1">
                  <c:v>4379</c:v>
                </c:pt>
                <c:pt idx="2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06304"/>
        <c:axId val="449107840"/>
      </c:barChart>
      <c:catAx>
        <c:axId val="44910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107840"/>
        <c:crosses val="autoZero"/>
        <c:auto val="1"/>
        <c:lblAlgn val="ctr"/>
        <c:lblOffset val="100"/>
        <c:noMultiLvlLbl val="0"/>
      </c:catAx>
      <c:valAx>
        <c:axId val="44910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106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13.9</c:v>
                </c:pt>
                <c:pt idx="1">
                  <c:v>32.299999999999997</c:v>
                </c:pt>
                <c:pt idx="2">
                  <c:v>7.9</c:v>
                </c:pt>
                <c:pt idx="3">
                  <c:v>45.900000000000006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9166336"/>
        <c:axId val="449254144"/>
      </c:barChart>
      <c:catAx>
        <c:axId val="44916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254144"/>
        <c:crosses val="autoZero"/>
        <c:auto val="1"/>
        <c:lblAlgn val="ctr"/>
        <c:lblOffset val="100"/>
        <c:noMultiLvlLbl val="0"/>
      </c:catAx>
      <c:valAx>
        <c:axId val="4492541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1663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17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287296"/>
        <c:axId val="449288832"/>
      </c:barChart>
      <c:catAx>
        <c:axId val="4492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88832"/>
        <c:crosses val="autoZero"/>
        <c:auto val="1"/>
        <c:lblAlgn val="ctr"/>
        <c:lblOffset val="100"/>
        <c:noMultiLvlLbl val="0"/>
      </c:catAx>
      <c:valAx>
        <c:axId val="4492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8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8.5</c:v>
                </c:pt>
                <c:pt idx="1">
                  <c:v>5.0999999999999996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747584"/>
        <c:axId val="449855872"/>
      </c:barChart>
      <c:catAx>
        <c:axId val="4497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55872"/>
        <c:crosses val="autoZero"/>
        <c:auto val="1"/>
        <c:lblAlgn val="ctr"/>
        <c:lblOffset val="100"/>
        <c:noMultiLvlLbl val="0"/>
      </c:catAx>
      <c:valAx>
        <c:axId val="449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74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24.3</c:v>
                </c:pt>
                <c:pt idx="2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876352"/>
        <c:axId val="449877888"/>
      </c:barChart>
      <c:catAx>
        <c:axId val="4498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77888"/>
        <c:crosses val="autoZero"/>
        <c:auto val="1"/>
        <c:lblAlgn val="ctr"/>
        <c:lblOffset val="100"/>
        <c:noMultiLvlLbl val="0"/>
      </c:catAx>
      <c:valAx>
        <c:axId val="4498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7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6.45</c:v>
                </c:pt>
                <c:pt idx="1">
                  <c:v>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9887616"/>
        <c:axId val="449897600"/>
      </c:barChart>
      <c:catAx>
        <c:axId val="4498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97600"/>
        <c:crosses val="autoZero"/>
        <c:auto val="1"/>
        <c:lblAlgn val="ctr"/>
        <c:lblOffset val="100"/>
        <c:noMultiLvlLbl val="0"/>
      </c:catAx>
      <c:valAx>
        <c:axId val="44989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9887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</c:v>
                </c:pt>
                <c:pt idx="1">
                  <c:v>32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</c:v>
                </c:pt>
                <c:pt idx="1">
                  <c:v>38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</c:v>
                </c:pt>
                <c:pt idx="1">
                  <c:v>4.0999999999999996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655744"/>
        <c:axId val="450657280"/>
      </c:barChart>
      <c:catAx>
        <c:axId val="4506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657280"/>
        <c:crosses val="autoZero"/>
        <c:auto val="1"/>
        <c:lblAlgn val="ctr"/>
        <c:lblOffset val="100"/>
        <c:noMultiLvlLbl val="0"/>
      </c:catAx>
      <c:valAx>
        <c:axId val="4506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65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34.1</c:v>
                </c:pt>
                <c:pt idx="1">
                  <c:v>21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79</c:v>
                </c:pt>
                <c:pt idx="2">
                  <c:v>51.4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0892928"/>
        <c:axId val="450894464"/>
      </c:barChart>
      <c:catAx>
        <c:axId val="4508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894464"/>
        <c:crosses val="autoZero"/>
        <c:auto val="1"/>
        <c:lblAlgn val="ctr"/>
        <c:lblOffset val="100"/>
        <c:noMultiLvlLbl val="0"/>
      </c:catAx>
      <c:valAx>
        <c:axId val="450894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0892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407</c:v>
                </c:pt>
                <c:pt idx="1">
                  <c:v>273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39</c:v>
                </c:pt>
                <c:pt idx="1">
                  <c:v>88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929408"/>
        <c:axId val="450930944"/>
      </c:barChart>
      <c:catAx>
        <c:axId val="45092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30944"/>
        <c:crosses val="autoZero"/>
        <c:auto val="1"/>
        <c:lblAlgn val="ctr"/>
        <c:lblOffset val="100"/>
        <c:noMultiLvlLbl val="0"/>
      </c:catAx>
      <c:valAx>
        <c:axId val="450930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092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1519</c:v>
                </c:pt>
                <c:pt idx="1">
                  <c:v>1513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467</c:v>
                </c:pt>
                <c:pt idx="1">
                  <c:v>974</c:v>
                </c:pt>
                <c:pt idx="2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113344"/>
        <c:axId val="451114880"/>
      </c:barChart>
      <c:catAx>
        <c:axId val="4511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14880"/>
        <c:crosses val="autoZero"/>
        <c:auto val="1"/>
        <c:lblAlgn val="ctr"/>
        <c:lblOffset val="100"/>
        <c:noMultiLvlLbl val="0"/>
      </c:catAx>
      <c:valAx>
        <c:axId val="451114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111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3.7</c:v>
                </c:pt>
                <c:pt idx="1">
                  <c:v>5.5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12</c:v>
                </c:pt>
                <c:pt idx="1">
                  <c:v>11.1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2034560"/>
        <c:axId val="452036096"/>
      </c:barChart>
      <c:catAx>
        <c:axId val="45203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36096"/>
        <c:crosses val="autoZero"/>
        <c:auto val="1"/>
        <c:lblAlgn val="ctr"/>
        <c:lblOffset val="100"/>
        <c:noMultiLvlLbl val="0"/>
      </c:catAx>
      <c:valAx>
        <c:axId val="452036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203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24.8</c:v>
                </c:pt>
                <c:pt idx="1">
                  <c:v>26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34.1</c:v>
                </c:pt>
                <c:pt idx="1">
                  <c:v>35.299999999999997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2050304"/>
        <c:axId val="452060288"/>
      </c:barChart>
      <c:catAx>
        <c:axId val="4520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060288"/>
        <c:crosses val="autoZero"/>
        <c:auto val="1"/>
        <c:lblAlgn val="ctr"/>
        <c:lblOffset val="100"/>
        <c:noMultiLvlLbl val="0"/>
      </c:catAx>
      <c:valAx>
        <c:axId val="45206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050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75.004000000000005</c:v>
                </c:pt>
                <c:pt idx="1">
                  <c:v>99.004000000000005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160512"/>
        <c:axId val="452170496"/>
      </c:barChart>
      <c:catAx>
        <c:axId val="45216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170496"/>
        <c:crosses val="autoZero"/>
        <c:auto val="1"/>
        <c:lblAlgn val="ctr"/>
        <c:lblOffset val="100"/>
        <c:noMultiLvlLbl val="0"/>
      </c:catAx>
      <c:valAx>
        <c:axId val="452170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16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598.77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253952"/>
        <c:axId val="452411392"/>
      </c:barChart>
      <c:catAx>
        <c:axId val="4522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11392"/>
        <c:crosses val="autoZero"/>
        <c:auto val="1"/>
        <c:lblAlgn val="ctr"/>
        <c:lblOffset val="100"/>
        <c:noMultiLvlLbl val="0"/>
      </c:catAx>
      <c:valAx>
        <c:axId val="45241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25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429312"/>
        <c:axId val="452430848"/>
      </c:barChart>
      <c:catAx>
        <c:axId val="4524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430848"/>
        <c:crosses val="autoZero"/>
        <c:auto val="1"/>
        <c:lblAlgn val="ctr"/>
        <c:lblOffset val="100"/>
        <c:noMultiLvlLbl val="0"/>
      </c:catAx>
      <c:valAx>
        <c:axId val="45243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429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11870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12017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23580</v>
      </c>
      <c r="C4" s="35">
        <v>11892</v>
      </c>
      <c r="D4" s="63">
        <v>11688</v>
      </c>
      <c r="E4" s="213"/>
    </row>
    <row r="5" spans="1:5" ht="30" x14ac:dyDescent="0.25">
      <c r="A5" s="203" t="s">
        <v>724</v>
      </c>
      <c r="B5" s="72">
        <v>23554</v>
      </c>
      <c r="C5" s="61">
        <v>11882</v>
      </c>
      <c r="D5" s="111">
        <v>11672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2416</v>
      </c>
      <c r="C4" s="71">
        <v>4523</v>
      </c>
    </row>
    <row r="5" spans="1:6" x14ac:dyDescent="0.25">
      <c r="A5" s="288" t="s">
        <v>727</v>
      </c>
      <c r="B5" s="216">
        <v>1098</v>
      </c>
      <c r="C5" s="216">
        <v>1743</v>
      </c>
    </row>
    <row r="6" spans="1:6" x14ac:dyDescent="0.25">
      <c r="A6" s="288" t="s">
        <v>728</v>
      </c>
      <c r="B6" s="216">
        <v>2116</v>
      </c>
      <c r="C6" s="216">
        <v>2349</v>
      </c>
    </row>
    <row r="7" spans="1:6" x14ac:dyDescent="0.25">
      <c r="A7" s="288" t="s">
        <v>729</v>
      </c>
      <c r="B7" s="216">
        <v>2377</v>
      </c>
      <c r="C7" s="216">
        <v>2103</v>
      </c>
    </row>
    <row r="8" spans="1:6" x14ac:dyDescent="0.25">
      <c r="A8" s="288" t="s">
        <v>730</v>
      </c>
      <c r="B8" s="216">
        <v>73</v>
      </c>
      <c r="C8" s="216">
        <v>158</v>
      </c>
    </row>
    <row r="9" spans="1:6" x14ac:dyDescent="0.25">
      <c r="A9" s="288" t="s">
        <v>731</v>
      </c>
      <c r="B9" s="216">
        <v>954</v>
      </c>
      <c r="C9" s="216">
        <v>808</v>
      </c>
    </row>
    <row r="10" spans="1:6" ht="30" x14ac:dyDescent="0.25">
      <c r="A10" s="295" t="s">
        <v>732</v>
      </c>
      <c r="B10" s="216">
        <v>3312</v>
      </c>
      <c r="C10" s="216">
        <v>410</v>
      </c>
    </row>
    <row r="11" spans="1:6" x14ac:dyDescent="0.25">
      <c r="A11" s="288" t="s">
        <v>895</v>
      </c>
      <c r="B11" s="216">
        <v>653</v>
      </c>
      <c r="C11" s="216">
        <v>1041</v>
      </c>
    </row>
    <row r="12" spans="1:6" x14ac:dyDescent="0.25">
      <c r="A12" s="296" t="s">
        <v>16</v>
      </c>
      <c r="B12" s="1">
        <f>SUM(B4:B11)</f>
        <v>12999</v>
      </c>
      <c r="C12" s="1">
        <f>SUM(C4:C11)</f>
        <v>13135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3403</v>
      </c>
      <c r="C19" s="71">
        <v>4926</v>
      </c>
    </row>
    <row r="20" spans="1:3" x14ac:dyDescent="0.25">
      <c r="A20" s="288" t="s">
        <v>727</v>
      </c>
      <c r="B20" s="216">
        <v>530</v>
      </c>
      <c r="C20" s="216">
        <v>732</v>
      </c>
    </row>
    <row r="21" spans="1:3" x14ac:dyDescent="0.25">
      <c r="A21" s="288" t="s">
        <v>728</v>
      </c>
      <c r="B21" s="216">
        <v>1956</v>
      </c>
      <c r="C21" s="216">
        <v>2124</v>
      </c>
    </row>
    <row r="22" spans="1:3" x14ac:dyDescent="0.25">
      <c r="A22" s="288" t="s">
        <v>729</v>
      </c>
      <c r="B22" s="216">
        <v>2453</v>
      </c>
      <c r="C22" s="216">
        <v>2132</v>
      </c>
    </row>
    <row r="23" spans="1:3" x14ac:dyDescent="0.25">
      <c r="A23" s="288" t="s">
        <v>730</v>
      </c>
      <c r="B23" s="216">
        <v>76</v>
      </c>
      <c r="C23" s="216">
        <v>88</v>
      </c>
    </row>
    <row r="24" spans="1:3" x14ac:dyDescent="0.25">
      <c r="A24" s="288" t="s">
        <v>731</v>
      </c>
      <c r="B24" s="216">
        <v>785</v>
      </c>
      <c r="C24" s="216">
        <v>661</v>
      </c>
    </row>
    <row r="25" spans="1:3" ht="30" x14ac:dyDescent="0.25">
      <c r="A25" s="295" t="s">
        <v>732</v>
      </c>
      <c r="B25" s="216">
        <v>2304</v>
      </c>
      <c r="C25" s="216">
        <v>353</v>
      </c>
    </row>
    <row r="26" spans="1:3" x14ac:dyDescent="0.25">
      <c r="A26" s="288" t="s">
        <v>895</v>
      </c>
      <c r="B26" s="216">
        <v>373</v>
      </c>
      <c r="C26" s="216">
        <v>957</v>
      </c>
    </row>
    <row r="27" spans="1:3" x14ac:dyDescent="0.25">
      <c r="A27" s="296" t="s">
        <v>16</v>
      </c>
      <c r="B27" s="1">
        <f>SUM(B19:B26)</f>
        <v>11880</v>
      </c>
      <c r="C27" s="1">
        <f>SUM(C19:C26)</f>
        <v>11973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73.010000000000005</v>
      </c>
      <c r="C4" s="1027">
        <v>69.790000000000006</v>
      </c>
      <c r="D4" s="1027">
        <v>76.650000000000006</v>
      </c>
      <c r="E4" s="1028">
        <v>62</v>
      </c>
      <c r="F4" s="1028">
        <v>104.6</v>
      </c>
      <c r="G4" s="1029">
        <v>40.799999999999997</v>
      </c>
      <c r="H4" s="1030">
        <v>39.299999999999997</v>
      </c>
      <c r="I4" s="1031">
        <v>42.3</v>
      </c>
      <c r="J4" s="1028">
        <v>36.200000000000003</v>
      </c>
    </row>
    <row r="5" spans="1:12" x14ac:dyDescent="0.25">
      <c r="A5" s="500">
        <v>2021</v>
      </c>
      <c r="B5" s="759">
        <v>71.91</v>
      </c>
      <c r="C5" s="760">
        <v>68.930000000000007</v>
      </c>
      <c r="D5" s="760">
        <v>75.27</v>
      </c>
      <c r="E5" s="1032">
        <v>62</v>
      </c>
      <c r="F5" s="1032">
        <v>104.8</v>
      </c>
      <c r="G5" s="1033">
        <v>40.700000000000003</v>
      </c>
      <c r="H5" s="1034">
        <v>39.200000000000003</v>
      </c>
      <c r="I5" s="1035">
        <v>42.3</v>
      </c>
      <c r="J5" s="1032">
        <v>24.3</v>
      </c>
    </row>
    <row r="6" spans="1:12" x14ac:dyDescent="0.25">
      <c r="A6" s="501">
        <v>2022</v>
      </c>
      <c r="B6" s="1020">
        <v>72.16</v>
      </c>
      <c r="C6" s="1021">
        <v>68.94</v>
      </c>
      <c r="D6" s="1021">
        <v>75.69</v>
      </c>
      <c r="E6" s="1022">
        <v>60</v>
      </c>
      <c r="F6" s="1022">
        <v>109.3</v>
      </c>
      <c r="G6" s="1023">
        <v>41.1</v>
      </c>
      <c r="H6" s="1024">
        <v>39.700000000000003</v>
      </c>
      <c r="I6" s="1025">
        <v>42.5</v>
      </c>
      <c r="J6" s="1022">
        <v>8.4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36.200000000000003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24.3</v>
      </c>
    </row>
    <row r="13" spans="1:12" x14ac:dyDescent="0.25">
      <c r="A13" s="635">
        <f t="shared" si="0"/>
        <v>2022</v>
      </c>
      <c r="B13" s="629">
        <f t="shared" si="1"/>
        <v>8.4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4581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7690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32.200000000000003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59414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1008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4533</v>
      </c>
      <c r="C5" s="70">
        <v>7331</v>
      </c>
      <c r="D5" s="55">
        <v>4264</v>
      </c>
      <c r="E5" s="110">
        <v>3066</v>
      </c>
      <c r="F5" s="55">
        <v>29.5</v>
      </c>
      <c r="G5" s="55">
        <v>34.1</v>
      </c>
      <c r="H5" s="110">
        <v>24.8</v>
      </c>
      <c r="I5" s="55">
        <v>47655</v>
      </c>
      <c r="J5" s="70"/>
      <c r="K5" s="55"/>
      <c r="L5" s="55"/>
      <c r="M5" s="71">
        <v>57</v>
      </c>
      <c r="N5" s="71">
        <v>51</v>
      </c>
      <c r="O5" s="71">
        <v>63</v>
      </c>
    </row>
    <row r="6" spans="1:16" x14ac:dyDescent="0.25">
      <c r="A6" s="217">
        <v>2021</v>
      </c>
      <c r="B6" s="214">
        <v>4619</v>
      </c>
      <c r="C6" s="214">
        <v>7567</v>
      </c>
      <c r="D6" s="58">
        <v>4379</v>
      </c>
      <c r="E6" s="162">
        <v>3188</v>
      </c>
      <c r="F6" s="58">
        <v>30.7</v>
      </c>
      <c r="G6" s="58">
        <v>35.299999999999997</v>
      </c>
      <c r="H6" s="162">
        <v>26</v>
      </c>
      <c r="I6" s="58">
        <v>52191</v>
      </c>
      <c r="J6" s="214">
        <v>1324</v>
      </c>
      <c r="K6" s="58">
        <v>581</v>
      </c>
      <c r="L6" s="58">
        <v>743</v>
      </c>
      <c r="M6" s="216">
        <v>54</v>
      </c>
      <c r="N6" s="216">
        <v>47</v>
      </c>
      <c r="O6" s="216">
        <v>61</v>
      </c>
    </row>
    <row r="7" spans="1:16" x14ac:dyDescent="0.25">
      <c r="A7" s="231">
        <v>2022</v>
      </c>
      <c r="B7" s="169">
        <v>4581</v>
      </c>
      <c r="C7" s="169">
        <v>7690</v>
      </c>
      <c r="D7" s="94">
        <v>4374</v>
      </c>
      <c r="E7" s="171">
        <v>3315</v>
      </c>
      <c r="F7" s="94">
        <v>32.200000000000003</v>
      </c>
      <c r="G7" s="58">
        <v>36.4</v>
      </c>
      <c r="H7" s="162">
        <v>27.9</v>
      </c>
      <c r="I7" s="94">
        <v>59414</v>
      </c>
      <c r="J7" s="169">
        <v>1115</v>
      </c>
      <c r="K7" s="94">
        <v>493</v>
      </c>
      <c r="L7" s="94">
        <v>622</v>
      </c>
      <c r="M7" s="216">
        <v>47</v>
      </c>
      <c r="N7" s="216">
        <v>41</v>
      </c>
      <c r="O7" s="216">
        <v>53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1008</v>
      </c>
      <c r="K8" s="1082">
        <v>437</v>
      </c>
      <c r="L8" s="1082">
        <v>571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47655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52191</v>
      </c>
      <c r="F14" s="516">
        <f>A5</f>
        <v>2020</v>
      </c>
      <c r="G14" s="312">
        <f>IF(ISBLANK(E5),"",E5)</f>
        <v>3066</v>
      </c>
      <c r="H14" s="312">
        <f>IF(ISBLANK(D5),"",D5)</f>
        <v>4264</v>
      </c>
      <c r="K14" s="516">
        <f>A6</f>
        <v>2021</v>
      </c>
      <c r="L14" s="312">
        <f>IF(ISBLANK(L6),"",L6)</f>
        <v>743</v>
      </c>
      <c r="M14" s="312">
        <f>IF(ISBLANK(K6),"",K6)</f>
        <v>581</v>
      </c>
    </row>
    <row r="15" spans="1:16" x14ac:dyDescent="0.25">
      <c r="A15" s="483">
        <f>A7</f>
        <v>2022</v>
      </c>
      <c r="B15" s="313">
        <f t="shared" si="0"/>
        <v>59414</v>
      </c>
      <c r="F15" s="488">
        <f t="shared" ref="F15:F16" si="1">A6</f>
        <v>2021</v>
      </c>
      <c r="G15" s="481">
        <f t="shared" ref="G15:G16" si="2">IF(ISBLANK(E6),"",E6)</f>
        <v>3188</v>
      </c>
      <c r="H15" s="481">
        <f t="shared" ref="H15:H16" si="3">IF(ISBLANK(D6),"",D6)</f>
        <v>4379</v>
      </c>
      <c r="K15" s="488">
        <f>A7</f>
        <v>2022</v>
      </c>
      <c r="L15" s="481">
        <f t="shared" ref="L15:L16" si="4">IF(ISBLANK(L7),"",L7)</f>
        <v>622</v>
      </c>
      <c r="M15" s="481">
        <f t="shared" ref="M15:M16" si="5">IF(ISBLANK(K7),"",K7)</f>
        <v>493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3315</v>
      </c>
      <c r="H16" s="313">
        <f t="shared" si="3"/>
        <v>4374</v>
      </c>
      <c r="K16" s="483">
        <f>A8</f>
        <v>2023</v>
      </c>
      <c r="L16" s="313">
        <f t="shared" si="4"/>
        <v>571</v>
      </c>
      <c r="M16" s="313">
        <f t="shared" si="5"/>
        <v>437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4533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4619</v>
      </c>
      <c r="C21" s="375"/>
      <c r="D21" s="199"/>
      <c r="F21" s="516">
        <f>A5</f>
        <v>2020</v>
      </c>
      <c r="G21" s="312">
        <f>IF(ISBLANK(E5),"",E5)</f>
        <v>3066</v>
      </c>
      <c r="H21" s="312">
        <f>IF(ISBLANK(D5),"",D5)</f>
        <v>4264</v>
      </c>
      <c r="K21" s="516">
        <f>A6</f>
        <v>2021</v>
      </c>
      <c r="L21" s="312">
        <f>IF(ISBLANK(L6),"",L6)</f>
        <v>743</v>
      </c>
      <c r="M21" s="312">
        <f>IF(ISBLANK(K6),"",K6)</f>
        <v>581</v>
      </c>
    </row>
    <row r="22" spans="1:15" x14ac:dyDescent="0.25">
      <c r="A22" s="483">
        <f t="shared" si="6"/>
        <v>2022</v>
      </c>
      <c r="B22" s="313">
        <f t="shared" si="7"/>
        <v>4581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3188</v>
      </c>
      <c r="H22" s="481">
        <f t="shared" ref="H22:H23" si="10">IF(ISBLANK(D6),"",D6)</f>
        <v>4379</v>
      </c>
      <c r="K22" s="488">
        <f>A7</f>
        <v>2022</v>
      </c>
      <c r="L22" s="481">
        <f>IF(ISBLANK(L7),"",L7)</f>
        <v>622</v>
      </c>
      <c r="M22" s="481">
        <f>IF(ISBLANK(K7),"",K7)</f>
        <v>493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3315</v>
      </c>
      <c r="H23" s="313">
        <f t="shared" si="10"/>
        <v>4374</v>
      </c>
      <c r="K23" s="483">
        <f>A8</f>
        <v>2023</v>
      </c>
      <c r="L23" s="313">
        <f>IF(ISBLANK(L8),"",L8)</f>
        <v>571</v>
      </c>
      <c r="M23" s="313">
        <f>IF(ISBLANK(K8),"",K8)</f>
        <v>437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4533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4619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4581</v>
      </c>
      <c r="C28" s="375"/>
      <c r="D28" s="199"/>
      <c r="F28" s="516">
        <f>A5</f>
        <v>2020</v>
      </c>
      <c r="G28" s="312">
        <f>IF(ISBLANK(H5),"",H5)</f>
        <v>24.8</v>
      </c>
      <c r="H28" s="312">
        <f>IF(ISBLANK(G5),"",G5)</f>
        <v>34.1</v>
      </c>
      <c r="K28" s="516">
        <f>A5</f>
        <v>2020</v>
      </c>
      <c r="L28" s="312">
        <f>IF(ISBLANK(O5),"",O5)</f>
        <v>63</v>
      </c>
      <c r="M28" s="312">
        <f>IF(ISBLANK(N5),"",N5)</f>
        <v>51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26</v>
      </c>
      <c r="H29" s="481">
        <f t="shared" ref="H29:H30" si="15">IF(ISBLANK(G6),"",G6)</f>
        <v>35.299999999999997</v>
      </c>
      <c r="K29" s="488">
        <f t="shared" ref="K29:K30" si="16">A6</f>
        <v>2021</v>
      </c>
      <c r="L29" s="481">
        <f t="shared" ref="L29:L30" si="17">IF(ISBLANK(O6),"",O6)</f>
        <v>61</v>
      </c>
      <c r="M29" s="481">
        <f t="shared" ref="M29:M30" si="18">IF(ISBLANK(N6),"",N6)</f>
        <v>47</v>
      </c>
    </row>
    <row r="30" spans="1:15" x14ac:dyDescent="0.25">
      <c r="F30" s="483">
        <f t="shared" si="13"/>
        <v>2022</v>
      </c>
      <c r="G30" s="313">
        <f t="shared" si="14"/>
        <v>27.9</v>
      </c>
      <c r="H30" s="313">
        <f t="shared" si="15"/>
        <v>36.4</v>
      </c>
      <c r="K30" s="483">
        <f t="shared" si="16"/>
        <v>2022</v>
      </c>
      <c r="L30" s="313">
        <f t="shared" si="17"/>
        <v>53</v>
      </c>
      <c r="M30" s="313">
        <f t="shared" si="18"/>
        <v>41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24.8</v>
      </c>
      <c r="H35" s="312">
        <f>IF(ISBLANK(G5),"",G5)</f>
        <v>34.1</v>
      </c>
      <c r="K35" s="516">
        <f>A5</f>
        <v>2020</v>
      </c>
      <c r="L35" s="312">
        <f>IF(ISBLANK(O5),"",O5)</f>
        <v>63</v>
      </c>
      <c r="M35" s="312">
        <f>IF(ISBLANK(N5),"",N5)</f>
        <v>51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26</v>
      </c>
      <c r="H36" s="481">
        <f t="shared" ref="H36:H37" si="21">IF(ISBLANK(G6),"",G6)</f>
        <v>35.299999999999997</v>
      </c>
      <c r="K36" s="488">
        <f t="shared" ref="K36:K37" si="22">A6</f>
        <v>2021</v>
      </c>
      <c r="L36" s="481">
        <f t="shared" ref="L36:L37" si="23">IF(ISBLANK(O6),"",O6)</f>
        <v>61</v>
      </c>
      <c r="M36" s="481">
        <f t="shared" ref="M36:M37" si="24">IF(ISBLANK(N6),"",N6)</f>
        <v>47</v>
      </c>
    </row>
    <row r="37" spans="6:15" x14ac:dyDescent="0.25">
      <c r="F37" s="483">
        <f t="shared" si="19"/>
        <v>2022</v>
      </c>
      <c r="G37" s="313">
        <f t="shared" si="20"/>
        <v>27.9</v>
      </c>
      <c r="H37" s="313">
        <f t="shared" si="21"/>
        <v>36.4</v>
      </c>
      <c r="K37" s="483">
        <f t="shared" si="22"/>
        <v>2022</v>
      </c>
      <c r="L37" s="313">
        <f t="shared" si="23"/>
        <v>53</v>
      </c>
      <c r="M37" s="313">
        <f t="shared" si="24"/>
        <v>41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16.2</v>
      </c>
      <c r="C6" s="35">
        <v>18.2</v>
      </c>
      <c r="D6" s="63">
        <v>14.5</v>
      </c>
      <c r="E6" s="35">
        <v>56.2</v>
      </c>
      <c r="F6" s="35">
        <v>49.6</v>
      </c>
      <c r="G6" s="35">
        <v>61.4</v>
      </c>
      <c r="H6" s="294">
        <v>27.6</v>
      </c>
      <c r="I6" s="35">
        <v>32.200000000000003</v>
      </c>
      <c r="J6" s="63">
        <v>24.1</v>
      </c>
      <c r="M6" s="127" t="s">
        <v>16</v>
      </c>
      <c r="N6" s="937">
        <f>IF(ISBLANK(B8),"",B8)</f>
        <v>18.100000000000001</v>
      </c>
      <c r="O6" s="937">
        <f>IF(ISBLANK(E8),"",E8)</f>
        <v>52.2</v>
      </c>
      <c r="P6" s="128">
        <f>IF(ISBLANK(H8),"",H8)</f>
        <v>29.8</v>
      </c>
    </row>
    <row r="7" spans="1:19" x14ac:dyDescent="0.25">
      <c r="A7" s="288">
        <v>2022</v>
      </c>
      <c r="B7" s="169">
        <v>17.8</v>
      </c>
      <c r="C7" s="94">
        <v>18.7</v>
      </c>
      <c r="D7" s="171">
        <v>17.2</v>
      </c>
      <c r="E7" s="94">
        <v>53.2</v>
      </c>
      <c r="F7" s="94">
        <v>49.7</v>
      </c>
      <c r="G7" s="94">
        <v>55.9</v>
      </c>
      <c r="H7" s="169">
        <v>29</v>
      </c>
      <c r="I7" s="94">
        <v>31.6</v>
      </c>
      <c r="J7" s="171">
        <v>26.8</v>
      </c>
    </row>
    <row r="8" spans="1:19" x14ac:dyDescent="0.25">
      <c r="A8" s="220">
        <v>2023</v>
      </c>
      <c r="B8" s="169">
        <v>18.100000000000001</v>
      </c>
      <c r="C8" s="94">
        <v>19.2</v>
      </c>
      <c r="D8" s="171">
        <v>17.2</v>
      </c>
      <c r="E8" s="94">
        <v>52.2</v>
      </c>
      <c r="F8" s="94">
        <v>46.5</v>
      </c>
      <c r="G8" s="94">
        <v>56.6</v>
      </c>
      <c r="H8" s="169">
        <v>29.8</v>
      </c>
      <c r="I8" s="94">
        <v>34.299999999999997</v>
      </c>
      <c r="J8" s="171">
        <v>26.3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17.2</v>
      </c>
      <c r="O12" s="938">
        <f>IF(ISBLANK(G8),"",G8)</f>
        <v>56.6</v>
      </c>
      <c r="P12" s="940">
        <f>IF(ISBLANK(J8),"",J8)</f>
        <v>26.3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19.2</v>
      </c>
      <c r="O13" s="939">
        <f>IF(ISBLANK(F8),"",F8)</f>
        <v>46.5</v>
      </c>
      <c r="P13" s="941">
        <f>IF(ISBLANK(I8),"",I8)</f>
        <v>34.299999999999997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18.100000000000001</v>
      </c>
      <c r="O20" s="937">
        <f>IF(ISBLANK(E8),"",E8)</f>
        <v>52.2</v>
      </c>
      <c r="P20" s="942">
        <f>IF(ISBLANK(H8),"",H8)</f>
        <v>29.8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17.2</v>
      </c>
      <c r="O24" s="938">
        <f>IF(ISBLANK(G8),"",G8)</f>
        <v>56.6</v>
      </c>
      <c r="P24" s="940">
        <f>IF(ISBLANK(J8),"",J8)</f>
        <v>26.3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19.2</v>
      </c>
      <c r="O25" s="939">
        <f>IF(ISBLANK(F8),"",F8)</f>
        <v>46.5</v>
      </c>
      <c r="P25" s="941">
        <f>IF(ISBLANK(I8),"",I8)</f>
        <v>34.299999999999997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1138501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47662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1133867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47468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2057590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86138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261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16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15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878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69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148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658317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15.6</v>
      </c>
      <c r="E20" s="602">
        <v>14.4</v>
      </c>
      <c r="F20" s="602">
        <v>13.9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33.6</v>
      </c>
      <c r="E21" s="753">
        <v>30.4</v>
      </c>
      <c r="F21" s="753">
        <v>32.299999999999997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5.8</v>
      </c>
      <c r="E22" s="754">
        <v>10.7</v>
      </c>
      <c r="F22" s="754">
        <v>7.9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13.9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32.299999999999997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7.9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45.900000000000006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13.9</v>
      </c>
      <c r="C30" s="206" t="s">
        <v>501</v>
      </c>
    </row>
    <row r="31" spans="1:11" x14ac:dyDescent="0.25">
      <c r="A31" s="700" t="s">
        <v>1438</v>
      </c>
      <c r="B31" s="736">
        <f>F21</f>
        <v>32.299999999999997</v>
      </c>
    </row>
    <row r="32" spans="1:11" x14ac:dyDescent="0.25">
      <c r="A32" s="700" t="s">
        <v>1439</v>
      </c>
      <c r="B32" s="736">
        <f>F22</f>
        <v>7.9</v>
      </c>
    </row>
    <row r="33" spans="1:2" x14ac:dyDescent="0.25">
      <c r="A33" s="701" t="s">
        <v>1440</v>
      </c>
      <c r="B33" s="734">
        <f>100-(B30+B31+B32)</f>
        <v>45.900000000000006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266</v>
      </c>
      <c r="C4" s="71">
        <v>18</v>
      </c>
      <c r="D4" s="71">
        <v>14</v>
      </c>
      <c r="G4" s="219">
        <f>A4</f>
        <v>2020</v>
      </c>
      <c r="H4" s="291">
        <f>IF(ISBLANK(C4),"",C4)</f>
        <v>18</v>
      </c>
      <c r="I4" s="291">
        <f>IF(ISBLANK(D4),"",D4)</f>
        <v>14</v>
      </c>
    </row>
    <row r="5" spans="1:9" x14ac:dyDescent="0.25">
      <c r="A5" s="288">
        <v>2021</v>
      </c>
      <c r="B5" s="216">
        <v>267</v>
      </c>
      <c r="C5" s="216">
        <v>8</v>
      </c>
      <c r="D5" s="216">
        <v>13</v>
      </c>
      <c r="G5" s="288">
        <f t="shared" ref="G5:G6" si="0">A5</f>
        <v>2021</v>
      </c>
      <c r="H5" s="292">
        <f t="shared" ref="H5:H6" si="1">IF(ISBLANK(C5),"",C5)</f>
        <v>8</v>
      </c>
      <c r="I5" s="292">
        <f t="shared" ref="I5:I6" si="2">IF(ISBLANK(D5),"",D5)</f>
        <v>13</v>
      </c>
    </row>
    <row r="6" spans="1:9" x14ac:dyDescent="0.25">
      <c r="A6" s="220">
        <v>2022</v>
      </c>
      <c r="B6" s="170">
        <v>261</v>
      </c>
      <c r="C6" s="170">
        <v>16</v>
      </c>
      <c r="D6" s="170">
        <v>15</v>
      </c>
      <c r="G6" s="221">
        <f t="shared" si="0"/>
        <v>2022</v>
      </c>
      <c r="H6" s="293">
        <f t="shared" si="1"/>
        <v>16</v>
      </c>
      <c r="I6" s="293">
        <f t="shared" si="2"/>
        <v>15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18</v>
      </c>
      <c r="I12" s="291">
        <f>IF(ISBLANK(D4),"",D4)</f>
        <v>14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8</v>
      </c>
      <c r="I13" s="292">
        <f t="shared" si="4"/>
        <v>13</v>
      </c>
    </row>
    <row r="14" spans="1:9" x14ac:dyDescent="0.25">
      <c r="G14" s="221">
        <f t="shared" si="3"/>
        <v>2022</v>
      </c>
      <c r="H14" s="293">
        <f t="shared" ref="H14:I14" si="5">IF(ISBLANK(C6),"",C6)</f>
        <v>16</v>
      </c>
      <c r="I14" s="293">
        <f t="shared" si="5"/>
        <v>15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720</v>
      </c>
      <c r="C23" s="71">
        <v>46</v>
      </c>
      <c r="D23" s="71">
        <v>100</v>
      </c>
      <c r="G23" s="219">
        <f>A23</f>
        <v>2020</v>
      </c>
      <c r="H23" s="291">
        <f>IF(ISBLANK(C23),"",C23)</f>
        <v>46</v>
      </c>
      <c r="I23" s="291">
        <f>IF(ISBLANK(D23),"",D23)</f>
        <v>100</v>
      </c>
    </row>
    <row r="24" spans="1:13" x14ac:dyDescent="0.25">
      <c r="A24" s="288">
        <v>2021</v>
      </c>
      <c r="B24" s="216">
        <v>791</v>
      </c>
      <c r="C24" s="216">
        <v>55</v>
      </c>
      <c r="D24" s="216">
        <v>127</v>
      </c>
      <c r="G24" s="288">
        <f t="shared" ref="G24:G25" si="6">A24</f>
        <v>2021</v>
      </c>
      <c r="H24" s="292">
        <f t="shared" ref="H24:H25" si="7">IF(ISBLANK(C24),"",C24)</f>
        <v>55</v>
      </c>
      <c r="I24" s="292">
        <f t="shared" ref="I24:I25" si="8">IF(ISBLANK(D24),"",D24)</f>
        <v>127</v>
      </c>
    </row>
    <row r="25" spans="1:13" x14ac:dyDescent="0.25">
      <c r="A25" s="220">
        <v>2022</v>
      </c>
      <c r="B25" s="170">
        <v>878</v>
      </c>
      <c r="C25" s="170">
        <v>69</v>
      </c>
      <c r="D25" s="170">
        <v>148</v>
      </c>
      <c r="G25" s="221">
        <f t="shared" si="6"/>
        <v>2022</v>
      </c>
      <c r="H25" s="293">
        <f t="shared" si="7"/>
        <v>69</v>
      </c>
      <c r="I25" s="293">
        <f t="shared" si="8"/>
        <v>148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46</v>
      </c>
      <c r="I31" s="291">
        <f>IF(ISBLANK(D23),"",D23)</f>
        <v>100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55</v>
      </c>
      <c r="I32" s="292">
        <f t="shared" si="10"/>
        <v>127</v>
      </c>
    </row>
    <row r="33" spans="7:9" x14ac:dyDescent="0.25">
      <c r="G33" s="221">
        <f t="shared" si="9"/>
        <v>2022</v>
      </c>
      <c r="H33" s="293">
        <f t="shared" ref="H33:I33" si="11">IF(ISBLANK(C25),"",C25)</f>
        <v>69</v>
      </c>
      <c r="I33" s="293">
        <f t="shared" si="11"/>
        <v>148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247175</v>
      </c>
      <c r="C4" s="1086">
        <v>9946</v>
      </c>
      <c r="D4" s="110">
        <v>532787</v>
      </c>
      <c r="E4" s="70">
        <v>21438</v>
      </c>
      <c r="F4" s="1085">
        <v>91955</v>
      </c>
      <c r="G4" s="70">
        <v>3700</v>
      </c>
      <c r="H4" s="1087">
        <v>1583829</v>
      </c>
      <c r="I4" s="1086">
        <v>63730</v>
      </c>
    </row>
    <row r="5" spans="1:9" x14ac:dyDescent="0.25">
      <c r="A5" s="589">
        <v>2021</v>
      </c>
      <c r="B5" s="1088">
        <v>266042</v>
      </c>
      <c r="C5" s="1089">
        <v>10787</v>
      </c>
      <c r="D5" s="162">
        <v>562966</v>
      </c>
      <c r="E5" s="214">
        <v>22826</v>
      </c>
      <c r="F5" s="1088">
        <v>197628</v>
      </c>
      <c r="G5" s="214">
        <v>8013</v>
      </c>
      <c r="H5" s="1090">
        <v>1853895</v>
      </c>
      <c r="I5" s="1089">
        <v>75169</v>
      </c>
    </row>
    <row r="6" spans="1:9" x14ac:dyDescent="0.25">
      <c r="A6" s="590">
        <v>2022</v>
      </c>
      <c r="B6" s="1091">
        <v>286729</v>
      </c>
      <c r="C6" s="1092">
        <v>12004</v>
      </c>
      <c r="D6" s="171">
        <v>663800</v>
      </c>
      <c r="E6" s="169">
        <v>27789</v>
      </c>
      <c r="F6" s="1091">
        <v>162812</v>
      </c>
      <c r="G6" s="169">
        <v>6816</v>
      </c>
      <c r="H6" s="1093">
        <v>2057590</v>
      </c>
      <c r="I6" s="1092">
        <v>86138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491021</v>
      </c>
      <c r="C4" s="1085">
        <v>836061</v>
      </c>
      <c r="D4" s="1086">
        <v>33642</v>
      </c>
      <c r="E4" s="1085">
        <v>838870</v>
      </c>
      <c r="F4" s="1086">
        <v>33755</v>
      </c>
    </row>
    <row r="5" spans="1:6" x14ac:dyDescent="0.25">
      <c r="A5" s="482">
        <v>2021</v>
      </c>
      <c r="B5" s="1090">
        <v>331520</v>
      </c>
      <c r="C5" s="1088">
        <v>1043552</v>
      </c>
      <c r="D5" s="1089">
        <v>42312</v>
      </c>
      <c r="E5" s="1088">
        <v>961294</v>
      </c>
      <c r="F5" s="1089">
        <v>38977</v>
      </c>
    </row>
    <row r="6" spans="1:6" ht="15.75" thickBot="1" x14ac:dyDescent="0.3">
      <c r="A6" s="962">
        <v>2022</v>
      </c>
      <c r="B6" s="1094">
        <v>658317</v>
      </c>
      <c r="C6" s="1095">
        <v>1138501</v>
      </c>
      <c r="D6" s="1096">
        <v>47662</v>
      </c>
      <c r="E6" s="1095">
        <v>1133867</v>
      </c>
      <c r="F6" s="1096">
        <v>47468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Жабаљ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400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23887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60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11.3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-4.3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72.16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41.1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109.3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2.85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23580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23554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923</v>
      </c>
      <c r="C63" s="550">
        <f>IF(ISBLANK('DEM2'!C7),"-",'DEM2'!C7)</f>
        <v>1017</v>
      </c>
      <c r="D63" s="550"/>
      <c r="E63" s="550">
        <f>IF(ISBLANK('DEM2'!D8),"-",'DEM2'!D8)</f>
        <v>913</v>
      </c>
      <c r="F63" s="550">
        <f>IF(ISBLANK('DEM2'!C8),"-",'DEM2'!C8)</f>
        <v>1018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1012</v>
      </c>
      <c r="C64" s="319">
        <f>IF(ISBLANK('DEM2'!F7),"-",'DEM2'!F7)</f>
        <v>1139</v>
      </c>
      <c r="D64" s="791"/>
      <c r="E64" s="319">
        <f>IF(ISBLANK('DEM2'!G8),"-",'DEM2'!G8)</f>
        <v>1023</v>
      </c>
      <c r="F64" s="319">
        <f>IF(ISBLANK('DEM2'!F8),"-",'DEM2'!F8)</f>
        <v>1119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558</v>
      </c>
      <c r="C65" s="347">
        <f>IF(ISBLANK('DEM2'!I7),"-",'DEM2'!I7)</f>
        <v>680</v>
      </c>
      <c r="D65" s="395"/>
      <c r="E65" s="347">
        <f>IF(ISBLANK('DEM2'!J8),"-",'DEM2'!J8)</f>
        <v>513</v>
      </c>
      <c r="F65" s="347">
        <f>IF(ISBLANK('DEM2'!I8),"-",'DEM2'!I8)</f>
        <v>632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2345</v>
      </c>
      <c r="C66" s="319">
        <f>IF(ISBLANK('DEM2'!L7),"-",'DEM2'!L7)</f>
        <v>2669</v>
      </c>
      <c r="D66" s="397"/>
      <c r="E66" s="319">
        <f>IF(ISBLANK('DEM2'!M8),"-",'DEM2'!M8)</f>
        <v>2311</v>
      </c>
      <c r="F66" s="319">
        <f>IF(ISBLANK('DEM2'!L8),"-",'DEM2'!L8)</f>
        <v>2606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2237</v>
      </c>
      <c r="C67" s="319">
        <f>IF(ISBLANK('DEM2'!O7),"-",'DEM2'!O7)</f>
        <v>2470</v>
      </c>
      <c r="D67" s="397"/>
      <c r="E67" s="319">
        <f>IF(ISBLANK('DEM2'!P8),"-",'DEM2'!P8)</f>
        <v>2027</v>
      </c>
      <c r="F67" s="319">
        <f>IF(ISBLANK('DEM2'!O8),"-",'DEM2'!O8)</f>
        <v>2250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7879</v>
      </c>
      <c r="C68" s="416">
        <f>IF(ISBLANK('DEM2'!R7),"-",'DEM2'!R7)</f>
        <v>8461</v>
      </c>
      <c r="D68" s="422"/>
      <c r="E68" s="416">
        <f>IF(ISBLANK('DEM2'!S8),"-",'DEM2'!S8)</f>
        <v>7513</v>
      </c>
      <c r="F68" s="416">
        <f>IF(ISBLANK('DEM2'!R8),"-",'DEM2'!R8)</f>
        <v>8002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12251</v>
      </c>
      <c r="C69" s="465">
        <f>IF(ISBLANK('DEM2'!U7),"-",'DEM2'!U7)</f>
        <v>12412</v>
      </c>
      <c r="D69" s="801"/>
      <c r="E69" s="465">
        <f>IF(ISBLANK('DEM2'!V8),"-",'DEM2'!V8)</f>
        <v>11870</v>
      </c>
      <c r="F69" s="465">
        <f>IF(ISBLANK('DEM2'!U8),"-",'DEM2'!U8)</f>
        <v>12017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7.2</v>
      </c>
      <c r="G115" s="802">
        <f>IF(ISBLANK('DEM2'!E23),"-",'DEM2'!E23)</f>
        <v>24.7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10.7</v>
      </c>
      <c r="G116" s="409">
        <f>IF(ISBLANK('DEM2'!E24),"-",'DEM2'!E24)</f>
        <v>14.1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7.4</v>
      </c>
      <c r="G117" s="803">
        <f>IF(ISBLANK('DEM2'!E25),"-",'DEM2'!E25)</f>
        <v>10.9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4581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7690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32.200000000000003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59414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1008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34.299999999999997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91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2057590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86138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663800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421949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27789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286729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12004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162812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6816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1138501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47662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1133867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47468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261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878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658317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4468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3020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2290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15940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4387</v>
      </c>
      <c r="C300" s="810">
        <f>IF(ISBLANK(POLJ3!C4),"-",POLJ3!C4)</f>
        <v>920</v>
      </c>
      <c r="D300" s="1129">
        <f>IF(ISBLANK(POLJ3!D4),"-",POLJ3!D4)</f>
        <v>3467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3137</v>
      </c>
      <c r="C301" s="791">
        <f>IF(ISBLANK(POLJ3!C5),"-",POLJ3!C5)</f>
        <v>1973</v>
      </c>
      <c r="D301" s="1130">
        <f>IF(ISBLANK(POLJ3!D5),"-",POLJ3!D5)</f>
        <v>1164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34</v>
      </c>
      <c r="C302" s="792">
        <f>IF(ISBLANK(POLJ3!C6),"-",POLJ3!C6)</f>
        <v>4</v>
      </c>
      <c r="D302" s="1131">
        <f>IF(ISBLANK(POLJ3!D6),"-",POLJ3!D6)</f>
        <v>30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215</v>
      </c>
      <c r="C303" s="793">
        <f>IF(ISBLANK(POLJ3!C7),"-",POLJ3!C7)</f>
        <v>44</v>
      </c>
      <c r="D303" s="1111">
        <f>IF(ISBLANK(POLJ3!D7),"-",POLJ3!D7)</f>
        <v>171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4468</v>
      </c>
      <c r="C304" s="809">
        <f>IF(ISBLANK(POLJ3!C8),"-",POLJ3!C8)</f>
        <v>927</v>
      </c>
      <c r="D304" s="1159">
        <f>IF(ISBLANK(POLJ3!D8),"-",POLJ3!D8)</f>
        <v>3541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143.22999999999999</v>
      </c>
      <c r="C310" s="1160"/>
      <c r="D310" s="3"/>
      <c r="E310" s="5"/>
      <c r="F310" s="5"/>
      <c r="G310" s="817" t="s">
        <v>773</v>
      </c>
      <c r="H310" s="818">
        <f>IF(ISBLANK(POLJ2!H3),"-",POLJ2!H3)</f>
        <v>6616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27650.47</v>
      </c>
      <c r="C311" s="1161"/>
      <c r="D311" s="3"/>
      <c r="E311" s="5"/>
      <c r="F311" s="5"/>
      <c r="G311" s="812" t="s">
        <v>774</v>
      </c>
      <c r="H311" s="250">
        <f>IF(ISBLANK(POLJ2!H4),"-",POLJ2!H4)</f>
        <v>20385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138.34</v>
      </c>
      <c r="C312" s="1161"/>
      <c r="D312" s="3"/>
      <c r="E312" s="5"/>
      <c r="F312" s="5"/>
      <c r="G312" s="812" t="s">
        <v>775</v>
      </c>
      <c r="H312" s="250">
        <f>IF(ISBLANK(POLJ2!H5),"-",POLJ2!H5)</f>
        <v>5049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4.74</v>
      </c>
      <c r="C313" s="1161"/>
      <c r="D313" s="3"/>
      <c r="E313" s="5"/>
      <c r="F313" s="5"/>
      <c r="G313" s="814" t="s">
        <v>776</v>
      </c>
      <c r="H313" s="251">
        <f>IF(ISBLANK(POLJ2!H6),"-",POLJ2!H6)</f>
        <v>576198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2.0099999999999998</v>
      </c>
      <c r="C314" s="1161"/>
      <c r="D314" s="3"/>
      <c r="E314" s="5"/>
      <c r="F314" s="5"/>
      <c r="G314" s="816" t="s">
        <v>16</v>
      </c>
      <c r="H314" s="819">
        <f>IF(ISBLANK(POLJ2!H7),"-",POLJ2!H7)</f>
        <v>608248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2471.89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30410.68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162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23.8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873</v>
      </c>
      <c r="I364" s="810">
        <f>IF(ISBLANK(OBRAZ2!I6),"-",OBRAZ2!I6)</f>
        <v>334</v>
      </c>
      <c r="J364" s="810">
        <f>IF(ISBLANK(OBRAZ2!J6),"-",OBRAZ2!J6)</f>
        <v>539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414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61.4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300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63.353293413173652</v>
      </c>
      <c r="I377" s="853">
        <f>IF(ISBLANK(OBRAZ2!C14),"-",OBRAZ2!C23)</f>
        <v>66.552119129438708</v>
      </c>
      <c r="J377" s="853">
        <f>IF(ISBLANK(OBRAZ2!D14),"-",OBRAZ2!D23)</f>
        <v>65.753424657534239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31.616766467065872</v>
      </c>
      <c r="I379" s="853">
        <f>IF(ISBLANK(OBRAZ2!C16),"-",OBRAZ2!C25)</f>
        <v>29.667812142038947</v>
      </c>
      <c r="J379" s="853">
        <f>IF(ISBLANK(OBRAZ2!D16),"-",OBRAZ2!D25)</f>
        <v>26.484018264840181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5.0299401197604787</v>
      </c>
      <c r="I380" s="854">
        <f>IF(ISBLANK(OBRAZ2!C17),"-",OBRAZ2!C26)</f>
        <v>3.7800687285223367</v>
      </c>
      <c r="J380" s="854">
        <f>IF(ISBLANK(OBRAZ2!D17),"-",OBRAZ2!D26)</f>
        <v>7.7625570776255701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4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1103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1059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98.7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237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87.8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0.8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455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168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-7.9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27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1.1000000000000001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0.7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0.6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2.5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90.4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0.62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97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96.7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2673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11.2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535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4757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24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4.9000000000000004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0.4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4.5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2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26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0.6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966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4.0999999999999996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608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12.4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194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115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133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11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59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35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10.7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54.5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38.1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60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99.004000000000005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257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8023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598.77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1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14.115679999999999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145</v>
      </c>
      <c r="D696" s="317"/>
      <c r="E696" s="316"/>
      <c r="F696" s="5"/>
      <c r="G696" s="839">
        <v>2012</v>
      </c>
      <c r="H696" s="837">
        <f>IF(ISBLANK(INDEKSI2!B5),"-",INDEKSI2!B5)</f>
        <v>19.3</v>
      </c>
      <c r="I696" s="837">
        <f>IF(ISBLANK(INDEKSI2!C5),"-",INDEKSI2!C5)</f>
        <v>143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31.75</v>
      </c>
      <c r="D697" s="317"/>
      <c r="E697" s="316"/>
      <c r="F697" s="5"/>
      <c r="G697" s="840">
        <v>2013</v>
      </c>
      <c r="H697" s="561">
        <f>IF(ISBLANK(INDEKSI2!B6),"-",INDEKSI2!B6)</f>
        <v>20.23</v>
      </c>
      <c r="I697" s="561">
        <f>IF(ISBLANK(INDEKSI2!C6),"-",INDEKSI2!C6)</f>
        <v>142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21.68</v>
      </c>
      <c r="I698" s="838">
        <f>IF(ISBLANK(INDEKSI2!C7),"-",INDEKSI2!C7)</f>
        <v>139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294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370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1846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8.6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6.3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34.299999999999997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91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21.68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139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14.115679999999999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145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31.75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19.5</v>
      </c>
      <c r="C4" s="723">
        <v>141</v>
      </c>
      <c r="D4" s="712"/>
      <c r="E4" s="713"/>
      <c r="F4" s="714"/>
    </row>
    <row r="5" spans="1:6" x14ac:dyDescent="0.25">
      <c r="A5" s="288">
        <v>2012</v>
      </c>
      <c r="B5" s="616">
        <v>19.3</v>
      </c>
      <c r="C5" s="724">
        <v>143</v>
      </c>
      <c r="D5" s="715"/>
      <c r="E5" s="643"/>
      <c r="F5" s="716"/>
    </row>
    <row r="6" spans="1:6" x14ac:dyDescent="0.25">
      <c r="A6" s="288">
        <v>2013</v>
      </c>
      <c r="B6" s="616">
        <v>20.23</v>
      </c>
      <c r="C6" s="724">
        <v>142</v>
      </c>
      <c r="D6" s="717">
        <v>14.115679999999999</v>
      </c>
      <c r="E6" s="611">
        <v>145</v>
      </c>
      <c r="F6" s="718">
        <v>31.75</v>
      </c>
    </row>
    <row r="7" spans="1:6" x14ac:dyDescent="0.25">
      <c r="A7" s="221">
        <v>2014</v>
      </c>
      <c r="B7" s="617">
        <v>21.68</v>
      </c>
      <c r="C7" s="725">
        <v>139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4468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2290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3020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143.22999999999999</v>
      </c>
      <c r="G3" s="219" t="s">
        <v>773</v>
      </c>
      <c r="H3" s="71">
        <v>6616</v>
      </c>
    </row>
    <row r="4" spans="1:9" x14ac:dyDescent="0.25">
      <c r="A4" s="288" t="s">
        <v>768</v>
      </c>
      <c r="B4" s="216">
        <v>27650.47</v>
      </c>
      <c r="G4" s="288" t="s">
        <v>774</v>
      </c>
      <c r="H4" s="216">
        <v>20385</v>
      </c>
    </row>
    <row r="5" spans="1:9" x14ac:dyDescent="0.25">
      <c r="A5" s="288" t="s">
        <v>769</v>
      </c>
      <c r="B5" s="216">
        <v>138.34</v>
      </c>
      <c r="G5" s="288" t="s">
        <v>775</v>
      </c>
      <c r="H5" s="216">
        <v>5049</v>
      </c>
    </row>
    <row r="6" spans="1:9" x14ac:dyDescent="0.25">
      <c r="A6" s="288" t="s">
        <v>770</v>
      </c>
      <c r="B6" s="216">
        <v>4.74</v>
      </c>
      <c r="G6" s="288" t="s">
        <v>776</v>
      </c>
      <c r="H6" s="216">
        <v>576198</v>
      </c>
    </row>
    <row r="7" spans="1:9" x14ac:dyDescent="0.25">
      <c r="A7" s="288" t="s">
        <v>771</v>
      </c>
      <c r="B7" s="216">
        <v>2.0099999999999998</v>
      </c>
      <c r="G7" s="1" t="s">
        <v>24</v>
      </c>
      <c r="H7" s="290">
        <v>608248</v>
      </c>
    </row>
    <row r="8" spans="1:9" x14ac:dyDescent="0.25">
      <c r="A8" s="289" t="s">
        <v>772</v>
      </c>
      <c r="B8" s="73">
        <v>2471.89</v>
      </c>
    </row>
    <row r="9" spans="1:9" x14ac:dyDescent="0.25">
      <c r="A9" s="1" t="s">
        <v>24</v>
      </c>
      <c r="B9" s="290">
        <v>30410.68</v>
      </c>
      <c r="I9" s="41" t="s">
        <v>884</v>
      </c>
    </row>
    <row r="10" spans="1:9" x14ac:dyDescent="0.25">
      <c r="G10" s="29" t="s">
        <v>783</v>
      </c>
      <c r="H10" s="58">
        <v>15940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4387</v>
      </c>
      <c r="C4" s="55">
        <v>920</v>
      </c>
      <c r="D4" s="110">
        <v>3467</v>
      </c>
    </row>
    <row r="5" spans="1:4" ht="30" customHeight="1" x14ac:dyDescent="0.25">
      <c r="A5" s="276" t="s">
        <v>892</v>
      </c>
      <c r="B5" s="214">
        <v>3137</v>
      </c>
      <c r="C5" s="58">
        <v>1973</v>
      </c>
      <c r="D5" s="162">
        <v>1164</v>
      </c>
    </row>
    <row r="6" spans="1:4" x14ac:dyDescent="0.25">
      <c r="A6" s="276" t="s">
        <v>780</v>
      </c>
      <c r="B6" s="214">
        <v>34</v>
      </c>
      <c r="C6" s="58">
        <v>4</v>
      </c>
      <c r="D6" s="162">
        <v>30</v>
      </c>
    </row>
    <row r="7" spans="1:4" ht="30" x14ac:dyDescent="0.25">
      <c r="A7" s="276" t="s">
        <v>781</v>
      </c>
      <c r="B7" s="214">
        <v>215</v>
      </c>
      <c r="C7" s="58">
        <v>44</v>
      </c>
      <c r="D7" s="162">
        <v>171</v>
      </c>
    </row>
    <row r="8" spans="1:4" x14ac:dyDescent="0.25">
      <c r="A8" s="203" t="s">
        <v>782</v>
      </c>
      <c r="B8" s="72">
        <v>4468</v>
      </c>
      <c r="C8" s="61">
        <v>927</v>
      </c>
      <c r="D8" s="111">
        <v>3541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11.76470588235294</v>
      </c>
      <c r="C14" s="278">
        <f>D6/B6*100</f>
        <v>88.235294117647058</v>
      </c>
    </row>
    <row r="15" spans="1:4" ht="60" x14ac:dyDescent="0.25">
      <c r="A15" s="279" t="s">
        <v>893</v>
      </c>
      <c r="B15" s="284">
        <f>C5/B5*100</f>
        <v>62.894485176920625</v>
      </c>
      <c r="C15" s="280">
        <f>D5/B5*100</f>
        <v>37.105514823079375</v>
      </c>
    </row>
    <row r="16" spans="1:4" ht="30" x14ac:dyDescent="0.25">
      <c r="A16" s="281" t="s">
        <v>829</v>
      </c>
      <c r="B16" s="285">
        <f>C4/B4*100</f>
        <v>20.971050832003645</v>
      </c>
      <c r="C16" s="282">
        <f>D4/B4*100</f>
        <v>79.028949167996359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11.76470588235294</v>
      </c>
      <c r="C21" s="278">
        <f>C14</f>
        <v>88.235294117647058</v>
      </c>
    </row>
    <row r="22" spans="1:3" ht="60" x14ac:dyDescent="0.25">
      <c r="A22" s="279" t="s">
        <v>831</v>
      </c>
      <c r="B22" s="284">
        <f t="shared" ref="B22:C23" si="0">B15</f>
        <v>62.894485176920625</v>
      </c>
      <c r="C22" s="280">
        <f t="shared" si="0"/>
        <v>37.105514823079375</v>
      </c>
    </row>
    <row r="23" spans="1:3" ht="30" x14ac:dyDescent="0.25">
      <c r="A23" s="281" t="s">
        <v>866</v>
      </c>
      <c r="B23" s="287">
        <f t="shared" si="0"/>
        <v>20.971050832003645</v>
      </c>
      <c r="C23" s="286">
        <f t="shared" si="0"/>
        <v>79.028949167996359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5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162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23.8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414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61.4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300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842</v>
      </c>
      <c r="C6" s="975">
        <v>323</v>
      </c>
      <c r="D6" s="947">
        <v>519</v>
      </c>
      <c r="E6" s="975">
        <v>835</v>
      </c>
      <c r="F6" s="975">
        <v>300</v>
      </c>
      <c r="G6" s="947">
        <v>535</v>
      </c>
      <c r="H6" s="601">
        <v>873</v>
      </c>
      <c r="I6" s="618">
        <v>334</v>
      </c>
      <c r="J6" s="947">
        <v>539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529</v>
      </c>
      <c r="C14" s="753">
        <v>581</v>
      </c>
      <c r="D14" s="753">
        <v>576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264</v>
      </c>
      <c r="C16" s="1038">
        <v>259</v>
      </c>
      <c r="D16" s="753">
        <v>232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42</v>
      </c>
      <c r="C17" s="754">
        <v>33</v>
      </c>
      <c r="D17" s="754">
        <v>68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63.353293413173652</v>
      </c>
      <c r="C23" s="292">
        <f>C14/SUM(C12:C17)*100</f>
        <v>66.552119129438708</v>
      </c>
      <c r="D23" s="292">
        <f>D14/SUM(D12:D17)*100</f>
        <v>65.753424657534239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31.616766467065872</v>
      </c>
      <c r="C25" s="292">
        <f>C16/SUM(C12:C17)*100</f>
        <v>29.667812142038947</v>
      </c>
      <c r="D25" s="292">
        <f>D16/SUM(D12:D17)*100</f>
        <v>26.484018264840181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5.0299401197604787</v>
      </c>
      <c r="C26" s="293">
        <f>C17/SUM(C12:C17)*100</f>
        <v>3.7800687285223367</v>
      </c>
      <c r="D26" s="293">
        <f>D17/SUM(D12:D17)*100</f>
        <v>7.7625570776255701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34.1</v>
      </c>
      <c r="C7" s="602">
        <v>21</v>
      </c>
      <c r="D7" s="602">
        <v>21.9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26.7</v>
      </c>
    </row>
    <row r="9" spans="1:6" x14ac:dyDescent="0.25">
      <c r="A9" s="698" t="s">
        <v>224</v>
      </c>
      <c r="B9" s="754">
        <v>65.900000000000006</v>
      </c>
      <c r="C9" s="754">
        <v>79</v>
      </c>
      <c r="D9" s="754">
        <v>51.4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34.1</v>
      </c>
      <c r="C13" s="699">
        <f t="shared" ref="C13:D13" si="1">IF(ISBLANK(C7),"",C7)</f>
        <v>21</v>
      </c>
      <c r="D13" s="699">
        <f t="shared" si="1"/>
        <v>21.9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26.7</v>
      </c>
    </row>
    <row r="15" spans="1:6" x14ac:dyDescent="0.25">
      <c r="A15" s="704" t="s">
        <v>1671</v>
      </c>
      <c r="B15" s="701">
        <f t="shared" si="2"/>
        <v>65.900000000000006</v>
      </c>
      <c r="C15" s="701">
        <f t="shared" si="2"/>
        <v>79</v>
      </c>
      <c r="D15" s="701">
        <f t="shared" si="2"/>
        <v>51.4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34.1</v>
      </c>
      <c r="C18" s="699">
        <f t="shared" ref="C18:D18" si="4">IF(ISBLANK(C7),"",C7)</f>
        <v>21</v>
      </c>
      <c r="D18" s="699">
        <f t="shared" si="4"/>
        <v>21.9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26.7</v>
      </c>
    </row>
    <row r="20" spans="1:5" x14ac:dyDescent="0.25">
      <c r="A20" s="704" t="s">
        <v>1674</v>
      </c>
      <c r="B20" s="701">
        <f t="shared" si="5"/>
        <v>65.900000000000006</v>
      </c>
      <c r="C20" s="701">
        <f t="shared" si="5"/>
        <v>79</v>
      </c>
      <c r="D20" s="701">
        <f t="shared" si="5"/>
        <v>51.4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104.8</v>
      </c>
      <c r="C5" s="613">
        <v>104.1</v>
      </c>
      <c r="D5" s="1039">
        <v>104.4</v>
      </c>
      <c r="F5" s="28"/>
      <c r="G5" s="695">
        <f>A5</f>
        <v>2020</v>
      </c>
      <c r="H5" s="671">
        <f>IF(ISBLANK(B5),"",B5)</f>
        <v>104.8</v>
      </c>
      <c r="I5" s="620">
        <f t="shared" ref="H5:I7" si="0">IF(ISBLANK(C5),"",C5)</f>
        <v>104.1</v>
      </c>
    </row>
    <row r="6" spans="1:10" x14ac:dyDescent="0.25">
      <c r="A6" s="751">
        <v>2021</v>
      </c>
      <c r="B6" s="603">
        <v>106.4</v>
      </c>
      <c r="C6" s="614">
        <v>99.3</v>
      </c>
      <c r="D6" s="948">
        <v>102.8</v>
      </c>
      <c r="F6" s="44"/>
      <c r="G6" s="695">
        <f t="shared" ref="G6:G7" si="1">A6</f>
        <v>2021</v>
      </c>
      <c r="H6" s="672">
        <f t="shared" si="0"/>
        <v>106.4</v>
      </c>
      <c r="I6" s="621">
        <f t="shared" si="0"/>
        <v>99.3</v>
      </c>
    </row>
    <row r="7" spans="1:10" x14ac:dyDescent="0.25">
      <c r="A7" s="752">
        <v>2022</v>
      </c>
      <c r="B7" s="603">
        <v>97.1</v>
      </c>
      <c r="C7" s="614">
        <v>99.4</v>
      </c>
      <c r="D7" s="948">
        <v>98.4</v>
      </c>
      <c r="F7" s="44"/>
      <c r="G7" s="695">
        <f t="shared" si="1"/>
        <v>2022</v>
      </c>
      <c r="H7" s="673">
        <f t="shared" si="0"/>
        <v>97.1</v>
      </c>
      <c r="I7" s="622">
        <f t="shared" si="0"/>
        <v>99.4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104.8</v>
      </c>
      <c r="I13" s="620">
        <f>IF(ISBLANK(C5),"",C5)</f>
        <v>104.1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106.4</v>
      </c>
      <c r="I14" s="621">
        <f t="shared" si="3"/>
        <v>99.3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97.1</v>
      </c>
      <c r="I15" s="622">
        <f t="shared" si="4"/>
        <v>99.4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Жабаљ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400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23887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60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11.3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-4.3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72.16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41.1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109.3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2.85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23580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23554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923</v>
      </c>
      <c r="C63" s="550">
        <f>IF(ISBLANK('DEM2'!C7),"-",'DEM2'!C7)</f>
        <v>1017</v>
      </c>
      <c r="D63" s="550"/>
      <c r="E63" s="550">
        <f>IF(ISBLANK('DEM2'!D8),"-",'DEM2'!D8)</f>
        <v>913</v>
      </c>
      <c r="F63" s="550">
        <f>IF(ISBLANK('DEM2'!C8),"-",'DEM2'!C8)</f>
        <v>1018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1012</v>
      </c>
      <c r="C64" s="319">
        <f>IF(ISBLANK('DEM2'!F7),"-",'DEM2'!F7)</f>
        <v>1139</v>
      </c>
      <c r="D64" s="791"/>
      <c r="E64" s="319">
        <f>IF(ISBLANK('DEM2'!G8),"-",'DEM2'!G8)</f>
        <v>1023</v>
      </c>
      <c r="F64" s="319">
        <f>IF(ISBLANK('DEM2'!F8),"-",'DEM2'!F8)</f>
        <v>1119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558</v>
      </c>
      <c r="C65" s="347">
        <f>IF(ISBLANK('DEM2'!I7),"-",'DEM2'!I7)</f>
        <v>680</v>
      </c>
      <c r="D65" s="395"/>
      <c r="E65" s="347">
        <f>IF(ISBLANK('DEM2'!J8),"-",'DEM2'!J8)</f>
        <v>513</v>
      </c>
      <c r="F65" s="347">
        <f>IF(ISBLANK('DEM2'!I8),"-",'DEM2'!I8)</f>
        <v>632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2345</v>
      </c>
      <c r="C66" s="350">
        <f>IF(ISBLANK('DEM2'!L7),"-",'DEM2'!L7)</f>
        <v>2669</v>
      </c>
      <c r="D66" s="396"/>
      <c r="E66" s="350">
        <f>IF(ISBLANK('DEM2'!M8),"-",'DEM2'!M8)</f>
        <v>2311</v>
      </c>
      <c r="F66" s="350">
        <f>IF(ISBLANK('DEM2'!L8),"-",'DEM2'!L8)</f>
        <v>2606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2237</v>
      </c>
      <c r="C67" s="347">
        <f>IF(ISBLANK('DEM2'!O7),"-",'DEM2'!O7)</f>
        <v>2470</v>
      </c>
      <c r="D67" s="395"/>
      <c r="E67" s="347">
        <f>IF(ISBLANK('DEM2'!P8),"-",'DEM2'!P8)</f>
        <v>2027</v>
      </c>
      <c r="F67" s="347">
        <f>IF(ISBLANK('DEM2'!O8),"-",'DEM2'!O8)</f>
        <v>2250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7879</v>
      </c>
      <c r="C68" s="319">
        <f>IF(ISBLANK('DEM2'!R7),"-",'DEM2'!R7)</f>
        <v>8461</v>
      </c>
      <c r="D68" s="397"/>
      <c r="E68" s="319">
        <f>IF(ISBLANK('DEM2'!S8),"-",'DEM2'!S8)</f>
        <v>7513</v>
      </c>
      <c r="F68" s="319">
        <f>IF(ISBLANK('DEM2'!R8),"-",'DEM2'!R8)</f>
        <v>8002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12251</v>
      </c>
      <c r="C69" s="465">
        <f>IF(ISBLANK('DEM2'!U7),"-",'DEM2'!U7)</f>
        <v>12412</v>
      </c>
      <c r="D69" s="801"/>
      <c r="E69" s="465">
        <f>IF(ISBLANK('DEM2'!V8),"-",'DEM2'!V8)</f>
        <v>11870</v>
      </c>
      <c r="F69" s="465">
        <f>IF(ISBLANK('DEM2'!U8),"-",'DEM2'!U8)</f>
        <v>12017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7.2</v>
      </c>
      <c r="G115" s="802">
        <f>IF(ISBLANK('DEM2'!E23),"-",'DEM2'!E23)</f>
        <v>24.7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10.7</v>
      </c>
      <c r="G116" s="409">
        <f>IF(ISBLANK('DEM2'!E24),"-",'DEM2'!E24)</f>
        <v>14.1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7.4</v>
      </c>
      <c r="G117" s="803">
        <f>IF(ISBLANK('DEM2'!E25),"-",'DEM2'!E25)</f>
        <v>10.9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4581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7690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32.200000000000003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59414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1008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34.299999999999997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91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2057590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86138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663800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421949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27789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286729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12004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162812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6816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1138501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47662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1133867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47468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261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878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658317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4468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3020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2290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15940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4387</v>
      </c>
      <c r="C300" s="810">
        <f>IF(ISBLANK(POLJ3!C4),"-",POLJ3!C4)</f>
        <v>920</v>
      </c>
      <c r="D300" s="1129">
        <f>IF(ISBLANK(POLJ3!D4),"-",POLJ3!D4)</f>
        <v>3467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3137</v>
      </c>
      <c r="C301" s="791">
        <f>IF(ISBLANK(POLJ3!C5),"-",POLJ3!C5)</f>
        <v>1973</v>
      </c>
      <c r="D301" s="1130">
        <f>IF(ISBLANK(POLJ3!D5),"-",POLJ3!D5)</f>
        <v>1164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34</v>
      </c>
      <c r="C302" s="792">
        <f>IF(ISBLANK(POLJ3!C6),"-",POLJ3!C6)</f>
        <v>4</v>
      </c>
      <c r="D302" s="1131">
        <f>IF(ISBLANK(POLJ3!D6),"-",POLJ3!D6)</f>
        <v>30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215</v>
      </c>
      <c r="C303" s="793">
        <f>IF(ISBLANK(POLJ3!C7),"-",POLJ3!C7)</f>
        <v>44</v>
      </c>
      <c r="D303" s="1111">
        <f>IF(ISBLANK(POLJ3!D7),"-",POLJ3!D7)</f>
        <v>171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4468</v>
      </c>
      <c r="C304" s="809">
        <f>IF(ISBLANK(POLJ3!C8),"-",POLJ3!C8)</f>
        <v>927</v>
      </c>
      <c r="D304" s="1159">
        <f>IF(ISBLANK(POLJ3!D8),"-",POLJ3!D8)</f>
        <v>3541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143.22999999999999</v>
      </c>
      <c r="C310" s="1160"/>
      <c r="D310" s="3"/>
      <c r="E310" s="5"/>
      <c r="F310" s="5"/>
      <c r="G310" s="817" t="s">
        <v>862</v>
      </c>
      <c r="H310" s="818">
        <f>IF(ISBLANK(POLJ2!H3),"-",POLJ2!H3)</f>
        <v>6616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27650.47</v>
      </c>
      <c r="C311" s="1161"/>
      <c r="D311" s="3"/>
      <c r="E311" s="5"/>
      <c r="F311" s="5"/>
      <c r="G311" s="812" t="s">
        <v>863</v>
      </c>
      <c r="H311" s="250">
        <f>IF(ISBLANK(POLJ2!H4),"-",POLJ2!H4)</f>
        <v>20385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138.34</v>
      </c>
      <c r="C312" s="1161"/>
      <c r="D312" s="3"/>
      <c r="E312" s="5"/>
      <c r="F312" s="5"/>
      <c r="G312" s="812" t="s">
        <v>864</v>
      </c>
      <c r="H312" s="250">
        <f>IF(ISBLANK(POLJ2!H5),"-",POLJ2!H5)</f>
        <v>5049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4.74</v>
      </c>
      <c r="C313" s="1161"/>
      <c r="D313" s="3"/>
      <c r="E313" s="5"/>
      <c r="F313" s="5"/>
      <c r="G313" s="814" t="s">
        <v>865</v>
      </c>
      <c r="H313" s="251">
        <f>IF(ISBLANK(POLJ2!H6),"-",POLJ2!H6)</f>
        <v>576198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2.0099999999999998</v>
      </c>
      <c r="C314" s="1161"/>
      <c r="D314" s="3"/>
      <c r="E314" s="5"/>
      <c r="F314" s="5"/>
      <c r="G314" s="816" t="s">
        <v>855</v>
      </c>
      <c r="H314" s="819">
        <f>IF(ISBLANK(POLJ2!H7),"-",POLJ2!H7)</f>
        <v>608248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2471.89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30410.68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5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162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23.8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873</v>
      </c>
      <c r="I364" s="810">
        <f>IF(ISBLANK(OBRAZ2!I6),"-",OBRAZ2!I6)</f>
        <v>334</v>
      </c>
      <c r="J364" s="810">
        <f>IF(ISBLANK(OBRAZ2!J6),"-",OBRAZ2!J6)</f>
        <v>539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414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61.4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300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63.353293413173652</v>
      </c>
      <c r="I377" s="853">
        <f>IF(ISBLANK(OBRAZ2!C14),"-",OBRAZ2!C23)</f>
        <v>66.552119129438708</v>
      </c>
      <c r="J377" s="853">
        <f>IF(ISBLANK(OBRAZ2!D14),"-",OBRAZ2!D23)</f>
        <v>65.753424657534239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31.616766467065872</v>
      </c>
      <c r="I379" s="853">
        <f>IF(ISBLANK(OBRAZ2!C16),"-",OBRAZ2!C25)</f>
        <v>29.667812142038947</v>
      </c>
      <c r="J379" s="853">
        <f>IF(ISBLANK(OBRAZ2!D16),"-",OBRAZ2!D25)</f>
        <v>26.484018264840181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5.0299401197604787</v>
      </c>
      <c r="I380" s="854">
        <f>IF(ISBLANK(OBRAZ2!C17),"-",OBRAZ2!C26)</f>
        <v>3.7800687285223367</v>
      </c>
      <c r="J380" s="854">
        <f>IF(ISBLANK(OBRAZ2!D17),"-",OBRAZ2!D26)</f>
        <v>7.7625570776255701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4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1103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1059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98.7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237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87.8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0.8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455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168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-7.9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27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1.1000000000000001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0.7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0.6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2.5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90.4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0.62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97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96.7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2673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11.2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535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4757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24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4.9000000000000004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0.4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4.5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2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26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0.6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966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4.0999999999999996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608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12.4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194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115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133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11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59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35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10.7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54.5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38.1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60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99.004000000000005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257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8023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598.77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1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14.115679999999999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145</v>
      </c>
      <c r="D696" s="3"/>
      <c r="E696" s="5"/>
      <c r="F696" s="5"/>
      <c r="G696" s="839">
        <v>2012</v>
      </c>
      <c r="H696" s="837">
        <f>IF(ISBLANK(INDEKSI2!B5),"-",INDEKSI2!B5)</f>
        <v>19.3</v>
      </c>
      <c r="I696" s="837">
        <f>IF(ISBLANK(INDEKSI2!C5),"-",INDEKSI2!C5)</f>
        <v>143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31.75</v>
      </c>
      <c r="D697" s="3"/>
      <c r="E697" s="5"/>
      <c r="F697" s="5"/>
      <c r="G697" s="840">
        <v>2013</v>
      </c>
      <c r="H697" s="561">
        <f>IF(ISBLANK(INDEKSI2!B6),"-",INDEKSI2!B6)</f>
        <v>20.23</v>
      </c>
      <c r="I697" s="561">
        <f>IF(ISBLANK(INDEKSI2!C6),"-",INDEKSI2!C6)</f>
        <v>142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21.68</v>
      </c>
      <c r="I698" s="838">
        <f>IF(ISBLANK(INDEKSI2!C7),"-",INDEKSI2!C7)</f>
        <v>139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294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370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1846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8.6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6.3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5</v>
      </c>
      <c r="D6" s="614">
        <v>2</v>
      </c>
      <c r="E6" s="614">
        <v>3</v>
      </c>
      <c r="F6" s="1042">
        <v>144</v>
      </c>
      <c r="G6" s="614">
        <v>79</v>
      </c>
      <c r="H6" s="982">
        <v>65</v>
      </c>
      <c r="I6" s="1043">
        <v>22.2</v>
      </c>
      <c r="J6" s="614">
        <v>23.4</v>
      </c>
      <c r="K6" s="1044">
        <v>20.8</v>
      </c>
      <c r="L6" s="1042">
        <v>385</v>
      </c>
      <c r="M6" s="614">
        <v>194</v>
      </c>
      <c r="N6" s="1037">
        <v>191</v>
      </c>
      <c r="O6" s="1043">
        <v>53.3</v>
      </c>
      <c r="P6" s="614">
        <v>50.1</v>
      </c>
      <c r="Q6" s="1037">
        <v>57.1</v>
      </c>
      <c r="R6" s="1042">
        <v>306</v>
      </c>
      <c r="S6" s="614">
        <v>153</v>
      </c>
      <c r="T6" s="1044">
        <v>153</v>
      </c>
    </row>
    <row r="7" spans="1:20" x14ac:dyDescent="0.25">
      <c r="A7" s="288">
        <v>2021</v>
      </c>
      <c r="B7" s="604">
        <v>1</v>
      </c>
      <c r="C7" s="603">
        <v>5</v>
      </c>
      <c r="D7" s="614">
        <v>2</v>
      </c>
      <c r="E7" s="614">
        <v>3</v>
      </c>
      <c r="F7" s="1042">
        <v>149</v>
      </c>
      <c r="G7" s="614">
        <v>82</v>
      </c>
      <c r="H7" s="982">
        <v>67</v>
      </c>
      <c r="I7" s="1043">
        <v>22.4</v>
      </c>
      <c r="J7" s="614">
        <v>23.8</v>
      </c>
      <c r="K7" s="1044">
        <v>20.9</v>
      </c>
      <c r="L7" s="1042">
        <v>432</v>
      </c>
      <c r="M7" s="614">
        <v>252</v>
      </c>
      <c r="N7" s="1037">
        <v>180</v>
      </c>
      <c r="O7" s="1043">
        <v>62</v>
      </c>
      <c r="P7" s="614">
        <v>66.099999999999994</v>
      </c>
      <c r="Q7" s="1037">
        <v>57</v>
      </c>
      <c r="R7" s="1042">
        <v>292</v>
      </c>
      <c r="S7" s="614">
        <v>142</v>
      </c>
      <c r="T7" s="1044">
        <v>150</v>
      </c>
    </row>
    <row r="8" spans="1:20" x14ac:dyDescent="0.25">
      <c r="A8" s="221">
        <v>2022</v>
      </c>
      <c r="B8" s="619">
        <v>1</v>
      </c>
      <c r="C8" s="949">
        <v>5</v>
      </c>
      <c r="D8" s="983">
        <v>2</v>
      </c>
      <c r="E8" s="983">
        <v>3</v>
      </c>
      <c r="F8" s="1045">
        <v>162</v>
      </c>
      <c r="G8" s="983">
        <v>89</v>
      </c>
      <c r="H8" s="981">
        <v>73</v>
      </c>
      <c r="I8" s="756">
        <v>23.8</v>
      </c>
      <c r="J8" s="983">
        <v>25.2</v>
      </c>
      <c r="K8" s="1046">
        <v>22.2</v>
      </c>
      <c r="L8" s="1045">
        <v>414</v>
      </c>
      <c r="M8" s="983">
        <v>219</v>
      </c>
      <c r="N8" s="693">
        <v>195</v>
      </c>
      <c r="O8" s="756">
        <v>61.4</v>
      </c>
      <c r="P8" s="983">
        <v>60.9</v>
      </c>
      <c r="Q8" s="693">
        <v>61.9</v>
      </c>
      <c r="R8" s="1045">
        <v>300</v>
      </c>
      <c r="S8" s="983">
        <v>168</v>
      </c>
      <c r="T8" s="1046">
        <v>132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4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1103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1059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98.7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237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87.8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0.8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3</v>
      </c>
      <c r="D5" s="916" t="s">
        <v>5</v>
      </c>
      <c r="E5" s="213"/>
      <c r="F5" s="125">
        <v>2020</v>
      </c>
      <c r="G5" s="70">
        <v>4</v>
      </c>
      <c r="H5" s="55">
        <v>1</v>
      </c>
      <c r="I5" s="110">
        <v>3</v>
      </c>
      <c r="J5" s="70">
        <v>0</v>
      </c>
      <c r="K5" s="55">
        <v>0</v>
      </c>
      <c r="L5" s="110">
        <v>0</v>
      </c>
      <c r="M5" s="70">
        <v>1046</v>
      </c>
      <c r="N5" s="55">
        <v>1086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4</v>
      </c>
      <c r="H6" s="58">
        <v>1</v>
      </c>
      <c r="I6" s="162">
        <v>3</v>
      </c>
      <c r="J6" s="214">
        <v>0</v>
      </c>
      <c r="K6" s="58">
        <v>0</v>
      </c>
      <c r="L6" s="162">
        <v>0</v>
      </c>
      <c r="M6" s="214">
        <v>1092</v>
      </c>
      <c r="N6" s="58">
        <v>1056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4</v>
      </c>
      <c r="H7" s="94">
        <v>1</v>
      </c>
      <c r="I7" s="171">
        <v>3</v>
      </c>
      <c r="J7" s="169">
        <v>0</v>
      </c>
      <c r="K7" s="94">
        <v>0</v>
      </c>
      <c r="L7" s="171">
        <v>0</v>
      </c>
      <c r="M7" s="169">
        <v>1103</v>
      </c>
      <c r="N7" s="94">
        <v>1059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95</v>
      </c>
      <c r="C6" s="460">
        <v>94.7</v>
      </c>
      <c r="D6" s="978">
        <v>95.4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294</v>
      </c>
      <c r="L6" s="460">
        <v>165</v>
      </c>
      <c r="M6" s="978">
        <v>129</v>
      </c>
      <c r="N6" s="459">
        <v>96.1</v>
      </c>
      <c r="O6" s="460">
        <v>95.9</v>
      </c>
      <c r="P6" s="978">
        <v>96.3</v>
      </c>
      <c r="Q6" s="459">
        <v>0.4</v>
      </c>
      <c r="R6" s="460">
        <v>0</v>
      </c>
      <c r="S6" s="978">
        <v>0.9</v>
      </c>
    </row>
    <row r="7" spans="1:19" x14ac:dyDescent="0.25">
      <c r="A7" s="288">
        <v>2021</v>
      </c>
      <c r="B7" s="603">
        <v>97.9</v>
      </c>
      <c r="C7" s="614">
        <v>97.6</v>
      </c>
      <c r="D7" s="982">
        <v>98.2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286</v>
      </c>
      <c r="L7" s="614">
        <v>151</v>
      </c>
      <c r="M7" s="982">
        <v>135</v>
      </c>
      <c r="N7" s="603">
        <v>102.9</v>
      </c>
      <c r="O7" s="614">
        <v>100</v>
      </c>
      <c r="P7" s="982">
        <v>106.3</v>
      </c>
      <c r="Q7" s="603">
        <v>0</v>
      </c>
      <c r="R7" s="614">
        <v>0.9</v>
      </c>
      <c r="S7" s="982">
        <v>-1.1000000000000001</v>
      </c>
    </row>
    <row r="8" spans="1:19" x14ac:dyDescent="0.25">
      <c r="A8" s="221">
        <v>2022</v>
      </c>
      <c r="B8" s="949">
        <v>98.7</v>
      </c>
      <c r="C8" s="983">
        <v>98.2</v>
      </c>
      <c r="D8" s="981">
        <v>99.3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237</v>
      </c>
      <c r="L8" s="983">
        <v>120</v>
      </c>
      <c r="M8" s="981">
        <v>117</v>
      </c>
      <c r="N8" s="949">
        <v>87.8</v>
      </c>
      <c r="O8" s="983">
        <v>85.1</v>
      </c>
      <c r="P8" s="981">
        <v>90.7</v>
      </c>
      <c r="Q8" s="949">
        <v>0.8</v>
      </c>
      <c r="R8" s="983">
        <v>2.6</v>
      </c>
      <c r="S8" s="981">
        <v>-1.1000000000000001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-7.9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663800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27789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238</v>
      </c>
      <c r="C5" s="618">
        <v>182</v>
      </c>
      <c r="D5" s="618">
        <v>56</v>
      </c>
      <c r="E5" s="601">
        <v>284</v>
      </c>
      <c r="F5" s="618">
        <v>138</v>
      </c>
      <c r="G5" s="947">
        <v>146</v>
      </c>
      <c r="H5" s="618">
        <v>87</v>
      </c>
      <c r="I5" s="618">
        <v>38</v>
      </c>
      <c r="J5" s="618">
        <v>49</v>
      </c>
      <c r="K5" s="219">
        <f>SUM(B5,E5,H5)</f>
        <v>609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196</v>
      </c>
      <c r="C6" s="614">
        <v>148</v>
      </c>
      <c r="D6" s="948">
        <v>48</v>
      </c>
      <c r="E6" s="603">
        <v>281</v>
      </c>
      <c r="F6" s="614">
        <v>137</v>
      </c>
      <c r="G6" s="948">
        <v>144</v>
      </c>
      <c r="H6" s="603">
        <v>68</v>
      </c>
      <c r="I6" s="614">
        <v>30</v>
      </c>
      <c r="J6" s="614">
        <v>38</v>
      </c>
      <c r="K6" s="220">
        <f>SUM(B6,E6,H6)</f>
        <v>545</v>
      </c>
      <c r="M6" s="105" t="s">
        <v>292</v>
      </c>
      <c r="N6" s="173">
        <f>IF(ISBLANK(J7),"",J7)</f>
        <v>31</v>
      </c>
      <c r="O6" s="80">
        <f>IF(ISBLANK(I7),"",I7)</f>
        <v>24</v>
      </c>
      <c r="P6" s="213"/>
    </row>
    <row r="7" spans="1:17" ht="24.75" x14ac:dyDescent="0.25">
      <c r="A7" s="220">
        <v>2022</v>
      </c>
      <c r="B7" s="603">
        <v>155</v>
      </c>
      <c r="C7" s="614">
        <v>112</v>
      </c>
      <c r="D7" s="948">
        <v>43</v>
      </c>
      <c r="E7" s="603">
        <v>245</v>
      </c>
      <c r="F7" s="614">
        <v>115</v>
      </c>
      <c r="G7" s="948">
        <v>130</v>
      </c>
      <c r="H7" s="603">
        <v>55</v>
      </c>
      <c r="I7" s="614">
        <v>24</v>
      </c>
      <c r="J7" s="614">
        <v>31</v>
      </c>
      <c r="K7" s="220">
        <f>SUM(B7,E7,H7)</f>
        <v>455</v>
      </c>
      <c r="M7" s="106" t="s">
        <v>293</v>
      </c>
      <c r="N7" s="222">
        <f>IF(ISBLANK(G7),"",G7)</f>
        <v>130</v>
      </c>
      <c r="O7" s="107">
        <f>IF(ISBLANK(F7),"",F7)</f>
        <v>115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43</v>
      </c>
      <c r="O8" s="83">
        <f>IF(ISBLANK(C7),"",C7)</f>
        <v>112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31</v>
      </c>
      <c r="O13" s="80">
        <f>IF(ISBLANK(I7),"",I7)</f>
        <v>24</v>
      </c>
      <c r="P13" s="213"/>
    </row>
    <row r="14" spans="1:17" ht="27.75" customHeight="1" x14ac:dyDescent="0.25">
      <c r="M14" s="106" t="s">
        <v>523</v>
      </c>
      <c r="N14" s="222">
        <f>IF(ISBLANK(G7),"",G7)</f>
        <v>130</v>
      </c>
      <c r="O14" s="107">
        <f>IF(ISBLANK(F7),"",F7)</f>
        <v>115</v>
      </c>
      <c r="P14" s="213"/>
    </row>
    <row r="15" spans="1:17" ht="26.25" customHeight="1" x14ac:dyDescent="0.25">
      <c r="M15" s="108" t="s">
        <v>524</v>
      </c>
      <c r="N15" s="172">
        <f>IF(ISBLANK(D7),"",D7)</f>
        <v>43</v>
      </c>
      <c r="O15" s="83">
        <f>IF(ISBLANK(C7),"",C7)</f>
        <v>112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47</v>
      </c>
      <c r="C21" s="618">
        <v>37</v>
      </c>
      <c r="D21" s="618">
        <v>10</v>
      </c>
      <c r="E21" s="601">
        <v>49</v>
      </c>
      <c r="F21" s="618">
        <v>22</v>
      </c>
      <c r="G21" s="947">
        <v>27</v>
      </c>
      <c r="H21" s="618">
        <v>31</v>
      </c>
      <c r="I21" s="618">
        <v>9</v>
      </c>
      <c r="J21" s="618">
        <v>22</v>
      </c>
      <c r="K21" s="219">
        <f>SUM(B21,E21,H21)</f>
        <v>127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77</v>
      </c>
      <c r="C22" s="1037">
        <v>58</v>
      </c>
      <c r="D22" s="982">
        <v>19</v>
      </c>
      <c r="E22" s="1043">
        <v>69</v>
      </c>
      <c r="F22" s="1037">
        <v>34</v>
      </c>
      <c r="G22" s="982">
        <v>35</v>
      </c>
      <c r="H22" s="1043">
        <v>25</v>
      </c>
      <c r="I22" s="1037">
        <v>12</v>
      </c>
      <c r="J22" s="1037">
        <v>13</v>
      </c>
      <c r="K22" s="220">
        <f>SUM(B22,E22,H22)</f>
        <v>171</v>
      </c>
      <c r="M22" s="105" t="s">
        <v>292</v>
      </c>
      <c r="N22" s="173">
        <f>IF(ISBLANK(J23),"",J23)</f>
        <v>12</v>
      </c>
      <c r="O22" s="80">
        <f>IF(ISBLANK(I23),"",I23)</f>
        <v>12</v>
      </c>
      <c r="P22" s="213"/>
    </row>
    <row r="23" spans="1:17" ht="24.75" x14ac:dyDescent="0.25">
      <c r="A23" s="220">
        <v>2022</v>
      </c>
      <c r="B23" s="1043">
        <v>74</v>
      </c>
      <c r="C23" s="1037">
        <v>62</v>
      </c>
      <c r="D23" s="982">
        <v>12</v>
      </c>
      <c r="E23" s="1043">
        <v>70</v>
      </c>
      <c r="F23" s="1037">
        <v>38</v>
      </c>
      <c r="G23" s="982">
        <v>32</v>
      </c>
      <c r="H23" s="1043">
        <v>24</v>
      </c>
      <c r="I23" s="1037">
        <v>12</v>
      </c>
      <c r="J23" s="1037">
        <v>12</v>
      </c>
      <c r="K23" s="220">
        <f>SUM(B23,E23,H23)</f>
        <v>168</v>
      </c>
      <c r="M23" s="106" t="s">
        <v>293</v>
      </c>
      <c r="N23" s="222">
        <f>IF(ISBLANK(G23),"",G23)</f>
        <v>32</v>
      </c>
      <c r="O23" s="107">
        <f>IF(ISBLANK(F23),"",F23)</f>
        <v>38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12</v>
      </c>
      <c r="O24" s="109">
        <f>IF(ISBLANK(C23),"",C23)</f>
        <v>62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12</v>
      </c>
      <c r="O29" s="80">
        <f>IF(ISBLANK(I23),"",I23)</f>
        <v>12</v>
      </c>
      <c r="P29" s="213"/>
    </row>
    <row r="30" spans="1:17" ht="27.75" customHeight="1" x14ac:dyDescent="0.25">
      <c r="M30" s="106" t="s">
        <v>523</v>
      </c>
      <c r="N30" s="222">
        <f>IF(ISBLANK(G23),"",G23)</f>
        <v>32</v>
      </c>
      <c r="O30" s="107">
        <f>IF(ISBLANK(F23),"",F23)</f>
        <v>38</v>
      </c>
      <c r="P30" s="213"/>
    </row>
    <row r="31" spans="1:17" ht="27.75" customHeight="1" x14ac:dyDescent="0.25">
      <c r="M31" s="108" t="s">
        <v>524</v>
      </c>
      <c r="N31" s="223">
        <f>IF(ISBLANK(D23),"",D23)</f>
        <v>12</v>
      </c>
      <c r="O31" s="109">
        <f>IF(ISBLANK(C23),"",C23)</f>
        <v>62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421949</v>
      </c>
      <c r="D5" s="255"/>
    </row>
    <row r="6" spans="1:4" ht="30" x14ac:dyDescent="0.25">
      <c r="A6" s="688" t="s">
        <v>482</v>
      </c>
      <c r="B6" s="619">
        <v>241851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-7.9</v>
      </c>
      <c r="J8" s="983">
        <v>-7.6</v>
      </c>
      <c r="K8" s="981">
        <v>-8.3000000000000007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19</v>
      </c>
      <c r="C5" s="209">
        <v>18</v>
      </c>
      <c r="G5" s="113"/>
      <c r="H5" s="176" t="s">
        <v>594</v>
      </c>
      <c r="I5" s="209">
        <v>37</v>
      </c>
      <c r="J5" s="209">
        <v>23</v>
      </c>
    </row>
    <row r="6" spans="1:13" ht="15" customHeight="1" x14ac:dyDescent="0.25">
      <c r="A6" s="177" t="s">
        <v>595</v>
      </c>
      <c r="B6" s="210">
        <v>876</v>
      </c>
      <c r="C6" s="210">
        <v>244</v>
      </c>
      <c r="G6" s="113"/>
      <c r="H6" s="177" t="s">
        <v>595</v>
      </c>
      <c r="I6" s="210">
        <v>393</v>
      </c>
      <c r="J6" s="210">
        <v>141</v>
      </c>
    </row>
    <row r="7" spans="1:13" ht="15" customHeight="1" x14ac:dyDescent="0.25">
      <c r="A7" s="177" t="s">
        <v>596</v>
      </c>
      <c r="B7" s="210">
        <v>1794</v>
      </c>
      <c r="C7" s="210">
        <v>1248</v>
      </c>
      <c r="G7" s="113"/>
      <c r="H7" s="177" t="s">
        <v>596</v>
      </c>
      <c r="I7" s="210">
        <v>879</v>
      </c>
      <c r="J7" s="210">
        <v>536</v>
      </c>
    </row>
    <row r="8" spans="1:13" ht="15" customHeight="1" x14ac:dyDescent="0.25">
      <c r="A8" s="177" t="s">
        <v>597</v>
      </c>
      <c r="B8" s="210">
        <v>2838</v>
      </c>
      <c r="C8" s="210">
        <v>2476</v>
      </c>
      <c r="G8" s="113"/>
      <c r="H8" s="177" t="s">
        <v>597</v>
      </c>
      <c r="I8" s="210">
        <v>2366</v>
      </c>
      <c r="J8" s="210">
        <v>2013</v>
      </c>
    </row>
    <row r="9" spans="1:13" ht="15" customHeight="1" x14ac:dyDescent="0.25">
      <c r="A9" s="177" t="s">
        <v>598</v>
      </c>
      <c r="B9" s="210">
        <v>4662</v>
      </c>
      <c r="C9" s="210">
        <v>6247</v>
      </c>
      <c r="G9" s="113"/>
      <c r="H9" s="177" t="s">
        <v>598</v>
      </c>
      <c r="I9" s="210">
        <v>5132</v>
      </c>
      <c r="J9" s="210">
        <v>6407</v>
      </c>
    </row>
    <row r="10" spans="1:13" ht="15" customHeight="1" x14ac:dyDescent="0.25">
      <c r="A10" s="177" t="s">
        <v>599</v>
      </c>
      <c r="B10" s="210">
        <v>265</v>
      </c>
      <c r="C10" s="210">
        <v>242</v>
      </c>
      <c r="G10" s="113"/>
      <c r="H10" s="177" t="s">
        <v>599</v>
      </c>
      <c r="I10" s="210">
        <v>299</v>
      </c>
      <c r="J10" s="210">
        <v>207</v>
      </c>
    </row>
    <row r="11" spans="1:13" ht="15" customHeight="1" x14ac:dyDescent="0.25">
      <c r="A11" s="178" t="s">
        <v>600</v>
      </c>
      <c r="B11" s="211">
        <v>429</v>
      </c>
      <c r="C11" s="211">
        <v>311</v>
      </c>
      <c r="G11" s="113"/>
      <c r="H11" s="178" t="s">
        <v>600</v>
      </c>
      <c r="I11" s="211">
        <v>818</v>
      </c>
      <c r="J11" s="211">
        <v>522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19</v>
      </c>
      <c r="C17" s="180">
        <f>IF(ISBLANK(C5),"0",C5)</f>
        <v>18</v>
      </c>
      <c r="G17" s="113"/>
      <c r="H17" s="176" t="s">
        <v>594</v>
      </c>
      <c r="I17" s="179">
        <f>IF(ISBLANK(I5),"0",I5)</f>
        <v>37</v>
      </c>
      <c r="J17" s="180">
        <f>IF(ISBLANK(J5),"0",J5)</f>
        <v>23</v>
      </c>
    </row>
    <row r="18" spans="1:13" ht="15" customHeight="1" x14ac:dyDescent="0.25">
      <c r="A18" s="177" t="s">
        <v>595</v>
      </c>
      <c r="B18" s="181">
        <f t="shared" ref="B18:C18" si="0">IF(ISBLANK(B6),"0",B6)</f>
        <v>876</v>
      </c>
      <c r="C18" s="182">
        <f t="shared" si="0"/>
        <v>244</v>
      </c>
      <c r="G18" s="113"/>
      <c r="H18" s="177" t="s">
        <v>595</v>
      </c>
      <c r="I18" s="181">
        <f t="shared" ref="I18:J18" si="1">IF(ISBLANK(I6),"0",I6)</f>
        <v>393</v>
      </c>
      <c r="J18" s="182">
        <f t="shared" si="1"/>
        <v>141</v>
      </c>
    </row>
    <row r="19" spans="1:13" ht="15" customHeight="1" x14ac:dyDescent="0.25">
      <c r="A19" s="177" t="s">
        <v>596</v>
      </c>
      <c r="B19" s="181">
        <f t="shared" ref="B19:C19" si="2">IF(ISBLANK(B7),"0",B7)</f>
        <v>1794</v>
      </c>
      <c r="C19" s="182">
        <f t="shared" si="2"/>
        <v>1248</v>
      </c>
      <c r="G19" s="113"/>
      <c r="H19" s="177" t="s">
        <v>596</v>
      </c>
      <c r="I19" s="181">
        <f t="shared" ref="I19:J19" si="3">IF(ISBLANK(I7),"0",I7)</f>
        <v>879</v>
      </c>
      <c r="J19" s="182">
        <f t="shared" si="3"/>
        <v>536</v>
      </c>
    </row>
    <row r="20" spans="1:13" ht="15" customHeight="1" x14ac:dyDescent="0.25">
      <c r="A20" s="177" t="s">
        <v>597</v>
      </c>
      <c r="B20" s="181">
        <f t="shared" ref="B20:C20" si="4">IF(ISBLANK(B8),"0",B8)</f>
        <v>2838</v>
      </c>
      <c r="C20" s="182">
        <f t="shared" si="4"/>
        <v>2476</v>
      </c>
      <c r="G20" s="113"/>
      <c r="H20" s="177" t="s">
        <v>597</v>
      </c>
      <c r="I20" s="181">
        <f t="shared" ref="I20:J20" si="5">IF(ISBLANK(I8),"0",I8)</f>
        <v>2366</v>
      </c>
      <c r="J20" s="182">
        <f t="shared" si="5"/>
        <v>2013</v>
      </c>
    </row>
    <row r="21" spans="1:13" ht="15" customHeight="1" x14ac:dyDescent="0.25">
      <c r="A21" s="177" t="s">
        <v>598</v>
      </c>
      <c r="B21" s="181">
        <f t="shared" ref="B21:C21" si="6">IF(ISBLANK(B9),"0",B9)</f>
        <v>4662</v>
      </c>
      <c r="C21" s="182">
        <f t="shared" si="6"/>
        <v>6247</v>
      </c>
      <c r="G21" s="113"/>
      <c r="H21" s="177" t="s">
        <v>598</v>
      </c>
      <c r="I21" s="181">
        <f t="shared" ref="I21:J21" si="7">IF(ISBLANK(I9),"0",I9)</f>
        <v>5132</v>
      </c>
      <c r="J21" s="182">
        <f t="shared" si="7"/>
        <v>6407</v>
      </c>
    </row>
    <row r="22" spans="1:13" ht="15" customHeight="1" x14ac:dyDescent="0.25">
      <c r="A22" s="177" t="s">
        <v>599</v>
      </c>
      <c r="B22" s="181">
        <f t="shared" ref="B22:C22" si="8">IF(ISBLANK(B10),"0",B10)</f>
        <v>265</v>
      </c>
      <c r="C22" s="182">
        <f t="shared" si="8"/>
        <v>242</v>
      </c>
      <c r="G22" s="113"/>
      <c r="H22" s="177" t="s">
        <v>599</v>
      </c>
      <c r="I22" s="181">
        <f t="shared" ref="I22:J22" si="9">IF(ISBLANK(I10),"0",I10)</f>
        <v>299</v>
      </c>
      <c r="J22" s="182">
        <f t="shared" si="9"/>
        <v>207</v>
      </c>
    </row>
    <row r="23" spans="1:13" ht="15" customHeight="1" x14ac:dyDescent="0.25">
      <c r="A23" s="178" t="s">
        <v>600</v>
      </c>
      <c r="B23" s="183">
        <f t="shared" ref="B23:C23" si="10">IF(ISBLANK(B11),"0",B11)</f>
        <v>429</v>
      </c>
      <c r="C23" s="184">
        <f t="shared" si="10"/>
        <v>311</v>
      </c>
      <c r="G23" s="113"/>
      <c r="H23" s="178" t="s">
        <v>600</v>
      </c>
      <c r="I23" s="183">
        <f t="shared" ref="I23:J23" si="11">IF(ISBLANK(I11),"0",I11)</f>
        <v>818</v>
      </c>
      <c r="J23" s="184">
        <f t="shared" si="11"/>
        <v>522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0.17458421391160525</v>
      </c>
      <c r="C29" s="186">
        <f>C17/SUM(C17:C23)*100</f>
        <v>0.16688299647691451</v>
      </c>
      <c r="D29" s="255"/>
      <c r="E29" s="255"/>
      <c r="G29" s="113"/>
      <c r="H29" s="176" t="s">
        <v>601</v>
      </c>
      <c r="I29" s="186">
        <f>I17/SUM(I17:I23)*100</f>
        <v>0.37283353486497384</v>
      </c>
      <c r="J29" s="186">
        <f>J17/SUM(J17:J23)*100</f>
        <v>0.23352624631942329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8.0492511256087482</v>
      </c>
      <c r="C30" s="187">
        <f>C18/SUM(C17:C23)*100</f>
        <v>2.2621917300203966</v>
      </c>
      <c r="D30" s="255"/>
      <c r="E30" s="255"/>
      <c r="G30" s="113"/>
      <c r="H30" s="177" t="s">
        <v>602</v>
      </c>
      <c r="I30" s="187">
        <f>I18/SUM(I17:I23)*100</f>
        <v>3.9600967351874248</v>
      </c>
      <c r="J30" s="187">
        <f>J18/SUM(J17:J23)*100</f>
        <v>1.4316174230886385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16.484425250390515</v>
      </c>
      <c r="C31" s="187">
        <f>C19/SUM(C17:C23)*100</f>
        <v>11.570554422399407</v>
      </c>
      <c r="D31" s="255"/>
      <c r="E31" s="255"/>
      <c r="G31" s="113"/>
      <c r="H31" s="177" t="s">
        <v>603</v>
      </c>
      <c r="I31" s="187">
        <f>I19/SUM(I17:I23)*100</f>
        <v>8.857315598548972</v>
      </c>
      <c r="J31" s="187">
        <f>J19/SUM(J17:J23)*100</f>
        <v>5.4421768707482991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26.07736837269135</v>
      </c>
      <c r="C32" s="187">
        <f>C20/SUM(C17:C23)*100</f>
        <v>22.955683293157797</v>
      </c>
      <c r="D32" s="255"/>
      <c r="E32" s="255"/>
      <c r="G32" s="113"/>
      <c r="H32" s="177" t="s">
        <v>604</v>
      </c>
      <c r="I32" s="187">
        <f>I20/SUM(I17:I23)*100</f>
        <v>23.841193067311568</v>
      </c>
      <c r="J32" s="187">
        <f>J20/SUM(J17:J23)*100</f>
        <v>20.43862321047822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42.837452908205456</v>
      </c>
      <c r="C33" s="187">
        <f>C21/SUM(C17:C23)*100</f>
        <v>57.917671055071388</v>
      </c>
      <c r="D33" s="255"/>
      <c r="E33" s="255"/>
      <c r="G33" s="113"/>
      <c r="H33" s="177" t="s">
        <v>605</v>
      </c>
      <c r="I33" s="187">
        <f>I21/SUM(I17:I23)*100</f>
        <v>51.713018943974213</v>
      </c>
      <c r="J33" s="187">
        <f>J21/SUM(J17:J23)*100</f>
        <v>65.052289572545448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2.4349903519250207</v>
      </c>
      <c r="C34" s="187">
        <f>C22/SUM(C17:C23)*100</f>
        <v>2.2436491748562952</v>
      </c>
      <c r="D34" s="255"/>
      <c r="E34" s="255"/>
      <c r="G34" s="113"/>
      <c r="H34" s="177" t="s">
        <v>606</v>
      </c>
      <c r="I34" s="187">
        <f>I22/SUM(I17:I23)*100</f>
        <v>3.0128980249899233</v>
      </c>
      <c r="J34" s="187">
        <f>J22/SUM(J17:J23)*100</f>
        <v>2.1017362168748095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3.9419277772672978</v>
      </c>
      <c r="C35" s="188">
        <f>C23/SUM(C17:C23)*100</f>
        <v>2.8833673280178012</v>
      </c>
      <c r="D35" s="255"/>
      <c r="E35" s="255"/>
      <c r="G35" s="113"/>
      <c r="H35" s="178" t="s">
        <v>607</v>
      </c>
      <c r="I35" s="188">
        <f>I23/SUM(I17:I23)*100</f>
        <v>8.2426440951229356</v>
      </c>
      <c r="J35" s="188">
        <f>J23/SUM(J17:J23)*100</f>
        <v>5.3000304599451722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0.17458421391160525</v>
      </c>
      <c r="C41" s="186">
        <f t="shared" si="12"/>
        <v>0.16688299647691451</v>
      </c>
      <c r="G41" s="113"/>
      <c r="H41" s="176" t="s">
        <v>609</v>
      </c>
      <c r="I41" s="186">
        <f t="shared" ref="I41:J41" si="13">I29</f>
        <v>0.37283353486497384</v>
      </c>
      <c r="J41" s="186">
        <f t="shared" si="13"/>
        <v>0.23352624631942329</v>
      </c>
    </row>
    <row r="42" spans="1:12" x14ac:dyDescent="0.25">
      <c r="A42" s="177" t="s">
        <v>610</v>
      </c>
      <c r="B42" s="187">
        <f t="shared" si="12"/>
        <v>8.0492511256087482</v>
      </c>
      <c r="C42" s="187">
        <f t="shared" si="12"/>
        <v>2.2621917300203966</v>
      </c>
      <c r="G42" s="113"/>
      <c r="H42" s="177" t="s">
        <v>610</v>
      </c>
      <c r="I42" s="187">
        <f t="shared" ref="I42:J42" si="14">I30</f>
        <v>3.9600967351874248</v>
      </c>
      <c r="J42" s="187">
        <f t="shared" si="14"/>
        <v>1.4316174230886385</v>
      </c>
    </row>
    <row r="43" spans="1:12" x14ac:dyDescent="0.25">
      <c r="A43" s="177" t="s">
        <v>611</v>
      </c>
      <c r="B43" s="187">
        <f t="shared" si="12"/>
        <v>16.484425250390515</v>
      </c>
      <c r="C43" s="187">
        <f t="shared" si="12"/>
        <v>11.570554422399407</v>
      </c>
      <c r="G43" s="113"/>
      <c r="H43" s="177" t="s">
        <v>611</v>
      </c>
      <c r="I43" s="187">
        <f t="shared" ref="I43:J43" si="15">I31</f>
        <v>8.857315598548972</v>
      </c>
      <c r="J43" s="187">
        <f t="shared" si="15"/>
        <v>5.4421768707482991</v>
      </c>
    </row>
    <row r="44" spans="1:12" x14ac:dyDescent="0.25">
      <c r="A44" s="177" t="s">
        <v>612</v>
      </c>
      <c r="B44" s="187">
        <f t="shared" si="12"/>
        <v>26.07736837269135</v>
      </c>
      <c r="C44" s="187">
        <f t="shared" si="12"/>
        <v>22.955683293157797</v>
      </c>
      <c r="G44" s="113"/>
      <c r="H44" s="177" t="s">
        <v>612</v>
      </c>
      <c r="I44" s="187">
        <f t="shared" ref="I44:J44" si="16">I32</f>
        <v>23.841193067311568</v>
      </c>
      <c r="J44" s="187">
        <f t="shared" si="16"/>
        <v>20.43862321047822</v>
      </c>
    </row>
    <row r="45" spans="1:12" x14ac:dyDescent="0.25">
      <c r="A45" s="177" t="s">
        <v>613</v>
      </c>
      <c r="B45" s="187">
        <f t="shared" si="12"/>
        <v>42.837452908205456</v>
      </c>
      <c r="C45" s="187">
        <f t="shared" si="12"/>
        <v>57.917671055071388</v>
      </c>
      <c r="G45" s="113"/>
      <c r="H45" s="177" t="s">
        <v>613</v>
      </c>
      <c r="I45" s="187">
        <f t="shared" ref="I45:J45" si="17">I33</f>
        <v>51.713018943974213</v>
      </c>
      <c r="J45" s="187">
        <f t="shared" si="17"/>
        <v>65.052289572545448</v>
      </c>
    </row>
    <row r="46" spans="1:12" x14ac:dyDescent="0.25">
      <c r="A46" s="177" t="s">
        <v>614</v>
      </c>
      <c r="B46" s="187">
        <f t="shared" si="12"/>
        <v>2.4349903519250207</v>
      </c>
      <c r="C46" s="187">
        <f t="shared" si="12"/>
        <v>2.2436491748562952</v>
      </c>
      <c r="G46" s="113"/>
      <c r="H46" s="177" t="s">
        <v>614</v>
      </c>
      <c r="I46" s="187">
        <f t="shared" ref="I46:J46" si="18">I34</f>
        <v>3.0128980249899233</v>
      </c>
      <c r="J46" s="187">
        <f t="shared" si="18"/>
        <v>2.1017362168748095</v>
      </c>
    </row>
    <row r="47" spans="1:12" x14ac:dyDescent="0.25">
      <c r="A47" s="178" t="s">
        <v>615</v>
      </c>
      <c r="B47" s="188">
        <f t="shared" si="12"/>
        <v>3.9419277772672978</v>
      </c>
      <c r="C47" s="188">
        <f t="shared" si="12"/>
        <v>2.8833673280178012</v>
      </c>
      <c r="G47" s="113"/>
      <c r="H47" s="178" t="s">
        <v>615</v>
      </c>
      <c r="I47" s="188">
        <f t="shared" ref="I47:J47" si="19">I35</f>
        <v>8.2426440951229356</v>
      </c>
      <c r="J47" s="188">
        <f t="shared" si="19"/>
        <v>5.3000304599451722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6472</v>
      </c>
      <c r="C5" s="209">
        <v>6055</v>
      </c>
      <c r="D5" s="255"/>
      <c r="E5" s="255"/>
      <c r="F5" s="1012"/>
      <c r="H5" s="176" t="s">
        <v>632</v>
      </c>
      <c r="I5" s="209">
        <v>2759</v>
      </c>
      <c r="J5" s="209">
        <v>2392</v>
      </c>
    </row>
    <row r="6" spans="1:10" ht="15" customHeight="1" x14ac:dyDescent="0.25">
      <c r="A6" s="177" t="s">
        <v>633</v>
      </c>
      <c r="B6" s="210">
        <v>1765</v>
      </c>
      <c r="C6" s="210">
        <v>1967</v>
      </c>
      <c r="D6" s="255"/>
      <c r="E6" s="255"/>
      <c r="F6" s="1012"/>
      <c r="H6" s="177" t="s">
        <v>633</v>
      </c>
      <c r="I6" s="210">
        <v>3604</v>
      </c>
      <c r="J6" s="210">
        <v>4403</v>
      </c>
    </row>
    <row r="7" spans="1:10" ht="15" customHeight="1" x14ac:dyDescent="0.25">
      <c r="A7" s="178" t="s">
        <v>634</v>
      </c>
      <c r="B7" s="211">
        <v>2646</v>
      </c>
      <c r="C7" s="211">
        <v>2764</v>
      </c>
      <c r="D7" s="255"/>
      <c r="E7" s="255"/>
      <c r="F7" s="1012"/>
      <c r="H7" s="177" t="s">
        <v>634</v>
      </c>
      <c r="I7" s="210">
        <v>3521</v>
      </c>
      <c r="J7" s="210">
        <v>3022</v>
      </c>
    </row>
    <row r="8" spans="1:10" x14ac:dyDescent="0.25">
      <c r="D8" s="255"/>
      <c r="E8" s="255"/>
      <c r="F8" s="1012"/>
      <c r="H8" s="178" t="s">
        <v>2452</v>
      </c>
      <c r="I8" s="211">
        <v>40</v>
      </c>
      <c r="J8" s="211">
        <v>32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6472</v>
      </c>
      <c r="C13" s="180">
        <f>IF(ISBLANK(C5),"0",C5)</f>
        <v>6055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1765</v>
      </c>
      <c r="C14" s="182">
        <f t="shared" si="0"/>
        <v>1967</v>
      </c>
      <c r="D14" s="255"/>
      <c r="E14" s="255"/>
      <c r="F14" s="1012"/>
      <c r="H14" s="176" t="s">
        <v>632</v>
      </c>
      <c r="I14" s="179">
        <f>IF(ISBLANK(I5),"0",I5)</f>
        <v>2759</v>
      </c>
      <c r="J14" s="180">
        <f>IF(ISBLANK(J5),"0",J5)</f>
        <v>2392</v>
      </c>
    </row>
    <row r="15" spans="1:10" ht="15" customHeight="1" x14ac:dyDescent="0.25">
      <c r="A15" s="178" t="s">
        <v>634</v>
      </c>
      <c r="B15" s="183">
        <f t="shared" si="0"/>
        <v>2646</v>
      </c>
      <c r="C15" s="184">
        <f t="shared" si="0"/>
        <v>2764</v>
      </c>
      <c r="D15" s="255"/>
      <c r="E15" s="255"/>
      <c r="F15" s="1012"/>
      <c r="H15" s="177" t="s">
        <v>633</v>
      </c>
      <c r="I15" s="181">
        <f t="shared" ref="I15:J15" si="1">IF(ISBLANK(I6),"0",I6)</f>
        <v>3604</v>
      </c>
      <c r="J15" s="182">
        <f t="shared" si="1"/>
        <v>4403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3521</v>
      </c>
      <c r="J16" s="182">
        <f t="shared" si="2"/>
        <v>3022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40</v>
      </c>
      <c r="J17" s="184">
        <f t="shared" si="3"/>
        <v>32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59.46889644399522</v>
      </c>
      <c r="C21" s="186">
        <f>C13/SUM(C13:C15)*100</f>
        <v>56.137585759317631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16.217954608104382</v>
      </c>
      <c r="C22" s="187">
        <f>C14/SUM(C13:C15)*100</f>
        <v>18.236603003893936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24.313148947900395</v>
      </c>
      <c r="C23" s="188">
        <f>C15/SUM(C13:C15)*100</f>
        <v>25.625811236788433</v>
      </c>
      <c r="D23" s="255"/>
      <c r="E23" s="255"/>
      <c r="F23" s="1012"/>
      <c r="H23" s="176" t="s">
        <v>637</v>
      </c>
      <c r="I23" s="186">
        <f>I14/SUM(I14:I17)*100</f>
        <v>27.801289802498992</v>
      </c>
      <c r="J23" s="186">
        <f>J14/SUM(J14:J17)*100</f>
        <v>24.286729617220022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36.316001612253125</v>
      </c>
      <c r="J24" s="187">
        <f>J15/SUM(J14:J17)*100</f>
        <v>44.705046197583506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35.479645304312783</v>
      </c>
      <c r="J25" s="187">
        <f>J16/SUM(J14:J17)*100</f>
        <v>30.683318103360747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0.40306328093510679</v>
      </c>
      <c r="J26" s="188">
        <f>J17/SUM(J14:J17)*100</f>
        <v>0.32490608183571934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59.46889644399522</v>
      </c>
      <c r="C29" s="191">
        <f t="shared" si="4"/>
        <v>56.137585759317631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16.217954608104382</v>
      </c>
      <c r="C30" s="194">
        <f t="shared" si="4"/>
        <v>18.236603003893936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24.313148947900395</v>
      </c>
      <c r="C31" s="197">
        <f t="shared" si="4"/>
        <v>25.625811236788433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27.801289802498992</v>
      </c>
      <c r="J32" s="191">
        <f>J23</f>
        <v>24.286729617220022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36.316001612253125</v>
      </c>
      <c r="J33" s="194">
        <f t="shared" si="5"/>
        <v>44.705046197583506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35.479645304312783</v>
      </c>
      <c r="J34" s="194">
        <f t="shared" si="6"/>
        <v>30.683318103360747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0.40306328093510679</v>
      </c>
      <c r="J35" s="197">
        <f t="shared" si="7"/>
        <v>0.32490608183571934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400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23887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60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11.3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-4.3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72.16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41.1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109.3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8</v>
      </c>
      <c r="C5" s="657">
        <v>5</v>
      </c>
      <c r="E5" s="28"/>
      <c r="J5" s="656" t="s">
        <v>550</v>
      </c>
      <c r="K5" s="671">
        <f>IF(ISBLANK(B5),"",B5)</f>
        <v>8</v>
      </c>
      <c r="L5" s="620">
        <f>IF(ISBLANK(C5),"",C5)</f>
        <v>5</v>
      </c>
      <c r="N5" s="28"/>
    </row>
    <row r="6" spans="1:15" x14ac:dyDescent="0.25">
      <c r="A6" s="658" t="s">
        <v>551</v>
      </c>
      <c r="B6" s="659">
        <v>9</v>
      </c>
      <c r="C6" s="659">
        <v>7</v>
      </c>
      <c r="E6" s="44"/>
      <c r="J6" s="658" t="s">
        <v>551</v>
      </c>
      <c r="K6" s="672">
        <f t="shared" ref="K6:K10" si="0">IF(ISBLANK(B6),"",B6)</f>
        <v>9</v>
      </c>
      <c r="L6" s="621">
        <f t="shared" ref="L6:L10" si="1">IF(ISBLANK(C6),"",C6)</f>
        <v>7</v>
      </c>
      <c r="N6" s="44"/>
    </row>
    <row r="7" spans="1:15" x14ac:dyDescent="0.25">
      <c r="A7" s="658" t="s">
        <v>649</v>
      </c>
      <c r="B7" s="659">
        <v>26</v>
      </c>
      <c r="C7" s="659">
        <v>32</v>
      </c>
      <c r="E7" s="44"/>
      <c r="J7" s="658" t="s">
        <v>649</v>
      </c>
      <c r="K7" s="672">
        <f t="shared" si="0"/>
        <v>26</v>
      </c>
      <c r="L7" s="621">
        <f t="shared" si="1"/>
        <v>32</v>
      </c>
      <c r="N7" s="44"/>
    </row>
    <row r="8" spans="1:15" x14ac:dyDescent="0.25">
      <c r="A8" s="652" t="s">
        <v>650</v>
      </c>
      <c r="B8" s="653">
        <v>23</v>
      </c>
      <c r="C8" s="653">
        <v>19</v>
      </c>
      <c r="E8" s="21"/>
      <c r="J8" s="652" t="s">
        <v>650</v>
      </c>
      <c r="K8" s="672">
        <f t="shared" si="0"/>
        <v>23</v>
      </c>
      <c r="L8" s="621">
        <f t="shared" si="1"/>
        <v>19</v>
      </c>
      <c r="N8" s="21"/>
    </row>
    <row r="9" spans="1:15" x14ac:dyDescent="0.25">
      <c r="A9" s="652" t="s">
        <v>651</v>
      </c>
      <c r="B9" s="653">
        <v>111</v>
      </c>
      <c r="C9" s="653">
        <v>36</v>
      </c>
      <c r="E9" s="21"/>
      <c r="J9" s="652" t="s">
        <v>651</v>
      </c>
      <c r="K9" s="672">
        <f t="shared" si="0"/>
        <v>111</v>
      </c>
      <c r="L9" s="621">
        <f t="shared" si="1"/>
        <v>36</v>
      </c>
      <c r="N9" s="21"/>
    </row>
    <row r="10" spans="1:15" x14ac:dyDescent="0.25">
      <c r="A10" s="654" t="s">
        <v>373</v>
      </c>
      <c r="B10" s="655">
        <v>414</v>
      </c>
      <c r="C10" s="655">
        <v>46</v>
      </c>
      <c r="J10" s="654" t="s">
        <v>373</v>
      </c>
      <c r="K10" s="673">
        <f t="shared" si="0"/>
        <v>414</v>
      </c>
      <c r="L10" s="622">
        <f t="shared" si="1"/>
        <v>46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5.07</v>
      </c>
      <c r="C15" s="199"/>
      <c r="D15" s="255"/>
      <c r="E15" s="213"/>
      <c r="F15" s="255"/>
      <c r="G15" s="255"/>
      <c r="J15" s="675" t="s">
        <v>496</v>
      </c>
      <c r="K15" s="676">
        <f>B15</f>
        <v>5.07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1.25</v>
      </c>
      <c r="C16" s="199"/>
      <c r="D16" s="255"/>
      <c r="E16" s="256"/>
      <c r="F16" s="255"/>
      <c r="G16" s="255"/>
      <c r="J16" s="677" t="s">
        <v>497</v>
      </c>
      <c r="K16" s="678">
        <f>B16</f>
        <v>1.25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2.73</v>
      </c>
      <c r="C18" s="199"/>
      <c r="D18" s="257"/>
      <c r="E18" s="258"/>
      <c r="F18" s="255"/>
      <c r="G18" s="255"/>
      <c r="J18" s="680" t="s">
        <v>509</v>
      </c>
      <c r="K18" s="676">
        <f>B18</f>
        <v>2.73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3.4</v>
      </c>
      <c r="C19" s="200"/>
      <c r="D19" s="257"/>
      <c r="E19" s="258"/>
      <c r="F19" s="255"/>
      <c r="G19" s="255"/>
      <c r="J19" s="674" t="s">
        <v>510</v>
      </c>
      <c r="K19" s="678">
        <f>B19</f>
        <v>3.4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3.17</v>
      </c>
      <c r="C21" s="255"/>
      <c r="D21" s="255"/>
      <c r="E21" s="255"/>
      <c r="F21" s="255"/>
      <c r="G21" s="255"/>
      <c r="J21" s="663" t="s">
        <v>506</v>
      </c>
      <c r="K21" s="681">
        <f>B21</f>
        <v>3.17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2</v>
      </c>
      <c r="E32" s="28"/>
      <c r="J32" s="656" t="s">
        <v>550</v>
      </c>
      <c r="K32" s="671">
        <f>IF(ISBLANK(B32),"",B32)</f>
        <v>0</v>
      </c>
      <c r="L32" s="620">
        <f>IF(ISBLANK(C32),"",C32)</f>
        <v>2</v>
      </c>
      <c r="N32" s="28"/>
    </row>
    <row r="33" spans="1:15" x14ac:dyDescent="0.25">
      <c r="A33" s="658" t="s">
        <v>551</v>
      </c>
      <c r="B33" s="659">
        <v>1</v>
      </c>
      <c r="C33" s="659">
        <v>1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12</v>
      </c>
      <c r="C34" s="659">
        <v>14</v>
      </c>
      <c r="E34" s="44"/>
      <c r="J34" s="658" t="s">
        <v>649</v>
      </c>
      <c r="K34" s="672">
        <f t="shared" si="2"/>
        <v>12</v>
      </c>
      <c r="L34" s="621">
        <f t="shared" si="3"/>
        <v>14</v>
      </c>
      <c r="N34" s="44"/>
    </row>
    <row r="35" spans="1:15" x14ac:dyDescent="0.25">
      <c r="A35" s="652" t="s">
        <v>650</v>
      </c>
      <c r="B35" s="653">
        <v>17</v>
      </c>
      <c r="C35" s="653">
        <v>12</v>
      </c>
      <c r="E35" s="21"/>
      <c r="J35" s="652" t="s">
        <v>650</v>
      </c>
      <c r="K35" s="672">
        <f t="shared" si="2"/>
        <v>17</v>
      </c>
      <c r="L35" s="621">
        <f t="shared" si="3"/>
        <v>12</v>
      </c>
      <c r="N35" s="21"/>
    </row>
    <row r="36" spans="1:15" x14ac:dyDescent="0.25">
      <c r="A36" s="652" t="s">
        <v>651</v>
      </c>
      <c r="B36" s="653">
        <v>17</v>
      </c>
      <c r="C36" s="653">
        <v>13</v>
      </c>
      <c r="E36" s="21"/>
      <c r="J36" s="652" t="s">
        <v>651</v>
      </c>
      <c r="K36" s="672">
        <f t="shared" si="2"/>
        <v>17</v>
      </c>
      <c r="L36" s="621">
        <f t="shared" si="3"/>
        <v>13</v>
      </c>
      <c r="N36" s="21"/>
    </row>
    <row r="37" spans="1:15" x14ac:dyDescent="0.25">
      <c r="A37" s="654" t="s">
        <v>373</v>
      </c>
      <c r="B37" s="655">
        <v>152</v>
      </c>
      <c r="C37" s="655">
        <v>21</v>
      </c>
      <c r="J37" s="654" t="s">
        <v>373</v>
      </c>
      <c r="K37" s="673">
        <f t="shared" si="2"/>
        <v>152</v>
      </c>
      <c r="L37" s="622">
        <f t="shared" si="3"/>
        <v>21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1.89</v>
      </c>
      <c r="C42" s="199"/>
      <c r="D42" s="255"/>
      <c r="E42" s="213"/>
      <c r="F42" s="255"/>
      <c r="G42" s="255"/>
      <c r="J42" s="675" t="s">
        <v>496</v>
      </c>
      <c r="K42" s="676">
        <f>B42</f>
        <v>1.89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0.6</v>
      </c>
      <c r="C43" s="199"/>
      <c r="D43" s="255"/>
      <c r="E43" s="256"/>
      <c r="F43" s="255"/>
      <c r="G43" s="255"/>
      <c r="J43" s="677" t="s">
        <v>497</v>
      </c>
      <c r="K43" s="678">
        <f>B43</f>
        <v>0.6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0.95</v>
      </c>
      <c r="C45" s="199"/>
      <c r="D45" s="257"/>
      <c r="E45" s="258"/>
      <c r="F45" s="255"/>
      <c r="G45" s="255"/>
      <c r="J45" s="680" t="s">
        <v>509</v>
      </c>
      <c r="K45" s="676">
        <f>B45</f>
        <v>0.95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1.4</v>
      </c>
      <c r="C46" s="200"/>
      <c r="D46" s="257"/>
      <c r="E46" s="258"/>
      <c r="F46" s="255"/>
      <c r="G46" s="255"/>
      <c r="J46" s="674" t="s">
        <v>510</v>
      </c>
      <c r="K46" s="678">
        <f>B46</f>
        <v>1.4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1.24</v>
      </c>
      <c r="C48" s="255"/>
      <c r="D48" s="255"/>
      <c r="E48" s="255"/>
      <c r="F48" s="255"/>
      <c r="G48" s="255"/>
      <c r="J48" s="663" t="s">
        <v>506</v>
      </c>
      <c r="K48" s="681">
        <f>B48</f>
        <v>1.24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27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1.1000000000000001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0.7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0.6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2.5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90.4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0.62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97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96.7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286729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12004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5</v>
      </c>
      <c r="C4" s="602">
        <v>20.9</v>
      </c>
      <c r="D4" s="602">
        <v>154.4</v>
      </c>
      <c r="E4" s="602">
        <v>0.51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3.9</v>
      </c>
      <c r="D5" s="753">
        <v>92.3</v>
      </c>
      <c r="E5" s="753">
        <v>0.08</v>
      </c>
      <c r="G5" s="649" t="s">
        <v>454</v>
      </c>
      <c r="H5" s="650">
        <f>IF(ISBLANK(B4),"",B4)</f>
        <v>5</v>
      </c>
      <c r="I5" s="650">
        <f>IF(ISBLANK(B5),"",B5)</f>
        <v>1</v>
      </c>
      <c r="J5" s="651">
        <f>IF(ISBLANK(B6),"",B6)</f>
        <v>3</v>
      </c>
      <c r="K5" s="571"/>
    </row>
    <row r="6" spans="1:11" x14ac:dyDescent="0.25">
      <c r="A6" s="220">
        <v>2022</v>
      </c>
      <c r="B6" s="603">
        <v>3</v>
      </c>
      <c r="C6" s="604">
        <v>12</v>
      </c>
      <c r="D6" s="961">
        <v>90.4</v>
      </c>
      <c r="E6" s="961">
        <v>0.62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20.9</v>
      </c>
      <c r="I9" s="650">
        <f>IF(ISBLANK(C5),"",C5)</f>
        <v>3.9</v>
      </c>
      <c r="J9" s="651">
        <f>IF(ISBLANK(C6),"",C6)</f>
        <v>12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27</v>
      </c>
      <c r="C4" s="645">
        <v>1.1000000000000001</v>
      </c>
      <c r="D4" s="645"/>
      <c r="E4" s="645">
        <v>0.19</v>
      </c>
      <c r="F4" s="645">
        <v>0.6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26</v>
      </c>
      <c r="C5" s="604">
        <v>1.1000000000000001</v>
      </c>
      <c r="D5" s="604"/>
      <c r="E5" s="604">
        <v>0.1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27</v>
      </c>
      <c r="C6" s="604">
        <v>1.1000000000000001</v>
      </c>
      <c r="D6" s="604">
        <v>0.7</v>
      </c>
      <c r="E6" s="604">
        <v>0.2</v>
      </c>
      <c r="F6" s="604">
        <v>0.6</v>
      </c>
      <c r="G6" s="604">
        <v>2.5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96.4</v>
      </c>
      <c r="C5" s="604">
        <v>88.5</v>
      </c>
      <c r="D5" s="604">
        <v>1</v>
      </c>
      <c r="E5" s="604">
        <v>4</v>
      </c>
      <c r="F5" s="255"/>
      <c r="G5" s="255"/>
      <c r="H5" s="255"/>
    </row>
    <row r="6" spans="1:8" x14ac:dyDescent="0.25">
      <c r="A6" s="362">
        <v>2021</v>
      </c>
      <c r="B6" s="604">
        <v>91.1</v>
      </c>
      <c r="C6" s="604">
        <v>79.900000000000006</v>
      </c>
      <c r="D6" s="604">
        <v>1</v>
      </c>
      <c r="E6" s="604">
        <v>4.0999999999999996</v>
      </c>
      <c r="F6" s="255"/>
      <c r="G6" s="255"/>
      <c r="H6" s="255"/>
    </row>
    <row r="7" spans="1:8" x14ac:dyDescent="0.25">
      <c r="A7" s="483">
        <v>2022</v>
      </c>
      <c r="B7" s="1076">
        <v>97</v>
      </c>
      <c r="C7" s="1076">
        <v>96.7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4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4.0999999999999996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2673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11.2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5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535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4757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162812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6816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2821</v>
      </c>
      <c r="C5" s="1043">
        <v>1309</v>
      </c>
      <c r="D5" s="602">
        <v>1512</v>
      </c>
      <c r="G5" s="873" t="s">
        <v>126</v>
      </c>
      <c r="H5" s="639">
        <f>IF(ISBLANK(D7),"",D7)</f>
        <v>1458</v>
      </c>
    </row>
    <row r="6" spans="1:17" x14ac:dyDescent="0.25">
      <c r="A6" s="643">
        <v>2021</v>
      </c>
      <c r="B6" s="1043">
        <v>2821</v>
      </c>
      <c r="C6" s="1043">
        <v>1309</v>
      </c>
      <c r="D6" s="604">
        <v>1512</v>
      </c>
      <c r="G6" s="637" t="s">
        <v>127</v>
      </c>
      <c r="H6" s="625">
        <f>IF(ISBLANK(C7),"",C7)</f>
        <v>1215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2673</v>
      </c>
      <c r="C7" s="1043">
        <v>1215</v>
      </c>
      <c r="D7" s="619">
        <v>1458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1458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1215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24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4.9000000000000004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0.4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4.5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2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26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0.6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22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2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1932</v>
      </c>
      <c r="C6" s="55">
        <v>1005</v>
      </c>
      <c r="D6" s="55">
        <v>927</v>
      </c>
      <c r="E6" s="70">
        <v>2178</v>
      </c>
      <c r="F6" s="55">
        <v>1171</v>
      </c>
      <c r="G6" s="110">
        <v>1007</v>
      </c>
      <c r="H6" s="55">
        <v>1254</v>
      </c>
      <c r="I6" s="55">
        <v>664</v>
      </c>
      <c r="J6" s="55">
        <v>590</v>
      </c>
      <c r="K6" s="70">
        <v>5046</v>
      </c>
      <c r="L6" s="55">
        <v>2683</v>
      </c>
      <c r="M6" s="110">
        <v>2363</v>
      </c>
      <c r="N6" s="70">
        <v>4748</v>
      </c>
      <c r="O6" s="55">
        <v>2480</v>
      </c>
      <c r="P6" s="110">
        <v>2268</v>
      </c>
      <c r="Q6" s="70">
        <v>16521</v>
      </c>
      <c r="R6" s="55">
        <v>8532</v>
      </c>
      <c r="S6" s="110">
        <v>7989</v>
      </c>
      <c r="T6" s="70">
        <v>24852</v>
      </c>
      <c r="U6" s="55">
        <v>12492</v>
      </c>
      <c r="V6" s="162">
        <v>12360</v>
      </c>
    </row>
    <row r="7" spans="1:22" x14ac:dyDescent="0.25">
      <c r="A7" s="288">
        <v>2021</v>
      </c>
      <c r="B7" s="169">
        <v>1940</v>
      </c>
      <c r="C7" s="94">
        <v>1017</v>
      </c>
      <c r="D7" s="94">
        <v>923</v>
      </c>
      <c r="E7" s="169">
        <v>2151</v>
      </c>
      <c r="F7" s="94">
        <v>1139</v>
      </c>
      <c r="G7" s="171">
        <v>1012</v>
      </c>
      <c r="H7" s="94">
        <v>1238</v>
      </c>
      <c r="I7" s="94">
        <v>680</v>
      </c>
      <c r="J7" s="94">
        <v>558</v>
      </c>
      <c r="K7" s="169">
        <v>5014</v>
      </c>
      <c r="L7" s="94">
        <v>2669</v>
      </c>
      <c r="M7" s="171">
        <v>2345</v>
      </c>
      <c r="N7" s="169">
        <v>4707</v>
      </c>
      <c r="O7" s="94">
        <v>2470</v>
      </c>
      <c r="P7" s="171">
        <v>2237</v>
      </c>
      <c r="Q7" s="169">
        <v>16340</v>
      </c>
      <c r="R7" s="94">
        <v>8461</v>
      </c>
      <c r="S7" s="171">
        <v>7879</v>
      </c>
      <c r="T7" s="214">
        <v>24663</v>
      </c>
      <c r="U7" s="58">
        <v>12412</v>
      </c>
      <c r="V7" s="162">
        <v>12251</v>
      </c>
    </row>
    <row r="8" spans="1:22" x14ac:dyDescent="0.25">
      <c r="A8" s="221">
        <v>2022</v>
      </c>
      <c r="B8" s="72">
        <v>1931</v>
      </c>
      <c r="C8" s="61">
        <v>1018</v>
      </c>
      <c r="D8" s="61">
        <v>913</v>
      </c>
      <c r="E8" s="72">
        <v>2142</v>
      </c>
      <c r="F8" s="61">
        <v>1119</v>
      </c>
      <c r="G8" s="111">
        <v>1023</v>
      </c>
      <c r="H8" s="61">
        <v>1145</v>
      </c>
      <c r="I8" s="61">
        <v>632</v>
      </c>
      <c r="J8" s="61">
        <v>513</v>
      </c>
      <c r="K8" s="72">
        <v>4917</v>
      </c>
      <c r="L8" s="61">
        <v>2606</v>
      </c>
      <c r="M8" s="111">
        <v>2311</v>
      </c>
      <c r="N8" s="72">
        <v>4277</v>
      </c>
      <c r="O8" s="61">
        <v>2250</v>
      </c>
      <c r="P8" s="111">
        <v>2027</v>
      </c>
      <c r="Q8" s="72">
        <v>15515</v>
      </c>
      <c r="R8" s="61">
        <v>8002</v>
      </c>
      <c r="S8" s="111">
        <v>7513</v>
      </c>
      <c r="T8" s="72">
        <v>23887</v>
      </c>
      <c r="U8" s="61">
        <v>12017</v>
      </c>
      <c r="V8" s="111">
        <v>11870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1931</v>
      </c>
      <c r="C15" s="174">
        <f>E8</f>
        <v>2142</v>
      </c>
      <c r="D15" s="174">
        <f>H8</f>
        <v>1145</v>
      </c>
      <c r="E15" s="174">
        <f>K8</f>
        <v>4917</v>
      </c>
      <c r="F15" s="174">
        <f>N8</f>
        <v>4277</v>
      </c>
      <c r="G15" s="174">
        <f>Q8</f>
        <v>15515</v>
      </c>
      <c r="H15" s="336">
        <f>T8</f>
        <v>23887</v>
      </c>
      <c r="M15" s="174">
        <f>K8</f>
        <v>4917</v>
      </c>
      <c r="N15" s="174">
        <f>H15-E15-O15</f>
        <v>14671</v>
      </c>
      <c r="O15" s="174">
        <f>H15-(B15+C15+G15)</f>
        <v>4299</v>
      </c>
      <c r="P15" s="29"/>
      <c r="Q15" s="100">
        <f>M15/H15*100</f>
        <v>20.58441830284255</v>
      </c>
      <c r="R15" s="100">
        <f>N15/H15*100</f>
        <v>61.418344706325612</v>
      </c>
      <c r="S15" s="100">
        <f>O15/H15*100</f>
        <v>17.997236990831833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20.58441830284255</v>
      </c>
      <c r="R18" s="100">
        <f>N15/H15*100</f>
        <v>61.418344706325612</v>
      </c>
      <c r="S18" s="100">
        <f>O15/H15*100</f>
        <v>17.997236990831833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7.2</v>
      </c>
      <c r="C23" s="363"/>
      <c r="D23" s="363"/>
      <c r="E23" s="169">
        <v>24.7</v>
      </c>
      <c r="F23" s="363"/>
      <c r="G23" s="364"/>
      <c r="H23" s="169">
        <v>7.22</v>
      </c>
      <c r="I23" s="94">
        <v>6.45</v>
      </c>
      <c r="J23" s="171">
        <v>8.1999999999999993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10.7</v>
      </c>
      <c r="C24" s="363"/>
      <c r="D24" s="363"/>
      <c r="E24" s="169">
        <v>14.1</v>
      </c>
      <c r="F24" s="363"/>
      <c r="G24" s="364"/>
      <c r="H24" s="169">
        <v>3.56</v>
      </c>
      <c r="I24" s="94">
        <v>7.3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7.4</v>
      </c>
      <c r="C25" s="359"/>
      <c r="D25" s="359"/>
      <c r="E25" s="72">
        <v>10.9</v>
      </c>
      <c r="F25" s="359"/>
      <c r="G25" s="463"/>
      <c r="H25" s="72">
        <v>3.69</v>
      </c>
      <c r="I25" s="61">
        <v>0</v>
      </c>
      <c r="J25" s="111">
        <v>6.99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8.1999999999999993</v>
      </c>
      <c r="C32" s="676">
        <f>IF(ISBLANK(I23),"",I23)</f>
        <v>6.45</v>
      </c>
      <c r="F32" s="702">
        <f>A23</f>
        <v>2020</v>
      </c>
      <c r="G32" s="676">
        <f>IF(ISBLANK(J23),"",J23)</f>
        <v>8.1999999999999993</v>
      </c>
      <c r="H32" s="676">
        <f>IF(ISBLANK(I23),"",I23)</f>
        <v>6.45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7.3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7.3</v>
      </c>
    </row>
    <row r="34" spans="1:8" x14ac:dyDescent="0.25">
      <c r="A34" s="704">
        <f t="shared" si="0"/>
        <v>2022</v>
      </c>
      <c r="B34" s="678">
        <f t="shared" si="1"/>
        <v>6.99</v>
      </c>
      <c r="C34" s="678">
        <f t="shared" si="2"/>
        <v>0</v>
      </c>
      <c r="F34" s="704">
        <f t="shared" si="3"/>
        <v>2022</v>
      </c>
      <c r="G34" s="678">
        <f t="shared" si="4"/>
        <v>6.99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25</v>
      </c>
      <c r="C4" s="602">
        <v>3</v>
      </c>
      <c r="D4" s="602">
        <v>3</v>
      </c>
      <c r="E4" s="601">
        <v>0</v>
      </c>
      <c r="F4" s="602">
        <v>5.6</v>
      </c>
      <c r="G4" s="602">
        <v>0.6</v>
      </c>
    </row>
    <row r="5" spans="1:10" x14ac:dyDescent="0.25">
      <c r="A5" s="288">
        <v>2021</v>
      </c>
      <c r="B5" s="753">
        <v>25</v>
      </c>
      <c r="C5" s="753">
        <v>3</v>
      </c>
      <c r="D5" s="753">
        <v>3</v>
      </c>
      <c r="E5" s="755">
        <v>0</v>
      </c>
      <c r="F5" s="753">
        <v>5.6</v>
      </c>
      <c r="G5" s="753">
        <v>0.6</v>
      </c>
    </row>
    <row r="6" spans="1:10" x14ac:dyDescent="0.25">
      <c r="A6" s="220">
        <v>2022</v>
      </c>
      <c r="B6" s="754">
        <v>22</v>
      </c>
      <c r="C6" s="754">
        <v>2</v>
      </c>
      <c r="D6" s="754">
        <v>2</v>
      </c>
      <c r="E6" s="756">
        <v>0</v>
      </c>
      <c r="F6" s="754">
        <v>4.9000000000000004</v>
      </c>
      <c r="G6" s="754">
        <v>0.4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25</v>
      </c>
      <c r="C11" s="80">
        <f>IF(ISBLANK(D4),"",D4)</f>
        <v>3</v>
      </c>
      <c r="E11" s="103">
        <f>A4</f>
        <v>2020</v>
      </c>
      <c r="F11" s="80">
        <f>IF(ISBLANK(B4),"",B4)</f>
        <v>25</v>
      </c>
      <c r="G11" s="80">
        <f>IF(ISBLANK(D4),"",D4)</f>
        <v>3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25</v>
      </c>
      <c r="C12" s="80">
        <f>IF(ISBLANK(D5),"",D5)</f>
        <v>3</v>
      </c>
      <c r="E12" s="103">
        <f t="shared" ref="E12:E13" si="1">A5</f>
        <v>2021</v>
      </c>
      <c r="F12" s="80">
        <f t="shared" ref="F12:F13" si="2">IF(ISBLANK(B5),"",B5)</f>
        <v>25</v>
      </c>
      <c r="G12" s="80">
        <f t="shared" ref="G12:G13" si="3">IF(ISBLANK(D5),"",D5)</f>
        <v>3</v>
      </c>
    </row>
    <row r="13" spans="1:10" x14ac:dyDescent="0.25">
      <c r="A13" s="156">
        <f t="shared" si="0"/>
        <v>2022</v>
      </c>
      <c r="B13" s="83">
        <f>IF(ISBLANK(B6),"",B6)</f>
        <v>22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22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3</v>
      </c>
      <c r="C18" s="80">
        <f>IF(ISBLANK(E4),"",E4)</f>
        <v>0</v>
      </c>
      <c r="E18" s="605">
        <f>A4</f>
        <v>2020</v>
      </c>
      <c r="F18" s="100">
        <f>IF(ISBLANK(C4),"",C4)</f>
        <v>3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3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3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2</v>
      </c>
      <c r="C20" s="83">
        <f>IF(ISBLANK(E6),"",E6)</f>
        <v>0</v>
      </c>
      <c r="E20" s="156">
        <f t="shared" si="5"/>
        <v>2022</v>
      </c>
      <c r="F20" s="83">
        <f>IF(ISBLANK(C6),"",C6)</f>
        <v>2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966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4.0999999999999996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608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12.4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194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133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668</v>
      </c>
    </row>
    <row r="17" spans="2:3" x14ac:dyDescent="0.25">
      <c r="B17" s="255">
        <v>2021</v>
      </c>
      <c r="C17" s="1010">
        <v>564</v>
      </c>
    </row>
    <row r="18" spans="2:3" x14ac:dyDescent="0.25">
      <c r="B18" s="255">
        <v>2022</v>
      </c>
      <c r="C18" s="1010">
        <v>608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668</v>
      </c>
    </row>
    <row r="22" spans="2:3" x14ac:dyDescent="0.25">
      <c r="B22" s="638">
        <f>B17</f>
        <v>2021</v>
      </c>
      <c r="C22" s="638">
        <f t="shared" ref="C22:C23" si="0">IF(ISBLANK(C17),"",C17)</f>
        <v>564</v>
      </c>
    </row>
    <row r="23" spans="2:3" x14ac:dyDescent="0.25">
      <c r="B23" s="638">
        <f>B18</f>
        <v>2022</v>
      </c>
      <c r="C23" s="638">
        <f t="shared" si="0"/>
        <v>608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25</v>
      </c>
      <c r="C5" s="55">
        <v>43</v>
      </c>
      <c r="D5" s="55">
        <v>52</v>
      </c>
      <c r="E5" s="271">
        <f>SUM(B5:D5)</f>
        <v>120</v>
      </c>
      <c r="F5" s="71">
        <v>1313</v>
      </c>
      <c r="G5" s="70">
        <v>0.5</v>
      </c>
      <c r="H5" s="55">
        <v>0.3</v>
      </c>
      <c r="I5" s="110">
        <v>1.2</v>
      </c>
      <c r="J5" s="71">
        <v>5.3</v>
      </c>
    </row>
    <row r="6" spans="1:10" x14ac:dyDescent="0.25">
      <c r="A6" s="288">
        <v>2021</v>
      </c>
      <c r="B6" s="759">
        <v>27</v>
      </c>
      <c r="C6" s="760">
        <v>42</v>
      </c>
      <c r="D6" s="760">
        <v>50</v>
      </c>
      <c r="E6" s="272">
        <f>SUM(B6:D6)</f>
        <v>119</v>
      </c>
      <c r="F6" s="216">
        <v>1161</v>
      </c>
      <c r="G6" s="459">
        <v>0.5</v>
      </c>
      <c r="H6" s="460">
        <v>0.3</v>
      </c>
      <c r="I6" s="765">
        <v>1.2</v>
      </c>
      <c r="J6" s="216">
        <v>4.7</v>
      </c>
    </row>
    <row r="7" spans="1:10" x14ac:dyDescent="0.25">
      <c r="A7" s="220">
        <v>2022</v>
      </c>
      <c r="B7" s="169">
        <v>34</v>
      </c>
      <c r="C7" s="94">
        <v>44</v>
      </c>
      <c r="D7" s="94">
        <v>37</v>
      </c>
      <c r="E7" s="449">
        <f>SUM(B7:D7)</f>
        <v>115</v>
      </c>
      <c r="F7" s="170">
        <v>966</v>
      </c>
      <c r="G7" s="169">
        <v>0.7</v>
      </c>
      <c r="H7" s="94">
        <v>0.3</v>
      </c>
      <c r="I7" s="171">
        <v>0.9</v>
      </c>
      <c r="J7" s="170">
        <v>4.0999999999999996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1313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1161</v>
      </c>
      <c r="C14" s="28"/>
      <c r="D14" s="28"/>
      <c r="F14" s="627" t="s">
        <v>1534</v>
      </c>
      <c r="G14" s="623">
        <f>IF(ISBLANK(B7),"",B7)</f>
        <v>34</v>
      </c>
      <c r="I14" s="627" t="s">
        <v>1537</v>
      </c>
      <c r="J14" s="623">
        <f>IF(ISBLANK(B7),"",B7)</f>
        <v>34</v>
      </c>
    </row>
    <row r="15" spans="1:10" x14ac:dyDescent="0.25">
      <c r="A15" s="626">
        <f t="shared" ref="A15" si="1">A7</f>
        <v>2022</v>
      </c>
      <c r="B15" s="625">
        <f t="shared" si="0"/>
        <v>966</v>
      </c>
      <c r="C15" s="28"/>
      <c r="D15" s="28"/>
      <c r="F15" s="628" t="s">
        <v>1535</v>
      </c>
      <c r="G15" s="624">
        <f>IF(ISBLANK(C7),"",C7)</f>
        <v>44</v>
      </c>
      <c r="I15" s="628" t="s">
        <v>1546</v>
      </c>
      <c r="J15" s="624">
        <f>IF(ISBLANK(C7),"",C7)</f>
        <v>44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37</v>
      </c>
      <c r="I16" s="629" t="s">
        <v>1547</v>
      </c>
      <c r="J16" s="625">
        <f>IF(ISBLANK(D7),"",D7)</f>
        <v>37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0.7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0.9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11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59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35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10.7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29</v>
      </c>
      <c r="C6" s="761"/>
      <c r="D6" s="761"/>
      <c r="E6" s="459">
        <v>8.5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17</v>
      </c>
      <c r="C7" s="761"/>
      <c r="D7" s="761"/>
      <c r="E7" s="459">
        <v>5.0999999999999996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35</v>
      </c>
      <c r="C8" s="762"/>
      <c r="D8" s="762"/>
      <c r="E8" s="603">
        <v>10.7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29</v>
      </c>
      <c r="C16" s="757"/>
      <c r="I16" s="702">
        <f>A6</f>
        <v>2020</v>
      </c>
      <c r="J16" s="676">
        <f>IF(ISBLANK(E6),"",E6)</f>
        <v>8.5</v>
      </c>
      <c r="K16" s="758"/>
    </row>
    <row r="17" spans="1:10" x14ac:dyDescent="0.25">
      <c r="A17" s="703">
        <f>A7</f>
        <v>2021</v>
      </c>
      <c r="B17" s="855">
        <f>IF(ISBLANK(B7),"",B7)</f>
        <v>17</v>
      </c>
      <c r="C17" s="757"/>
      <c r="I17" s="703">
        <f>A7</f>
        <v>2021</v>
      </c>
      <c r="J17" s="855">
        <f>IF(ISBLANK(E7),"",E7)</f>
        <v>5.0999999999999996</v>
      </c>
    </row>
    <row r="18" spans="1:10" x14ac:dyDescent="0.25">
      <c r="A18" s="704">
        <f>A8</f>
        <v>2022</v>
      </c>
      <c r="B18" s="678">
        <f>IF(ISBLANK(B8),"",B8)</f>
        <v>35</v>
      </c>
      <c r="C18" s="757"/>
      <c r="I18" s="704">
        <f>A8</f>
        <v>2022</v>
      </c>
      <c r="J18" s="678">
        <f>IF(ISBLANK(E8),"",E8)</f>
        <v>10.7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19</v>
      </c>
      <c r="D5" s="451">
        <f>IF(ISBLANK(B5),"",A5)</f>
        <v>2020</v>
      </c>
      <c r="E5" s="620">
        <f>IF(ISBLANK(B5),"",B5)</f>
        <v>19</v>
      </c>
      <c r="K5" s="219">
        <v>2020</v>
      </c>
      <c r="L5" s="657">
        <v>5</v>
      </c>
    </row>
    <row r="6" spans="1:12" x14ac:dyDescent="0.25">
      <c r="A6" s="231">
        <v>2021</v>
      </c>
      <c r="B6" s="604">
        <v>17</v>
      </c>
      <c r="D6" s="452">
        <f>IF(ISBLANK(B6),"",A6)</f>
        <v>2021</v>
      </c>
      <c r="E6" s="621">
        <f>IF(ISBLANK(B6),"",B6)</f>
        <v>17</v>
      </c>
      <c r="K6" s="288">
        <v>2021</v>
      </c>
      <c r="L6" s="659">
        <v>5</v>
      </c>
    </row>
    <row r="7" spans="1:12" x14ac:dyDescent="0.25">
      <c r="A7" s="123">
        <v>2022</v>
      </c>
      <c r="B7" s="619">
        <v>18</v>
      </c>
      <c r="D7" s="381">
        <f>IF(ISBLANK(B7),"",A7)</f>
        <v>2022</v>
      </c>
      <c r="E7" s="622">
        <f>IF(ISBLANK(B7),"",B7)</f>
        <v>18</v>
      </c>
      <c r="K7" s="221">
        <v>2022</v>
      </c>
      <c r="L7" s="619">
        <v>4.5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18</v>
      </c>
      <c r="C4" s="645">
        <v>64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7</v>
      </c>
      <c r="C5" s="604">
        <v>35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11</v>
      </c>
      <c r="C6" s="604">
        <v>59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6</v>
      </c>
      <c r="C5" s="645">
        <v>4127</v>
      </c>
      <c r="D5" s="645">
        <v>470</v>
      </c>
      <c r="E5" s="871">
        <v>11.4</v>
      </c>
      <c r="F5" s="1048">
        <v>10.5</v>
      </c>
      <c r="G5" s="1048">
        <v>12.2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6</v>
      </c>
      <c r="C6" s="659">
        <v>4095</v>
      </c>
      <c r="D6" s="659">
        <v>470</v>
      </c>
      <c r="E6" s="659">
        <v>11.4</v>
      </c>
      <c r="F6" s="659">
        <v>10.5</v>
      </c>
      <c r="G6" s="659">
        <v>12.3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5</v>
      </c>
      <c r="C7" s="619">
        <v>4757</v>
      </c>
      <c r="D7" s="619">
        <v>535</v>
      </c>
      <c r="E7" s="619">
        <v>11.2</v>
      </c>
      <c r="F7" s="619">
        <v>10.1</v>
      </c>
      <c r="G7" s="619">
        <v>12.3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13.3</v>
      </c>
      <c r="C4" s="657">
        <v>208</v>
      </c>
      <c r="D4" s="657">
        <v>4.0999999999999996</v>
      </c>
      <c r="E4" s="657">
        <v>144</v>
      </c>
      <c r="F4" s="657">
        <v>0.6</v>
      </c>
      <c r="G4" s="657">
        <v>28</v>
      </c>
      <c r="H4" s="657">
        <v>3</v>
      </c>
      <c r="I4" s="657">
        <v>34</v>
      </c>
      <c r="J4" s="657">
        <v>0.8</v>
      </c>
      <c r="K4" s="255"/>
      <c r="L4" s="255"/>
      <c r="M4" s="255"/>
    </row>
    <row r="5" spans="1:13" x14ac:dyDescent="0.25">
      <c r="A5" s="488">
        <v>2021</v>
      </c>
      <c r="B5" s="604">
        <v>11.3</v>
      </c>
      <c r="C5" s="604">
        <v>175</v>
      </c>
      <c r="D5" s="604">
        <v>3.5</v>
      </c>
      <c r="E5" s="604">
        <v>130</v>
      </c>
      <c r="F5" s="604">
        <v>0.5</v>
      </c>
      <c r="G5" s="604">
        <v>28</v>
      </c>
      <c r="H5" s="604">
        <v>3</v>
      </c>
      <c r="I5" s="604">
        <v>27</v>
      </c>
      <c r="J5" s="604">
        <v>0.6</v>
      </c>
      <c r="K5" s="255"/>
      <c r="L5" s="255"/>
      <c r="M5" s="255"/>
    </row>
    <row r="6" spans="1:13" x14ac:dyDescent="0.25">
      <c r="A6" s="483">
        <v>2022</v>
      </c>
      <c r="B6" s="619">
        <v>12.4</v>
      </c>
      <c r="C6" s="619">
        <v>194</v>
      </c>
      <c r="D6" s="619">
        <v>4</v>
      </c>
      <c r="E6" s="619">
        <v>133</v>
      </c>
      <c r="F6" s="619">
        <v>0.6</v>
      </c>
      <c r="G6" s="619">
        <v>24</v>
      </c>
      <c r="H6" s="619">
        <v>2</v>
      </c>
      <c r="I6" s="619">
        <v>26</v>
      </c>
      <c r="J6" s="619">
        <v>0.6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60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13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277</v>
      </c>
      <c r="C4" s="1015">
        <v>155</v>
      </c>
      <c r="D4" s="1015">
        <v>122</v>
      </c>
      <c r="E4" s="1014">
        <v>419</v>
      </c>
      <c r="F4" s="1015">
        <v>223</v>
      </c>
      <c r="G4" s="1015">
        <v>196</v>
      </c>
      <c r="H4" s="1016">
        <v>11.1</v>
      </c>
      <c r="I4" s="1016">
        <v>16.899999999999999</v>
      </c>
      <c r="J4" s="1016">
        <v>-5.8</v>
      </c>
      <c r="K4" s="70">
        <v>290</v>
      </c>
      <c r="L4" s="55">
        <v>116</v>
      </c>
      <c r="M4" s="110">
        <v>174</v>
      </c>
      <c r="N4" s="55">
        <v>335</v>
      </c>
      <c r="O4" s="55">
        <v>129</v>
      </c>
      <c r="P4" s="110">
        <v>206</v>
      </c>
    </row>
    <row r="5" spans="1:17" x14ac:dyDescent="0.25">
      <c r="A5" s="288">
        <v>2021</v>
      </c>
      <c r="B5" s="1017">
        <v>281</v>
      </c>
      <c r="C5" s="1018">
        <v>137</v>
      </c>
      <c r="D5" s="1018">
        <v>144</v>
      </c>
      <c r="E5" s="1017">
        <v>461</v>
      </c>
      <c r="F5" s="1018">
        <v>228</v>
      </c>
      <c r="G5" s="1018">
        <v>233</v>
      </c>
      <c r="H5" s="1019">
        <v>11.4</v>
      </c>
      <c r="I5" s="1019">
        <v>18.7</v>
      </c>
      <c r="J5" s="1019">
        <v>-7.3</v>
      </c>
      <c r="K5" s="214">
        <v>400</v>
      </c>
      <c r="L5" s="58">
        <v>176</v>
      </c>
      <c r="M5" s="162">
        <v>224</v>
      </c>
      <c r="N5" s="58">
        <v>412</v>
      </c>
      <c r="O5" s="58">
        <v>165</v>
      </c>
      <c r="P5" s="162">
        <v>247</v>
      </c>
    </row>
    <row r="6" spans="1:17" x14ac:dyDescent="0.25">
      <c r="A6" s="221">
        <v>2022</v>
      </c>
      <c r="B6" s="1020">
        <v>271</v>
      </c>
      <c r="C6" s="1021">
        <v>128</v>
      </c>
      <c r="D6" s="1021">
        <v>143</v>
      </c>
      <c r="E6" s="1020">
        <v>374</v>
      </c>
      <c r="F6" s="1021">
        <v>227</v>
      </c>
      <c r="G6" s="1021">
        <v>147</v>
      </c>
      <c r="H6" s="1022">
        <v>11.3</v>
      </c>
      <c r="I6" s="1022">
        <v>15.7</v>
      </c>
      <c r="J6" s="1022">
        <v>-4.3</v>
      </c>
      <c r="K6" s="1023">
        <v>367</v>
      </c>
      <c r="L6" s="1024">
        <v>156</v>
      </c>
      <c r="M6" s="1025">
        <v>211</v>
      </c>
      <c r="N6" s="1024">
        <v>472</v>
      </c>
      <c r="O6" s="1024">
        <v>205</v>
      </c>
      <c r="P6" s="1025">
        <v>267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122</v>
      </c>
      <c r="C13" s="321">
        <f>IF(ISBLANK(C4),"",C4)</f>
        <v>155</v>
      </c>
      <c r="D13" s="366"/>
      <c r="E13" s="324">
        <f>A4</f>
        <v>2020</v>
      </c>
      <c r="F13" s="321">
        <f>IF(ISBLANK(G4),"",G4)</f>
        <v>196</v>
      </c>
      <c r="G13" s="321">
        <f>IF(ISBLANK(F4),"",F4)</f>
        <v>223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144</v>
      </c>
      <c r="C14" s="322">
        <f t="shared" ref="C14:C15" si="2">IF(ISBLANK(C5),"",C5)</f>
        <v>137</v>
      </c>
      <c r="D14" s="366"/>
      <c r="E14" s="325">
        <f t="shared" ref="E14:E15" si="3">A5</f>
        <v>2021</v>
      </c>
      <c r="F14" s="322">
        <f t="shared" ref="F14:F15" si="4">IF(ISBLANK(G5),"",G5)</f>
        <v>233</v>
      </c>
      <c r="G14" s="322">
        <f t="shared" ref="G14:G15" si="5">IF(ISBLANK(F5),"",F5)</f>
        <v>228</v>
      </c>
      <c r="H14" s="391"/>
      <c r="I14" s="391"/>
      <c r="J14" s="48"/>
      <c r="K14" s="327" t="s">
        <v>544</v>
      </c>
      <c r="L14" s="330">
        <f>IF(ISBLANK(K4),"",K4)</f>
        <v>290</v>
      </c>
      <c r="M14" s="330">
        <f>IF(ISBLANK(K5),"",K5)</f>
        <v>400</v>
      </c>
      <c r="N14" s="330">
        <f>IF(ISBLANK(K6),"",K6)</f>
        <v>367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143</v>
      </c>
      <c r="C15" s="323">
        <f t="shared" si="2"/>
        <v>128</v>
      </c>
      <c r="E15" s="326">
        <f t="shared" si="3"/>
        <v>2022</v>
      </c>
      <c r="F15" s="323">
        <f t="shared" si="4"/>
        <v>147</v>
      </c>
      <c r="G15" s="323">
        <f t="shared" si="5"/>
        <v>227</v>
      </c>
      <c r="H15" s="213"/>
      <c r="I15" s="213"/>
      <c r="J15" s="28"/>
      <c r="K15" s="328" t="s">
        <v>543</v>
      </c>
      <c r="L15" s="331">
        <f>IF(ISBLANK(N4),"",N4)</f>
        <v>335</v>
      </c>
      <c r="M15" s="331">
        <f>IF(ISBLANK(N5),"",N5)</f>
        <v>412</v>
      </c>
      <c r="N15" s="331">
        <f>IF(ISBLANK(N6),"",N6)</f>
        <v>472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290</v>
      </c>
      <c r="M19" s="330">
        <f>IF(ISBLANK(K5),"",K5)</f>
        <v>400</v>
      </c>
      <c r="N19" s="330">
        <f>IF(ISBLANK(K6),"",K6)</f>
        <v>367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335</v>
      </c>
      <c r="M20" s="331">
        <f>IF(ISBLANK(N5),"",N5)</f>
        <v>412</v>
      </c>
      <c r="N20" s="331">
        <f>IF(ISBLANK(N6),"",N6)</f>
        <v>472</v>
      </c>
      <c r="O20" s="366"/>
    </row>
    <row r="21" spans="1:15" x14ac:dyDescent="0.25">
      <c r="A21" s="324">
        <f>A4</f>
        <v>2020</v>
      </c>
      <c r="B21" s="321">
        <f>IF(ISBLANK(D4),"",D4)</f>
        <v>122</v>
      </c>
      <c r="C21" s="321">
        <f>IF(ISBLANK(C4),"",C4)</f>
        <v>155</v>
      </c>
      <c r="E21" s="324">
        <f>A4</f>
        <v>2020</v>
      </c>
      <c r="F21" s="321">
        <f>IF(ISBLANK(G4),"",G4)</f>
        <v>196</v>
      </c>
      <c r="G21" s="321">
        <f>IF(ISBLANK(F4),"",F4)</f>
        <v>223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144</v>
      </c>
      <c r="C22" s="322">
        <f t="shared" ref="C22:C23" si="8">IF(ISBLANK(C5),"",C5)</f>
        <v>137</v>
      </c>
      <c r="E22" s="325">
        <f t="shared" ref="E22:E23" si="9">A5</f>
        <v>2021</v>
      </c>
      <c r="F22" s="322">
        <f t="shared" ref="F22:F23" si="10">IF(ISBLANK(G5),"",G5)</f>
        <v>233</v>
      </c>
      <c r="G22" s="322">
        <f t="shared" ref="G22:G23" si="11">IF(ISBLANK(F5),"",F5)</f>
        <v>228</v>
      </c>
    </row>
    <row r="23" spans="1:15" x14ac:dyDescent="0.25">
      <c r="A23" s="326">
        <f t="shared" si="6"/>
        <v>2022</v>
      </c>
      <c r="B23" s="323">
        <f t="shared" si="7"/>
        <v>143</v>
      </c>
      <c r="C23" s="323">
        <f t="shared" si="8"/>
        <v>128</v>
      </c>
      <c r="E23" s="326">
        <f t="shared" si="9"/>
        <v>2022</v>
      </c>
      <c r="F23" s="323">
        <f t="shared" si="10"/>
        <v>147</v>
      </c>
      <c r="G23" s="323">
        <f t="shared" si="11"/>
        <v>227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17</v>
      </c>
      <c r="F5" s="618"/>
      <c r="G5" s="947"/>
      <c r="H5" s="601">
        <v>52</v>
      </c>
      <c r="I5" s="618">
        <v>27</v>
      </c>
      <c r="J5" s="618">
        <v>25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15</v>
      </c>
      <c r="F6" s="1037"/>
      <c r="G6" s="982"/>
      <c r="H6" s="1043">
        <v>55</v>
      </c>
      <c r="I6" s="1037">
        <v>25</v>
      </c>
      <c r="J6" s="1037">
        <v>30</v>
      </c>
      <c r="K6" s="1037"/>
      <c r="L6" s="982"/>
    </row>
    <row r="7" spans="1:12" x14ac:dyDescent="0.25">
      <c r="A7" s="220">
        <v>2022</v>
      </c>
      <c r="B7" s="603">
        <v>1</v>
      </c>
      <c r="C7" s="614"/>
      <c r="D7" s="614"/>
      <c r="E7" s="1043">
        <v>13</v>
      </c>
      <c r="F7" s="1037"/>
      <c r="G7" s="982"/>
      <c r="H7" s="1043">
        <v>60</v>
      </c>
      <c r="I7" s="1037">
        <v>21</v>
      </c>
      <c r="J7" s="1037">
        <v>39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21</v>
      </c>
    </row>
    <row r="15" spans="1:12" ht="30" x14ac:dyDescent="0.25">
      <c r="A15" s="835" t="s">
        <v>1551</v>
      </c>
      <c r="B15" s="625">
        <f>IF(ISBLANK(J7),"",J7)</f>
        <v>39</v>
      </c>
    </row>
    <row r="17" spans="1:2" x14ac:dyDescent="0.25">
      <c r="A17" s="627" t="s">
        <v>1548</v>
      </c>
      <c r="B17" s="623">
        <f>IF(ISBLANK(I7),"",I7)</f>
        <v>21</v>
      </c>
    </row>
    <row r="18" spans="1:2" x14ac:dyDescent="0.25">
      <c r="A18" s="629" t="s">
        <v>1549</v>
      </c>
      <c r="B18" s="625">
        <f>IF(ISBLANK(J7),"",J7)</f>
        <v>39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54.5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38.1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55.1</v>
      </c>
      <c r="C6" s="616">
        <v>22.6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59.3</v>
      </c>
      <c r="C10" s="616">
        <v>35.5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54.5</v>
      </c>
      <c r="C14" s="73">
        <v>38.1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99.004000000000005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257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8023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598.77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29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99.004000000000005</v>
      </c>
      <c r="C5" s="613">
        <v>75.004000000000005</v>
      </c>
      <c r="D5" s="753">
        <v>7485</v>
      </c>
      <c r="E5" s="753">
        <v>30</v>
      </c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>
        <v>99.004000000000005</v>
      </c>
      <c r="C6" s="614">
        <v>75.004000000000005</v>
      </c>
      <c r="D6" s="961">
        <v>7017</v>
      </c>
      <c r="E6" s="961">
        <v>28</v>
      </c>
      <c r="G6" s="482">
        <v>2017</v>
      </c>
      <c r="H6" s="214">
        <v>437</v>
      </c>
      <c r="I6" s="58">
        <v>0</v>
      </c>
      <c r="J6" s="58">
        <v>437</v>
      </c>
      <c r="K6" s="216">
        <v>1</v>
      </c>
    </row>
    <row r="7" spans="1:12" x14ac:dyDescent="0.25">
      <c r="A7" s="220">
        <v>2022</v>
      </c>
      <c r="B7" s="603">
        <v>99.004000000000005</v>
      </c>
      <c r="C7" s="614">
        <v>75.004000000000005</v>
      </c>
      <c r="D7" s="961">
        <v>7106</v>
      </c>
      <c r="E7" s="961">
        <v>29</v>
      </c>
      <c r="G7" s="484">
        <v>2020</v>
      </c>
      <c r="H7" s="72">
        <v>598.77</v>
      </c>
      <c r="I7" s="61">
        <v>0</v>
      </c>
      <c r="J7" s="61">
        <v>598.77</v>
      </c>
      <c r="K7" s="73">
        <v>1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75.004000000000005</v>
      </c>
      <c r="D14" s="633">
        <f>A5</f>
        <v>2020</v>
      </c>
      <c r="E14" s="627">
        <f>IF(ISBLANK(D5),"",D5)</f>
        <v>7485</v>
      </c>
      <c r="F14" s="213"/>
      <c r="G14" s="636" t="s">
        <v>933</v>
      </c>
      <c r="H14" s="623">
        <f>IF(ISBLANK(J7),"",J7)</f>
        <v>598.77</v>
      </c>
      <c r="I14" s="213"/>
      <c r="J14" s="213"/>
    </row>
    <row r="15" spans="1:12" x14ac:dyDescent="0.25">
      <c r="A15" s="872" t="s">
        <v>16</v>
      </c>
      <c r="B15" s="632">
        <f>IF(ISBLANK(B7),"",B7)</f>
        <v>99.004000000000005</v>
      </c>
      <c r="D15" s="634">
        <f t="shared" ref="D15:D16" si="0">A6</f>
        <v>2021</v>
      </c>
      <c r="E15" s="628">
        <f>IF(ISBLANK(D6),"",D6)</f>
        <v>7017</v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7106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75.004000000000005</v>
      </c>
      <c r="F19" s="255"/>
      <c r="G19" s="636" t="s">
        <v>537</v>
      </c>
      <c r="H19" s="623">
        <f>IF(ISBLANK(J7),"",J7)</f>
        <v>598.77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99.004000000000005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0.5</v>
      </c>
      <c r="C5" s="1101">
        <v>8023</v>
      </c>
      <c r="D5" s="1102">
        <v>257</v>
      </c>
      <c r="E5" s="1101"/>
      <c r="F5" s="1102"/>
    </row>
    <row r="6" spans="1:9" x14ac:dyDescent="0.25">
      <c r="A6" s="220">
        <v>2021</v>
      </c>
      <c r="B6" s="1101">
        <v>1.1000000000000001</v>
      </c>
      <c r="C6" s="1101">
        <v>8023</v>
      </c>
      <c r="D6" s="1102">
        <v>257</v>
      </c>
      <c r="E6" s="1101"/>
      <c r="F6" s="1102"/>
    </row>
    <row r="7" spans="1:9" x14ac:dyDescent="0.25">
      <c r="A7" s="221">
        <v>2022</v>
      </c>
      <c r="B7" s="73">
        <v>1.4</v>
      </c>
      <c r="C7" s="73">
        <v>8023</v>
      </c>
      <c r="D7" s="73">
        <v>257</v>
      </c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337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294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2216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370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1846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8.6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6.3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446</v>
      </c>
      <c r="C5" s="460">
        <v>407</v>
      </c>
      <c r="D5" s="460">
        <v>39</v>
      </c>
      <c r="E5" s="459">
        <v>1986</v>
      </c>
      <c r="F5" s="460">
        <v>1519</v>
      </c>
      <c r="G5" s="460">
        <v>467</v>
      </c>
      <c r="H5" s="459">
        <v>3.7</v>
      </c>
      <c r="I5" s="765">
        <v>12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361</v>
      </c>
      <c r="C6" s="460">
        <v>273</v>
      </c>
      <c r="D6" s="460">
        <v>88</v>
      </c>
      <c r="E6" s="459">
        <v>2487</v>
      </c>
      <c r="F6" s="460">
        <v>1513</v>
      </c>
      <c r="G6" s="460">
        <v>974</v>
      </c>
      <c r="H6" s="459">
        <v>5.5</v>
      </c>
      <c r="I6" s="765">
        <v>11.1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337</v>
      </c>
      <c r="C7" s="614">
        <v>43</v>
      </c>
      <c r="D7" s="614">
        <v>294</v>
      </c>
      <c r="E7" s="603">
        <v>2216</v>
      </c>
      <c r="F7" s="614">
        <v>370</v>
      </c>
      <c r="G7" s="614">
        <v>1846</v>
      </c>
      <c r="H7" s="949">
        <v>8.6</v>
      </c>
      <c r="I7" s="950">
        <v>6.3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446</v>
      </c>
      <c r="C14" s="676">
        <f t="shared" ref="C14:D14" si="0">IF(ISBLANK(C5),"",C5)</f>
        <v>407</v>
      </c>
      <c r="D14" s="671">
        <f t="shared" si="0"/>
        <v>39</v>
      </c>
      <c r="F14" s="886">
        <f>A5</f>
        <v>2020</v>
      </c>
      <c r="G14" s="676">
        <f>IF(ISBLANK(E5),"",E5)</f>
        <v>1986</v>
      </c>
      <c r="H14" s="676">
        <f t="shared" ref="H14:I16" si="1">IF(ISBLANK(F5),"",F5)</f>
        <v>1519</v>
      </c>
      <c r="I14" s="671">
        <f t="shared" si="1"/>
        <v>467</v>
      </c>
      <c r="J14" s="758"/>
      <c r="K14" s="886">
        <f>A5</f>
        <v>2020</v>
      </c>
      <c r="L14" s="676">
        <f>IF(ISBLANK(H5),"",H5)</f>
        <v>3.7</v>
      </c>
      <c r="M14" s="671">
        <f>IF(ISBLANK(I5),"",I5)</f>
        <v>12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361</v>
      </c>
      <c r="C15" s="881">
        <f t="shared" si="3"/>
        <v>273</v>
      </c>
      <c r="D15" s="888">
        <f t="shared" si="3"/>
        <v>88</v>
      </c>
      <c r="F15" s="892">
        <f t="shared" ref="F15:F16" si="4">A6</f>
        <v>2021</v>
      </c>
      <c r="G15" s="855">
        <f t="shared" ref="G15:G16" si="5">IF(ISBLANK(E6),"",E6)</f>
        <v>2487</v>
      </c>
      <c r="H15" s="855">
        <f t="shared" si="1"/>
        <v>1513</v>
      </c>
      <c r="I15" s="672">
        <f t="shared" si="1"/>
        <v>974</v>
      </c>
      <c r="J15" s="213"/>
      <c r="K15" s="892">
        <f t="shared" ref="K15:K16" si="6">A6</f>
        <v>2021</v>
      </c>
      <c r="L15" s="855">
        <f t="shared" ref="L15:M16" si="7">IF(ISBLANK(H6),"",H6)</f>
        <v>5.5</v>
      </c>
      <c r="M15" s="672">
        <f t="shared" si="7"/>
        <v>11.1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337</v>
      </c>
      <c r="C16" s="890">
        <f t="shared" si="3"/>
        <v>43</v>
      </c>
      <c r="D16" s="891">
        <f t="shared" si="3"/>
        <v>294</v>
      </c>
      <c r="F16" s="893">
        <f t="shared" si="4"/>
        <v>2022</v>
      </c>
      <c r="G16" s="678">
        <f t="shared" si="5"/>
        <v>2216</v>
      </c>
      <c r="H16" s="678">
        <f t="shared" si="1"/>
        <v>370</v>
      </c>
      <c r="I16" s="673">
        <f t="shared" si="1"/>
        <v>1846</v>
      </c>
      <c r="J16" s="213"/>
      <c r="K16" s="893">
        <f t="shared" si="6"/>
        <v>2022</v>
      </c>
      <c r="L16" s="678">
        <f t="shared" si="7"/>
        <v>8.6</v>
      </c>
      <c r="M16" s="673">
        <f t="shared" si="7"/>
        <v>6.3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446</v>
      </c>
      <c r="C22" s="676">
        <f t="shared" ref="C22:D22" si="8">IF(ISBLANK(C5),"",C5)</f>
        <v>407</v>
      </c>
      <c r="D22" s="671">
        <f t="shared" si="8"/>
        <v>39</v>
      </c>
      <c r="F22" s="886">
        <f>A5</f>
        <v>2020</v>
      </c>
      <c r="G22" s="676">
        <f>IF(ISBLANK(E5),"",E5)</f>
        <v>1986</v>
      </c>
      <c r="H22" s="676">
        <f t="shared" ref="H22:I24" si="9">IF(ISBLANK(F5),"",F5)</f>
        <v>1519</v>
      </c>
      <c r="I22" s="671">
        <f t="shared" si="9"/>
        <v>467</v>
      </c>
      <c r="J22" s="758"/>
      <c r="K22" s="886">
        <f>A5</f>
        <v>2020</v>
      </c>
      <c r="L22" s="676">
        <f>IF(ISBLANK(H5),"",H5)</f>
        <v>3.7</v>
      </c>
      <c r="M22" s="671">
        <f>IF(ISBLANK(I5),"",I5)</f>
        <v>12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361</v>
      </c>
      <c r="C23" s="855">
        <f t="shared" si="11"/>
        <v>273</v>
      </c>
      <c r="D23" s="672">
        <f t="shared" si="11"/>
        <v>88</v>
      </c>
      <c r="F23" s="892">
        <f t="shared" ref="F23:F24" si="12">A6</f>
        <v>2021</v>
      </c>
      <c r="G23" s="855">
        <f t="shared" ref="G23:G24" si="13">IF(ISBLANK(E6),"",E6)</f>
        <v>2487</v>
      </c>
      <c r="H23" s="855">
        <f t="shared" si="9"/>
        <v>1513</v>
      </c>
      <c r="I23" s="672">
        <f t="shared" si="9"/>
        <v>974</v>
      </c>
      <c r="J23" s="213"/>
      <c r="K23" s="892">
        <f t="shared" ref="K23:K24" si="14">A6</f>
        <v>2021</v>
      </c>
      <c r="L23" s="855">
        <f t="shared" ref="L23:M24" si="15">IF(ISBLANK(H6),"",H6)</f>
        <v>5.5</v>
      </c>
      <c r="M23" s="672">
        <f t="shared" si="15"/>
        <v>11.1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337</v>
      </c>
      <c r="C24" s="678">
        <f t="shared" si="11"/>
        <v>43</v>
      </c>
      <c r="D24" s="673">
        <f t="shared" si="11"/>
        <v>294</v>
      </c>
      <c r="F24" s="893">
        <f t="shared" si="12"/>
        <v>2022</v>
      </c>
      <c r="G24" s="678">
        <f t="shared" si="13"/>
        <v>2216</v>
      </c>
      <c r="H24" s="678">
        <f t="shared" si="9"/>
        <v>370</v>
      </c>
      <c r="I24" s="673">
        <f t="shared" si="9"/>
        <v>1846</v>
      </c>
      <c r="J24" s="213"/>
      <c r="K24" s="893">
        <f t="shared" si="14"/>
        <v>2022</v>
      </c>
      <c r="L24" s="678">
        <f t="shared" si="15"/>
        <v>8.6</v>
      </c>
      <c r="M24" s="673">
        <f t="shared" si="15"/>
        <v>6.3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111</v>
      </c>
      <c r="C3" s="71">
        <v>29</v>
      </c>
      <c r="D3" s="71">
        <v>13.4</v>
      </c>
      <c r="F3" s="105" t="s">
        <v>545</v>
      </c>
      <c r="G3" s="97">
        <f>IF(ISBLANK(B3),"",B3)</f>
        <v>111</v>
      </c>
      <c r="H3" s="97">
        <f>IF(ISBLANK(B4),"",B4)</f>
        <v>130</v>
      </c>
      <c r="I3" s="97">
        <f>IF(ISBLANK(B5),"",B5)</f>
        <v>137</v>
      </c>
      <c r="J3" s="367"/>
    </row>
    <row r="4" spans="1:12" x14ac:dyDescent="0.25">
      <c r="A4" s="288">
        <v>2021</v>
      </c>
      <c r="B4" s="216">
        <v>130</v>
      </c>
      <c r="C4" s="216">
        <v>36</v>
      </c>
      <c r="D4" s="216">
        <v>15.8</v>
      </c>
      <c r="F4" s="130" t="s">
        <v>546</v>
      </c>
      <c r="G4" s="98">
        <f>IF(ISBLANK(C3),"",C3)</f>
        <v>29</v>
      </c>
      <c r="H4" s="98">
        <f>IF(ISBLANK(C4),"",C4)</f>
        <v>36</v>
      </c>
      <c r="I4" s="98">
        <f>IF(ISBLANK(C5),"",C5)</f>
        <v>50</v>
      </c>
      <c r="J4" s="367"/>
    </row>
    <row r="5" spans="1:12" x14ac:dyDescent="0.25">
      <c r="A5" s="220">
        <v>2022</v>
      </c>
      <c r="B5" s="170">
        <v>137</v>
      </c>
      <c r="C5" s="170">
        <v>50</v>
      </c>
      <c r="D5" s="170">
        <v>13.7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111</v>
      </c>
      <c r="H8" s="97">
        <f>IF(ISBLANK(B4),"",B4)</f>
        <v>130</v>
      </c>
      <c r="I8" s="97">
        <f>IF(ISBLANK(B5),"",B5)</f>
        <v>137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29</v>
      </c>
      <c r="H9" s="98">
        <f>IF(ISBLANK(C4),"",C4)</f>
        <v>36</v>
      </c>
      <c r="I9" s="98">
        <f>IF(ISBLANK(C5),"",C5)</f>
        <v>50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15.8</v>
      </c>
      <c r="I13" s="132">
        <f>IF(ISBLANK(D5),"",D5)</f>
        <v>13.7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654</v>
      </c>
      <c r="C4" s="110">
        <v>697</v>
      </c>
      <c r="E4" s="29" t="s">
        <v>548</v>
      </c>
      <c r="F4" s="165">
        <f>B4/($B$22+$C$22)*100</f>
        <v>2.7378909030016327</v>
      </c>
      <c r="G4" s="165">
        <f>C4/($B$22+$C$22)*100</f>
        <v>2.917905136685226</v>
      </c>
      <c r="J4" s="29" t="s">
        <v>548</v>
      </c>
      <c r="K4" s="165">
        <f>G4</f>
        <v>2.917905136685226</v>
      </c>
    </row>
    <row r="5" spans="1:11" x14ac:dyDescent="0.25">
      <c r="A5" s="204" t="s">
        <v>549</v>
      </c>
      <c r="B5" s="214">
        <v>661</v>
      </c>
      <c r="C5" s="162">
        <v>748</v>
      </c>
      <c r="E5" s="29" t="s">
        <v>549</v>
      </c>
      <c r="F5" s="165">
        <f t="shared" ref="F5:G21" si="0">B5/($B$22+$C$22)*100</f>
        <v>2.7671955456943107</v>
      </c>
      <c r="G5" s="165">
        <f t="shared" si="0"/>
        <v>3.1314103905890232</v>
      </c>
      <c r="J5" s="29" t="s">
        <v>549</v>
      </c>
      <c r="K5" s="165">
        <f t="shared" ref="K5:K21" si="1">G5</f>
        <v>3.1314103905890232</v>
      </c>
    </row>
    <row r="6" spans="1:11" x14ac:dyDescent="0.25">
      <c r="A6" s="204" t="s">
        <v>550</v>
      </c>
      <c r="B6" s="214">
        <v>621</v>
      </c>
      <c r="C6" s="162">
        <v>692</v>
      </c>
      <c r="E6" s="29" t="s">
        <v>550</v>
      </c>
      <c r="F6" s="165">
        <f t="shared" si="0"/>
        <v>2.5997404445932935</v>
      </c>
      <c r="G6" s="165">
        <f t="shared" si="0"/>
        <v>2.896973249047599</v>
      </c>
      <c r="J6" s="29" t="s">
        <v>550</v>
      </c>
      <c r="K6" s="165">
        <f t="shared" si="1"/>
        <v>2.896973249047599</v>
      </c>
    </row>
    <row r="7" spans="1:11" x14ac:dyDescent="0.25">
      <c r="A7" s="204" t="s">
        <v>551</v>
      </c>
      <c r="B7" s="214">
        <v>653</v>
      </c>
      <c r="C7" s="162">
        <v>790</v>
      </c>
      <c r="E7" s="29" t="s">
        <v>551</v>
      </c>
      <c r="F7" s="165">
        <f t="shared" si="0"/>
        <v>2.7337045254741072</v>
      </c>
      <c r="G7" s="165">
        <f t="shared" si="0"/>
        <v>3.3072382467450914</v>
      </c>
      <c r="J7" s="29" t="s">
        <v>551</v>
      </c>
      <c r="K7" s="165">
        <f t="shared" si="1"/>
        <v>3.3072382467450914</v>
      </c>
    </row>
    <row r="8" spans="1:11" x14ac:dyDescent="0.25">
      <c r="A8" s="204" t="s">
        <v>552</v>
      </c>
      <c r="B8" s="214">
        <v>672</v>
      </c>
      <c r="C8" s="162">
        <v>710</v>
      </c>
      <c r="E8" s="29" t="s">
        <v>552</v>
      </c>
      <c r="F8" s="165">
        <f t="shared" si="0"/>
        <v>2.8132456984970902</v>
      </c>
      <c r="G8" s="165">
        <f t="shared" si="0"/>
        <v>2.9723280445430569</v>
      </c>
      <c r="J8" s="29" t="s">
        <v>552</v>
      </c>
      <c r="K8" s="165">
        <f t="shared" si="1"/>
        <v>2.9723280445430569</v>
      </c>
    </row>
    <row r="9" spans="1:11" x14ac:dyDescent="0.25">
      <c r="A9" s="204" t="s">
        <v>553</v>
      </c>
      <c r="B9" s="214">
        <v>702</v>
      </c>
      <c r="C9" s="162">
        <v>750</v>
      </c>
      <c r="E9" s="29" t="s">
        <v>553</v>
      </c>
      <c r="F9" s="165">
        <f t="shared" si="0"/>
        <v>2.9388370243228534</v>
      </c>
      <c r="G9" s="165">
        <f t="shared" si="0"/>
        <v>3.1397831456440741</v>
      </c>
      <c r="J9" s="29" t="s">
        <v>553</v>
      </c>
      <c r="K9" s="165">
        <f t="shared" si="1"/>
        <v>3.1397831456440741</v>
      </c>
    </row>
    <row r="10" spans="1:11" x14ac:dyDescent="0.25">
      <c r="A10" s="204" t="s">
        <v>554</v>
      </c>
      <c r="B10" s="214">
        <v>683</v>
      </c>
      <c r="C10" s="162">
        <v>777</v>
      </c>
      <c r="E10" s="29" t="s">
        <v>554</v>
      </c>
      <c r="F10" s="165">
        <f t="shared" si="0"/>
        <v>2.8592958512998701</v>
      </c>
      <c r="G10" s="165">
        <f t="shared" si="0"/>
        <v>3.2528153388872614</v>
      </c>
      <c r="J10" s="29" t="s">
        <v>554</v>
      </c>
      <c r="K10" s="165">
        <f t="shared" si="1"/>
        <v>3.2528153388872614</v>
      </c>
    </row>
    <row r="11" spans="1:11" x14ac:dyDescent="0.25">
      <c r="A11" s="204" t="s">
        <v>555</v>
      </c>
      <c r="B11" s="214">
        <v>715</v>
      </c>
      <c r="C11" s="162">
        <v>805</v>
      </c>
      <c r="E11" s="29" t="s">
        <v>555</v>
      </c>
      <c r="F11" s="165">
        <f t="shared" si="0"/>
        <v>2.9932599321806839</v>
      </c>
      <c r="G11" s="165">
        <f t="shared" si="0"/>
        <v>3.3700339096579728</v>
      </c>
      <c r="J11" s="29" t="s">
        <v>555</v>
      </c>
      <c r="K11" s="165">
        <f t="shared" si="1"/>
        <v>3.3700339096579728</v>
      </c>
    </row>
    <row r="12" spans="1:11" x14ac:dyDescent="0.25">
      <c r="A12" s="204" t="s">
        <v>556</v>
      </c>
      <c r="B12" s="214">
        <v>755</v>
      </c>
      <c r="C12" s="162">
        <v>805</v>
      </c>
      <c r="E12" s="29" t="s">
        <v>556</v>
      </c>
      <c r="F12" s="165">
        <f t="shared" si="0"/>
        <v>3.1607150332817011</v>
      </c>
      <c r="G12" s="165">
        <f t="shared" si="0"/>
        <v>3.3700339096579728</v>
      </c>
      <c r="J12" s="29" t="s">
        <v>556</v>
      </c>
      <c r="K12" s="165">
        <f t="shared" si="1"/>
        <v>3.3700339096579728</v>
      </c>
    </row>
    <row r="13" spans="1:11" x14ac:dyDescent="0.25">
      <c r="A13" s="204" t="s">
        <v>557</v>
      </c>
      <c r="B13" s="214">
        <v>800</v>
      </c>
      <c r="C13" s="162">
        <v>849</v>
      </c>
      <c r="E13" s="29" t="s">
        <v>557</v>
      </c>
      <c r="F13" s="165">
        <f t="shared" si="0"/>
        <v>3.3491020220203458</v>
      </c>
      <c r="G13" s="165">
        <f t="shared" si="0"/>
        <v>3.554234520869092</v>
      </c>
      <c r="J13" s="29" t="s">
        <v>557</v>
      </c>
      <c r="K13" s="165">
        <f t="shared" si="1"/>
        <v>3.554234520869092</v>
      </c>
    </row>
    <row r="14" spans="1:11" x14ac:dyDescent="0.25">
      <c r="A14" s="204" t="s">
        <v>558</v>
      </c>
      <c r="B14" s="214">
        <v>785</v>
      </c>
      <c r="C14" s="162">
        <v>836</v>
      </c>
      <c r="E14" s="29" t="s">
        <v>558</v>
      </c>
      <c r="F14" s="165">
        <f t="shared" si="0"/>
        <v>3.2863063591074644</v>
      </c>
      <c r="G14" s="165">
        <f t="shared" si="0"/>
        <v>3.4998116130112611</v>
      </c>
      <c r="J14" s="29" t="s">
        <v>558</v>
      </c>
      <c r="K14" s="165">
        <f t="shared" si="1"/>
        <v>3.4998116130112611</v>
      </c>
    </row>
    <row r="15" spans="1:11" x14ac:dyDescent="0.25">
      <c r="A15" s="204" t="s">
        <v>559</v>
      </c>
      <c r="B15" s="214">
        <v>857</v>
      </c>
      <c r="C15" s="162">
        <v>842</v>
      </c>
      <c r="E15" s="29" t="s">
        <v>559</v>
      </c>
      <c r="F15" s="165">
        <f t="shared" si="0"/>
        <v>3.5877255410892954</v>
      </c>
      <c r="G15" s="165">
        <f t="shared" si="0"/>
        <v>3.5249298781764136</v>
      </c>
      <c r="J15" s="29" t="s">
        <v>559</v>
      </c>
      <c r="K15" s="165">
        <f t="shared" si="1"/>
        <v>3.5249298781764136</v>
      </c>
    </row>
    <row r="16" spans="1:11" x14ac:dyDescent="0.25">
      <c r="A16" s="204" t="s">
        <v>560</v>
      </c>
      <c r="B16" s="214">
        <v>891</v>
      </c>
      <c r="C16" s="162">
        <v>838</v>
      </c>
      <c r="E16" s="29" t="s">
        <v>560</v>
      </c>
      <c r="F16" s="165">
        <f t="shared" si="0"/>
        <v>3.7300623770251602</v>
      </c>
      <c r="G16" s="165">
        <f t="shared" si="0"/>
        <v>3.5081843680663125</v>
      </c>
      <c r="J16" s="29" t="s">
        <v>560</v>
      </c>
      <c r="K16" s="165">
        <f t="shared" si="1"/>
        <v>3.5081843680663125</v>
      </c>
    </row>
    <row r="17" spans="1:11" x14ac:dyDescent="0.25">
      <c r="A17" s="204" t="s">
        <v>561</v>
      </c>
      <c r="B17" s="214">
        <v>833</v>
      </c>
      <c r="C17" s="162">
        <v>819</v>
      </c>
      <c r="E17" s="29" t="s">
        <v>561</v>
      </c>
      <c r="F17" s="165">
        <f t="shared" si="0"/>
        <v>3.4872524804286846</v>
      </c>
      <c r="G17" s="165">
        <f t="shared" si="0"/>
        <v>3.4286431950433287</v>
      </c>
      <c r="J17" s="29" t="s">
        <v>561</v>
      </c>
      <c r="K17" s="165">
        <f t="shared" si="1"/>
        <v>3.4286431950433287</v>
      </c>
    </row>
    <row r="18" spans="1:11" x14ac:dyDescent="0.25">
      <c r="A18" s="204" t="s">
        <v>562</v>
      </c>
      <c r="B18" s="214">
        <v>693</v>
      </c>
      <c r="C18" s="162">
        <v>535</v>
      </c>
      <c r="E18" s="29" t="s">
        <v>562</v>
      </c>
      <c r="F18" s="165">
        <f t="shared" si="0"/>
        <v>2.9011596265751245</v>
      </c>
      <c r="G18" s="165">
        <f t="shared" si="0"/>
        <v>2.2397119772261065</v>
      </c>
      <c r="J18" s="29" t="s">
        <v>562</v>
      </c>
      <c r="K18" s="165">
        <f t="shared" si="1"/>
        <v>2.2397119772261065</v>
      </c>
    </row>
    <row r="19" spans="1:11" x14ac:dyDescent="0.25">
      <c r="A19" s="204" t="s">
        <v>563</v>
      </c>
      <c r="B19" s="214">
        <v>406</v>
      </c>
      <c r="C19" s="162">
        <v>260</v>
      </c>
      <c r="E19" s="29" t="s">
        <v>563</v>
      </c>
      <c r="F19" s="165">
        <f t="shared" si="0"/>
        <v>1.6996692761753256</v>
      </c>
      <c r="G19" s="165">
        <f t="shared" si="0"/>
        <v>1.0884581571566123</v>
      </c>
      <c r="J19" s="29" t="s">
        <v>563</v>
      </c>
      <c r="K19" s="165">
        <f t="shared" si="1"/>
        <v>1.0884581571566123</v>
      </c>
    </row>
    <row r="20" spans="1:11" x14ac:dyDescent="0.25">
      <c r="A20" s="204" t="s">
        <v>564</v>
      </c>
      <c r="B20" s="214">
        <v>289</v>
      </c>
      <c r="C20" s="162">
        <v>172</v>
      </c>
      <c r="E20" s="29" t="s">
        <v>564</v>
      </c>
      <c r="F20" s="165">
        <f t="shared" si="0"/>
        <v>1.2098631054548499</v>
      </c>
      <c r="G20" s="165">
        <f t="shared" si="0"/>
        <v>0.72005693473437438</v>
      </c>
      <c r="J20" s="29" t="s">
        <v>564</v>
      </c>
      <c r="K20" s="165">
        <f t="shared" si="1"/>
        <v>0.72005693473437438</v>
      </c>
    </row>
    <row r="21" spans="1:11" x14ac:dyDescent="0.25">
      <c r="A21" s="205" t="s">
        <v>565</v>
      </c>
      <c r="B21" s="72">
        <v>200</v>
      </c>
      <c r="C21" s="111">
        <v>92</v>
      </c>
      <c r="E21" s="31" t="s">
        <v>565</v>
      </c>
      <c r="F21" s="165">
        <f t="shared" si="0"/>
        <v>0.83727550550508645</v>
      </c>
      <c r="G21" s="165">
        <f t="shared" si="0"/>
        <v>0.38514673253233978</v>
      </c>
      <c r="J21" s="31" t="s">
        <v>565</v>
      </c>
      <c r="K21" s="212">
        <f t="shared" si="1"/>
        <v>0.38514673253233978</v>
      </c>
    </row>
    <row r="22" spans="1:11" x14ac:dyDescent="0.25">
      <c r="A22" s="311" t="s">
        <v>16</v>
      </c>
      <c r="B22" s="121">
        <f>SUM(B4:B21)</f>
        <v>11870</v>
      </c>
      <c r="C22" s="124">
        <f>SUM(C4:C21)</f>
        <v>12017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539</v>
      </c>
      <c r="C3" s="110">
        <v>1045</v>
      </c>
      <c r="E3" s="299" t="s">
        <v>717</v>
      </c>
      <c r="F3" s="71">
        <v>46.03</v>
      </c>
      <c r="G3" s="71">
        <v>48.66</v>
      </c>
      <c r="K3" s="122" t="s">
        <v>16</v>
      </c>
      <c r="L3" s="71">
        <v>3.12</v>
      </c>
      <c r="M3" s="71">
        <v>2.85</v>
      </c>
    </row>
    <row r="4" spans="1:16" x14ac:dyDescent="0.25">
      <c r="A4" s="204" t="s">
        <v>712</v>
      </c>
      <c r="B4" s="214">
        <v>685</v>
      </c>
      <c r="C4" s="162">
        <v>1192</v>
      </c>
      <c r="E4" s="300" t="s">
        <v>718</v>
      </c>
      <c r="F4" s="216">
        <v>41.24</v>
      </c>
      <c r="G4" s="216">
        <v>36.119999999999997</v>
      </c>
      <c r="K4" s="217" t="s">
        <v>212</v>
      </c>
      <c r="L4" s="216">
        <v>3.1</v>
      </c>
      <c r="M4" s="216">
        <v>2.83</v>
      </c>
      <c r="N4" s="213"/>
    </row>
    <row r="5" spans="1:16" x14ac:dyDescent="0.25">
      <c r="A5" s="204" t="s">
        <v>713</v>
      </c>
      <c r="B5" s="214">
        <v>602</v>
      </c>
      <c r="C5" s="162">
        <v>972</v>
      </c>
      <c r="E5" s="300" t="s">
        <v>719</v>
      </c>
      <c r="F5" s="216">
        <v>9.99</v>
      </c>
      <c r="G5" s="216">
        <v>11.96</v>
      </c>
      <c r="K5" s="123" t="s">
        <v>213</v>
      </c>
      <c r="L5" s="73">
        <v>3.13</v>
      </c>
      <c r="M5" s="73">
        <v>2.86</v>
      </c>
      <c r="N5" s="213"/>
    </row>
    <row r="6" spans="1:16" x14ac:dyDescent="0.25">
      <c r="A6" s="204" t="s">
        <v>714</v>
      </c>
      <c r="B6" s="214">
        <v>614</v>
      </c>
      <c r="C6" s="162">
        <v>1070</v>
      </c>
      <c r="E6" s="300" t="s">
        <v>720</v>
      </c>
      <c r="F6" s="216">
        <v>1.94</v>
      </c>
      <c r="G6" s="216">
        <v>2.08</v>
      </c>
      <c r="K6" s="228"/>
      <c r="L6" s="166"/>
      <c r="M6" s="213"/>
    </row>
    <row r="7" spans="1:16" x14ac:dyDescent="0.25">
      <c r="A7" s="204" t="s">
        <v>715</v>
      </c>
      <c r="B7" s="214">
        <v>273</v>
      </c>
      <c r="C7" s="162">
        <v>610</v>
      </c>
      <c r="E7" s="301" t="s">
        <v>721</v>
      </c>
      <c r="F7" s="73">
        <v>0.8</v>
      </c>
      <c r="G7" s="73">
        <v>1.17</v>
      </c>
      <c r="K7" s="229"/>
      <c r="L7" s="213"/>
      <c r="M7" s="213"/>
    </row>
    <row r="8" spans="1:16" x14ac:dyDescent="0.25">
      <c r="A8" s="205" t="s">
        <v>716</v>
      </c>
      <c r="B8" s="72">
        <v>245</v>
      </c>
      <c r="C8" s="111">
        <v>468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19.507186858316221</v>
      </c>
      <c r="C13" s="303">
        <f>B3/SUM(B3:B8)*100</f>
        <v>18.221771467207574</v>
      </c>
      <c r="E13" s="219" t="s">
        <v>844</v>
      </c>
      <c r="F13" s="291">
        <f>IF(ISBLANK(F3),"",F3)</f>
        <v>46.03</v>
      </c>
      <c r="G13" s="291">
        <f>IF(ISBLANK(G3),"",G3)</f>
        <v>48.66</v>
      </c>
    </row>
    <row r="14" spans="1:16" x14ac:dyDescent="0.25">
      <c r="A14" s="222" t="s">
        <v>833</v>
      </c>
      <c r="B14" s="307">
        <f>C4/SUM(C3:C8)*100</f>
        <v>22.251260033600893</v>
      </c>
      <c r="C14" s="304">
        <f>B4/SUM(B3:B8)*100</f>
        <v>23.157538877620013</v>
      </c>
      <c r="E14" s="288" t="s">
        <v>845</v>
      </c>
      <c r="F14" s="292">
        <f t="shared" ref="F14:G17" si="0">IF(ISBLANK(F4),"",F4)</f>
        <v>41.24</v>
      </c>
      <c r="G14" s="292">
        <f t="shared" si="0"/>
        <v>36.119999999999997</v>
      </c>
    </row>
    <row r="15" spans="1:16" x14ac:dyDescent="0.25">
      <c r="A15" s="222" t="s">
        <v>834</v>
      </c>
      <c r="B15" s="307">
        <f>C5/SUM(C3:C8)*100</f>
        <v>18.144483852902741</v>
      </c>
      <c r="C15" s="304">
        <f>B5/SUM(B3:B8)*100</f>
        <v>20.351588911426642</v>
      </c>
      <c r="E15" s="288" t="s">
        <v>846</v>
      </c>
      <c r="F15" s="292">
        <f t="shared" si="0"/>
        <v>9.99</v>
      </c>
      <c r="G15" s="292">
        <f t="shared" si="0"/>
        <v>11.96</v>
      </c>
    </row>
    <row r="16" spans="1:16" x14ac:dyDescent="0.25">
      <c r="A16" s="222" t="s">
        <v>835</v>
      </c>
      <c r="B16" s="307">
        <f>C6/SUM(C3:C8)*100</f>
        <v>19.973865969759196</v>
      </c>
      <c r="C16" s="304">
        <f>B6/SUM(B3:B8)*100</f>
        <v>20.757268424611226</v>
      </c>
      <c r="E16" s="288" t="s">
        <v>847</v>
      </c>
      <c r="F16" s="292">
        <f t="shared" si="0"/>
        <v>1.94</v>
      </c>
      <c r="G16" s="292">
        <f t="shared" si="0"/>
        <v>2.08</v>
      </c>
    </row>
    <row r="17" spans="1:18" x14ac:dyDescent="0.25">
      <c r="A17" s="222" t="s">
        <v>836</v>
      </c>
      <c r="B17" s="307">
        <f>C7/SUM(C3:C8)*100</f>
        <v>11.386970319208514</v>
      </c>
      <c r="C17" s="304">
        <f>B7/SUM(B3:B8)*100</f>
        <v>9.2292089249492903</v>
      </c>
      <c r="E17" s="221" t="s">
        <v>848</v>
      </c>
      <c r="F17" s="293">
        <f t="shared" si="0"/>
        <v>0.8</v>
      </c>
      <c r="G17" s="293">
        <f t="shared" si="0"/>
        <v>1.17</v>
      </c>
    </row>
    <row r="18" spans="1:18" x14ac:dyDescent="0.25">
      <c r="A18" s="223" t="s">
        <v>837</v>
      </c>
      <c r="B18" s="308">
        <f>C8/SUM(C3:C8)*100</f>
        <v>8.7362329662124338</v>
      </c>
      <c r="C18" s="305">
        <f>B8/SUM(B3:B8)*100</f>
        <v>8.2826233941852614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19.507186858316221</v>
      </c>
      <c r="C22" s="303">
        <f>C13</f>
        <v>18.221771467207574</v>
      </c>
    </row>
    <row r="23" spans="1:18" x14ac:dyDescent="0.25">
      <c r="A23" s="222" t="s">
        <v>839</v>
      </c>
      <c r="B23" s="307">
        <f t="shared" ref="B23:C27" si="1">B14</f>
        <v>22.251260033600893</v>
      </c>
      <c r="C23" s="304">
        <f t="shared" si="1"/>
        <v>23.157538877620013</v>
      </c>
    </row>
    <row r="24" spans="1:18" x14ac:dyDescent="0.25">
      <c r="A24" s="309" t="s">
        <v>840</v>
      </c>
      <c r="B24" s="307">
        <f t="shared" si="1"/>
        <v>18.144483852902741</v>
      </c>
      <c r="C24" s="304">
        <f t="shared" si="1"/>
        <v>20.351588911426642</v>
      </c>
    </row>
    <row r="25" spans="1:18" x14ac:dyDescent="0.25">
      <c r="A25" s="222" t="s">
        <v>841</v>
      </c>
      <c r="B25" s="307">
        <f t="shared" si="1"/>
        <v>19.973865969759196</v>
      </c>
      <c r="C25" s="304">
        <f t="shared" si="1"/>
        <v>20.757268424611226</v>
      </c>
    </row>
    <row r="26" spans="1:18" x14ac:dyDescent="0.25">
      <c r="A26" s="222" t="s">
        <v>842</v>
      </c>
      <c r="B26" s="307">
        <f t="shared" si="1"/>
        <v>11.386970319208514</v>
      </c>
      <c r="C26" s="304">
        <f t="shared" si="1"/>
        <v>9.2292089249492903</v>
      </c>
    </row>
    <row r="27" spans="1:18" x14ac:dyDescent="0.25">
      <c r="A27" s="310" t="s">
        <v>843</v>
      </c>
      <c r="B27" s="308">
        <f t="shared" si="1"/>
        <v>8.7362329662124338</v>
      </c>
      <c r="C27" s="305">
        <f t="shared" si="1"/>
        <v>8.2826233941852614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744</v>
      </c>
      <c r="C34" s="110">
        <v>1297</v>
      </c>
      <c r="E34" s="299" t="s">
        <v>717</v>
      </c>
      <c r="F34" s="71">
        <v>48.66</v>
      </c>
      <c r="G34" s="213"/>
      <c r="K34" s="122" t="s">
        <v>16</v>
      </c>
      <c r="L34" s="71">
        <v>2.85</v>
      </c>
      <c r="M34" s="213"/>
    </row>
    <row r="35" spans="1:16" x14ac:dyDescent="0.25">
      <c r="A35" s="204" t="s">
        <v>712</v>
      </c>
      <c r="B35" s="214">
        <v>753</v>
      </c>
      <c r="C35" s="162">
        <v>1362</v>
      </c>
      <c r="E35" s="300" t="s">
        <v>718</v>
      </c>
      <c r="F35" s="216">
        <v>36.119999999999997</v>
      </c>
      <c r="G35" s="213"/>
      <c r="K35" s="217" t="s">
        <v>212</v>
      </c>
      <c r="L35" s="216">
        <v>2.83</v>
      </c>
      <c r="M35" s="213"/>
      <c r="N35" s="29" t="s">
        <v>884</v>
      </c>
    </row>
    <row r="36" spans="1:16" x14ac:dyDescent="0.25">
      <c r="A36" s="204" t="s">
        <v>713</v>
      </c>
      <c r="B36" s="214">
        <v>518</v>
      </c>
      <c r="C36" s="162">
        <v>917</v>
      </c>
      <c r="E36" s="300" t="s">
        <v>719</v>
      </c>
      <c r="F36" s="216">
        <v>11.96</v>
      </c>
      <c r="G36" s="213"/>
      <c r="K36" s="123" t="s">
        <v>213</v>
      </c>
      <c r="L36" s="73">
        <v>2.86</v>
      </c>
      <c r="M36" s="213"/>
      <c r="N36" s="290">
        <v>2022</v>
      </c>
    </row>
    <row r="37" spans="1:16" x14ac:dyDescent="0.25">
      <c r="A37" s="204" t="s">
        <v>714</v>
      </c>
      <c r="B37" s="214">
        <v>516</v>
      </c>
      <c r="C37" s="162">
        <v>877</v>
      </c>
      <c r="E37" s="300" t="s">
        <v>720</v>
      </c>
      <c r="F37" s="216">
        <v>2.08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276</v>
      </c>
      <c r="C38" s="162">
        <v>483</v>
      </c>
      <c r="E38" s="301" t="s">
        <v>721</v>
      </c>
      <c r="F38" s="73">
        <v>1.17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180</v>
      </c>
      <c r="C39" s="111">
        <v>373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24.430212846110379</v>
      </c>
      <c r="C44" s="303">
        <f>B34/SUM(B34:B39)*100</f>
        <v>24.907934382323401</v>
      </c>
      <c r="E44" s="219" t="s">
        <v>844</v>
      </c>
      <c r="F44" s="291">
        <f>IF(ISBLANK(F34),"",F34)</f>
        <v>48.66</v>
      </c>
    </row>
    <row r="45" spans="1:16" x14ac:dyDescent="0.25">
      <c r="A45" s="222" t="s">
        <v>833</v>
      </c>
      <c r="B45" s="307">
        <f>C35/SUM(C34:C39)*100</f>
        <v>25.654548879261629</v>
      </c>
      <c r="C45" s="304">
        <f>B35/SUM(B34:B39)*100</f>
        <v>25.209240040174087</v>
      </c>
      <c r="E45" s="288" t="s">
        <v>845</v>
      </c>
      <c r="F45" s="292">
        <f t="shared" ref="F45:F48" si="2">IF(ISBLANK(F35),"",F35)</f>
        <v>36.119999999999997</v>
      </c>
    </row>
    <row r="46" spans="1:16" x14ac:dyDescent="0.25">
      <c r="A46" s="222" t="s">
        <v>834</v>
      </c>
      <c r="B46" s="307">
        <f>C36/SUM(C34:C39)*100</f>
        <v>17.272556036918441</v>
      </c>
      <c r="C46" s="304">
        <f>B36/SUM(B34:B39)*100</f>
        <v>17.34181452962839</v>
      </c>
      <c r="E46" s="288" t="s">
        <v>846</v>
      </c>
      <c r="F46" s="292">
        <f t="shared" si="2"/>
        <v>11.96</v>
      </c>
    </row>
    <row r="47" spans="1:16" x14ac:dyDescent="0.25">
      <c r="A47" s="222" t="s">
        <v>835</v>
      </c>
      <c r="B47" s="307">
        <f>C37/SUM(C34:C39)*100</f>
        <v>16.519118478056129</v>
      </c>
      <c r="C47" s="304">
        <f>B37/SUM(B34:B39)*100</f>
        <v>17.274857716772683</v>
      </c>
      <c r="E47" s="288" t="s">
        <v>847</v>
      </c>
      <c r="F47" s="292">
        <f t="shared" si="2"/>
        <v>2.08</v>
      </c>
    </row>
    <row r="48" spans="1:16" x14ac:dyDescent="0.25">
      <c r="A48" s="222" t="s">
        <v>836</v>
      </c>
      <c r="B48" s="307">
        <f>C38/SUM(C34:C39)*100</f>
        <v>9.0977585232623852</v>
      </c>
      <c r="C48" s="304">
        <f>B38/SUM(B34:B39)*100</f>
        <v>9.2400401740877136</v>
      </c>
      <c r="E48" s="221" t="s">
        <v>848</v>
      </c>
      <c r="F48" s="293">
        <f t="shared" si="2"/>
        <v>1.17</v>
      </c>
    </row>
    <row r="49" spans="1:3" x14ac:dyDescent="0.25">
      <c r="A49" s="223" t="s">
        <v>837</v>
      </c>
      <c r="B49" s="308">
        <f>C39/SUM(C34:C39)*100</f>
        <v>7.0258052363910348</v>
      </c>
      <c r="C49" s="305">
        <f>B39/SUM(B34:B39)*100</f>
        <v>6.0261131570137261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24.430212846110379</v>
      </c>
      <c r="C53" s="303">
        <f>C44</f>
        <v>24.907934382323401</v>
      </c>
    </row>
    <row r="54" spans="1:3" x14ac:dyDescent="0.25">
      <c r="A54" s="222" t="s">
        <v>839</v>
      </c>
      <c r="B54" s="307">
        <f t="shared" ref="B54:C54" si="3">B45</f>
        <v>25.654548879261629</v>
      </c>
      <c r="C54" s="304">
        <f t="shared" si="3"/>
        <v>25.209240040174087</v>
      </c>
    </row>
    <row r="55" spans="1:3" x14ac:dyDescent="0.25">
      <c r="A55" s="309" t="s">
        <v>840</v>
      </c>
      <c r="B55" s="307">
        <f t="shared" ref="B55:C55" si="4">B46</f>
        <v>17.272556036918441</v>
      </c>
      <c r="C55" s="304">
        <f t="shared" si="4"/>
        <v>17.34181452962839</v>
      </c>
    </row>
    <row r="56" spans="1:3" x14ac:dyDescent="0.25">
      <c r="A56" s="222" t="s">
        <v>841</v>
      </c>
      <c r="B56" s="307">
        <f t="shared" ref="B56:C56" si="5">B47</f>
        <v>16.519118478056129</v>
      </c>
      <c r="C56" s="304">
        <f t="shared" si="5"/>
        <v>17.274857716772683</v>
      </c>
    </row>
    <row r="57" spans="1:3" x14ac:dyDescent="0.25">
      <c r="A57" s="222" t="s">
        <v>842</v>
      </c>
      <c r="B57" s="307">
        <f t="shared" ref="B57:C57" si="6">B48</f>
        <v>9.0977585232623852</v>
      </c>
      <c r="C57" s="304">
        <f t="shared" si="6"/>
        <v>9.2400401740877136</v>
      </c>
    </row>
    <row r="58" spans="1:3" x14ac:dyDescent="0.25">
      <c r="A58" s="310" t="s">
        <v>843</v>
      </c>
      <c r="B58" s="308">
        <f t="shared" ref="B58:C58" si="7">B49</f>
        <v>7.0258052363910348</v>
      </c>
      <c r="C58" s="305">
        <f t="shared" si="7"/>
        <v>6.0261131570137261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2024-01-30T09:28:03Z</dcterms:modified>
</cp:coreProperties>
</file>