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<sst xmlns="http://schemas.openxmlformats.org/spreadsheetml/2006/main" count="6314" uniqueCount="2917">
  <si>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</si>
  <si>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</si>
  <si>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</si>
  <si>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</si>
  <si>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</si>
  <si>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</si>
  <si>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</si>
  <si>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</si>
  <si>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</si>
  <si>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</si>
  <si>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</si>
  <si>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</si>
  <si>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</si>
  <si>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</si>
  <si>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</si>
  <si>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</si>
  <si>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</si>
  <si>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</si>
  <si>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</si>
  <si>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</si>
  <si>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</si>
  <si>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</si>
  <si>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</si>
  <si>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</si>
  <si>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</si>
  <si>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</si>
  <si>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</si>
  <si>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</si>
  <si>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</si>
  <si>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</si>
  <si>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</si>
  <si>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</si>
  <si>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</si>
  <si>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</si>
  <si>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</si>
  <si>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</si>
  <si>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</si>
  <si>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</si>
  <si>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</si>
  <si>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</si>
  <si>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</si>
  <si>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</si>
  <si>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</si>
  <si>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</si>
  <si>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</si>
  <si>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</si>
  <si>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</si>
  <si>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</si>
  <si>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</si>
  <si>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</si>
  <si>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</si>
  <si>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</si>
  <si>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</si>
  <si>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</si>
  <si>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</si>
  <si>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</si>
  <si>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</si>
  <si>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</si>
  <si>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</si>
  <si>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</si>
  <si>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</si>
  <si>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</si>
  <si>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</si>
  <si>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</si>
  <si>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</si>
  <si>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</si>
  <si>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</si>
  <si>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</si>
  <si>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</si>
  <si>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</si>
  <si>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</si>
  <si>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</si>
  <si>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</si>
  <si>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</si>
  <si>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</si>
  <si>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</si>
  <si>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</si>
  <si>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</si>
  <si>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</si>
  <si>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</si>
  <si>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</si>
  <si>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</si>
  <si>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</si>
  <si>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</si>
  <si>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</si>
  <si>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</si>
  <si>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</si>
  <si>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</si>
  <si>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</si>
  <si>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</si>
  <si>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</si>
  <si>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</si>
  <si>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</si>
  <si>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</si>
  <si>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</si>
  <si>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</si>
  <si>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</si>
  <si>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</si>
  <si>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</si>
  <si>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</si>
  <si>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</si>
  <si>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</si>
  <si>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</si>
  <si>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</si>
  <si>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</si>
  <si>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</si>
  <si>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</si>
  <si>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</si>
  <si>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</si>
  <si>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</si>
  <si>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</si>
  <si>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</si>
  <si>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</si>
  <si>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</si>
  <si>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</si>
  <si>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</si>
  <si>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</si>
  <si>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</si>
  <si>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</si>
  <si>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</si>
  <si>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</si>
  <si>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</si>
  <si>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</si>
  <si>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</si>
  <si>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</si>
  <si>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</si>
  <si>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</si>
  <si>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</si>
  <si>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</si>
  <si>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</si>
  <si>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</si>
  <si>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</si>
  <si>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</si>
  <si>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</si>
  <si>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</si>
  <si>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</si>
  <si>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</si>
  <si>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</si>
  <si>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</si>
  <si>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</si>
  <si>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</si>
  <si>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</si>
  <si>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</si>
  <si>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</si>
  <si>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</si>
  <si>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</si>
  <si>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</si>
  <si>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</si>
  <si>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</si>
  <si>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</si>
  <si>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</si>
  <si>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</si>
  <si>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</si>
  <si>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</si>
  <si>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</si>
  <si>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</si>
  <si>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</si>
  <si>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</si>
  <si>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</si>
  <si>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</si>
  <si>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</si>
  <si>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</si>
  <si>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</si>
  <si>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</si>
  <si>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</si>
  <si>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</si>
  <si>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</si>
  <si>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</si>
  <si>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</si>
  <si>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</si>
  <si>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</si>
  <si>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</si>
  <si>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</si>
  <si>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</si>
  <si>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</si>
  <si>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</si>
  <si>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</si>
  <si>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</si>
  <si>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</si>
  <si>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</si>
  <si>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</si>
  <si>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</si>
  <si>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</si>
  <si>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</si>
  <si>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</si>
  <si>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</si>
  <si>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</si>
  <si>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</si>
  <si>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</si>
  <si>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</si>
  <si>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</si>
  <si>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</si>
  <si>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</si>
  <si>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</si>
  <si>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</si>
  <si>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</si>
  <si>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</si>
  <si>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</si>
  <si>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</si>
  <si>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</si>
  <si>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</si>
  <si>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</si>
  <si>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</si>
  <si>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</si>
  <si>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</si>
  <si>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</si>
  <si>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</si>
  <si>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</si>
  <si>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</si>
  <si>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</si>
  <si>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</si>
  <si>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</si>
  <si>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</si>
  <si>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</si>
  <si>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</si>
  <si>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</si>
  <si>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</si>
  <si>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</si>
  <si>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</si>
  <si>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</si>
  <si>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</si>
  <si>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</si>
  <si>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</si>
  <si>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</si>
  <si>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</si>
  <si>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</si>
  <si>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</si>
  <si>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</si>
  <si>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</si>
  <si>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</si>
  <si>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</si>
  <si>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</si>
  <si>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</si>
  <si>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</si>
  <si>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</si>
  <si>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</si>
  <si>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</si>
  <si>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</si>
  <si>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</si>
  <si>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</si>
  <si>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</si>
  <si>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</si>
  <si>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</si>
  <si>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</si>
  <si>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</si>
  <si>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</si>
  <si>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</si>
  <si>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</si>
  <si>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</si>
  <si>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</si>
  <si>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</si>
  <si>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</si>
  <si>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</si>
  <si>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</si>
  <si>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</si>
  <si>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</si>
  <si>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</si>
  <si>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</si>
  <si>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</si>
  <si>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</si>
  <si>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</si>
  <si>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</si>
  <si>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</si>
  <si>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</si>
  <si>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</si>
  <si>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</si>
  <si>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</si>
  <si>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</si>
  <si>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</si>
  <si>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</si>
  <si>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</si>
  <si>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</si>
  <si>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</si>
  <si>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</si>
  <si>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</si>
  <si>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</si>
  <si>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</si>
  <si>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</si>
  <si>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</si>
  <si>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</si>
  <si>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</si>
  <si>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</si>
  <si>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</si>
  <si>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</si>
  <si>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</si>
  <si>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</si>
  <si>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</si>
  <si>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</si>
  <si>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</si>
  <si>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</si>
  <si>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</si>
  <si>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</si>
  <si>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</si>
  <si>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</si>
  <si>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</si>
  <si>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</si>
  <si>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</si>
  <si>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</si>
  <si>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</si>
  <si>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</si>
  <si>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</si>
  <si>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</si>
  <si>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</si>
  <si>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</si>
  <si>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</si>
  <si>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</si>
  <si>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</si>
  <si>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</si>
  <si>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</si>
  <si>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</si>
  <si>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</si>
  <si>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</si>
  <si>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</si>
  <si>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</si>
  <si>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</si>
  <si>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</si>
  <si>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</si>
  <si>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</si>
  <si>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</si>
  <si>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</si>
  <si>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</si>
  <si>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</si>
  <si>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</si>
  <si>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</si>
  <si>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</si>
  <si>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</si>
  <si>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</si>
  <si>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</si>
  <si>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</si>
  <si>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</si>
  <si>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</si>
  <si>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</si>
  <si>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</si>
  <si>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</si>
  <si>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</si>
  <si>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</si>
  <si>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</si>
  <si>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</si>
  <si>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</si>
  <si>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</si>
  <si>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</si>
  <si>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</si>
  <si>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</si>
  <si>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</si>
  <si>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</si>
  <si>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</si>
  <si>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</si>
  <si>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</si>
  <si>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</si>
  <si>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</si>
  <si>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</si>
  <si>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</si>
  <si>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</si>
  <si>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</si>
  <si>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</si>
  <si>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</si>
  <si>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</si>
  <si>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</si>
  <si>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</si>
  <si>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</si>
  <si>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</si>
  <si>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</si>
  <si>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</si>
  <si>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</si>
  <si>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</si>
  <si>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</si>
  <si>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</si>
  <si>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</si>
  <si>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</si>
  <si>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</si>
  <si>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</si>
  <si>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</si>
  <si>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</si>
  <si>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</si>
  <si>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</si>
  <si>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</si>
  <si>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</si>
  <si>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</si>
  <si>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</si>
  <si>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</si>
  <si>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</si>
  <si>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</si>
  <si>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</si>
  <si>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</si>
  <si>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</si>
  <si>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</si>
  <si>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</si>
  <si>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</si>
  <si>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</si>
  <si>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</si>
  <si>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</si>
  <si>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</si>
  <si>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</si>
  <si>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</si>
  <si>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</si>
  <si>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</si>
  <si>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</si>
  <si>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</si>
  <si>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</si>
  <si>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</si>
  <si>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</si>
  <si>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</si>
  <si>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</si>
  <si>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</si>
  <si>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</si>
  <si>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</si>
  <si>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</si>
  <si>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</si>
  <si>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</si>
  <si>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</si>
  <si>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</si>
  <si>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</si>
  <si>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</si>
  <si>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</si>
  <si>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</si>
  <si>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</si>
  <si>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</si>
  <si>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</si>
  <si>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</si>
  <si>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</si>
  <si>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</si>
  <si>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</si>
  <si>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</si>
  <si>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</si>
  <si>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</si>
  <si>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</si>
  <si>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</si>
  <si>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</si>
  <si>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</si>
  <si>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</si>
  <si>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</si>
  <si>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</si>
  <si>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</si>
  <si>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</si>
  <si>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</si>
  <si>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</si>
  <si>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</si>
  <si>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</si>
  <si>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</si>
  <si>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</si>
  <si>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</si>
  <si>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</si>
  <si>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</si>
  <si>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</si>
  <si>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</si>
  <si>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</si>
  <si>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</si>
  <si>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</si>
  <si>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</si>
  <si>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</si>
  <si>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</si>
  <si>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</si>
  <si>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</si>
  <si>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</si>
  <si>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</si>
  <si>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</si>
  <si>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</si>
  <si>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</si>
  <si>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</si>
  <si>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</si>
  <si>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</si>
  <si>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</si>
  <si>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</si>
  <si>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</si>
  <si>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</si>
  <si>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</si>
  <si>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</si>
  <si>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</si>
  <si>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</si>
  <si>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</si>
  <si>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</si>
  <si>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</si>
  <si>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</si>
  <si>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</si>
  <si>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</si>
  <si>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</si>
  <si>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</si>
  <si>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</si>
  <si>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</si>
  <si>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</si>
  <si>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</si>
  <si>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</si>
  <si>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</si>
  <si>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</si>
  <si>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</si>
  <si>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</si>
  <si>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</si>
  <si>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</si>
  <si>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</si>
  <si>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</si>
  <si>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</si>
  <si>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</si>
  <si>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</si>
  <si>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</si>
  <si>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</si>
  <si>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</si>
  <si>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</si>
  <si>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</si>
  <si>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</si>
  <si>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</si>
  <si>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</si>
  <si>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</si>
  <si>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</si>
  <si>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</si>
  <si>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</si>
  <si>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</si>
  <si>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</si>
  <si>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</si>
  <si>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</si>
  <si>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</si>
  <si>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</si>
  <si>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</si>
  <si>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</si>
  <si>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</si>
  <si>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</si>
  <si>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</si>
  <si>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</si>
  <si>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</si>
  <si>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</si>
  <si>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</si>
  <si>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</si>
  <si>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</si>
  <si>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</si>
  <si>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</si>
  <si>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</si>
  <si>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</si>
  <si>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</si>
  <si>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</si>
  <si>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</si>
  <si>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</si>
  <si>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</si>
  <si>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</si>
  <si>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</si>
  <si>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</si>
  <si>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</si>
  <si>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</si>
  <si>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</si>
  <si>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</si>
  <si>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</si>
  <si>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</si>
  <si>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</si>
  <si>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</si>
  <si>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</si>
  <si>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</si>
  <si>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</si>
  <si>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</si>
  <si>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</si>
  <si>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</si>
  <si>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</si>
  <si>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</si>
  <si>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</si>
  <si>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</si>
  <si>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</si>
  <si>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</si>
  <si>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</si>
  <si>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</si>
  <si>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</si>
  <si>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</si>
  <si>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</si>
  <si>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</si>
  <si>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</si>
  <si>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</si>
  <si>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</si>
  <si>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</si>
  <si>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</si>
  <si>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</si>
  <si>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</si>
  <si>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</si>
  <si>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</si>
  <si>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</si>
  <si>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</si>
  <si>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</si>
  <si>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</si>
  <si>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</si>
  <si>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</si>
  <si>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</si>
  <si>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</si>
  <si>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</si>
  <si>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</si>
  <si>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</si>
  <si>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</si>
  <si>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</si>
  <si>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</si>
  <si>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</si>
  <si>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</si>
  <si>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</si>
  <si>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</si>
  <si>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</si>
  <si>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</si>
  <si>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</si>
  <si>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</si>
  <si>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</si>
  <si>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</si>
  <si>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</si>
  <si>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</si>
  <si>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</si>
  <si>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</si>
  <si>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</si>
  <si>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</si>
  <si>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</si>
  <si>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</si>
  <si>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</si>
  <si>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</si>
  <si>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</si>
  <si>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</si>
  <si>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</si>
  <si>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</si>
  <si>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</si>
  <si>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</si>
  <si>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</si>
  <si>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</si>
  <si>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</si>
  <si>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</si>
  <si>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</si>
  <si>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</si>
  <si>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</si>
  <si>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</si>
  <si>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</si>
  <si>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</si>
  <si>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</si>
  <si>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</si>
  <si>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</si>
  <si>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</si>
  <si>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</si>
  <si>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</si>
  <si>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</si>
  <si>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</si>
  <si>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</si>
  <si>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</si>
  <si>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</si>
  <si>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</si>
  <si>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</si>
  <si>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</si>
  <si>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</si>
  <si>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</si>
  <si>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</si>
  <si>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</si>
  <si>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</si>
  <si>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</si>
  <si>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</si>
  <si>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</si>
  <si>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</si>
  <si>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</si>
  <si>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</si>
  <si>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</si>
  <si>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</si>
  <si>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</si>
  <si>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</si>
  <si>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</si>
  <si>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</si>
  <si>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</si>
  <si>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</si>
  <si>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</si>
  <si>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</si>
  <si>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</si>
  <si>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</si>
  <si>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</si>
  <si>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</si>
  <si>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</si>
  <si>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</si>
  <si>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</si>
  <si>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</si>
  <si>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</si>
  <si>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</si>
  <si>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</si>
  <si>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</si>
  <si>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</si>
  <si>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</si>
  <si>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</si>
  <si>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</si>
  <si>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</si>
  <si>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</si>
  <si>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</si>
  <si>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</si>
  <si>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</si>
  <si>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</si>
  <si>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</si>
  <si>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</si>
  <si>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</si>
  <si>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</si>
  <si>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</si>
  <si>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</si>
  <si>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</si>
  <si>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</si>
  <si>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</si>
  <si>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</si>
  <si>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</si>
  <si>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</si>
  <si>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</si>
  <si>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</si>
  <si>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</si>
  <si>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</si>
  <si>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</si>
  <si>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</si>
  <si>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</si>
  <si>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</si>
  <si>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</si>
  <si>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</si>
  <si>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</si>
  <si>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</si>
  <si>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</si>
  <si>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</si>
  <si>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</si>
  <si>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</si>
  <si>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</si>
  <si>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</si>
  <si>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</si>
  <si>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</si>
  <si>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</si>
  <si>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</si>
  <si>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</si>
  <si>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</si>
  <si>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</si>
  <si>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</si>
  <si>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</si>
  <si>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</si>
  <si>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</si>
  <si>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</si>
  <si>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</si>
  <si>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</si>
  <si>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</si>
  <si>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</si>
  <si>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</si>
  <si>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</si>
  <si>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</si>
  <si>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</si>
  <si>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</si>
  <si>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</si>
  <si>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</si>
  <si>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</si>
  <si>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</si>
  <si>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</si>
  <si>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</si>
  <si>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</si>
  <si>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</si>
  <si>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</si>
  <si>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</si>
  <si>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</si>
  <si>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</si>
  <si>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</si>
  <si>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</si>
  <si>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</si>
  <si>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</si>
  <si>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</si>
  <si>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</si>
  <si>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</si>
  <si>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</si>
  <si>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</si>
  <si>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</si>
  <si>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</si>
  <si>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</si>
  <si>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</si>
  <si>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</si>
  <si>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</si>
  <si>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</si>
  <si>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</si>
  <si>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</si>
  <si>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</si>
  <si>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</si>
  <si>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</si>
  <si>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</si>
  <si>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</si>
  <si>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</si>
  <si>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</si>
  <si>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</si>
  <si>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</si>
  <si>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</si>
  <si>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</si>
  <si>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</si>
  <si>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</si>
  <si>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</si>
  <si>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</si>
  <si>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</si>
  <si>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</si>
  <si>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</si>
  <si>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</si>
  <si>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</si>
  <si>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</si>
  <si>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</si>
  <si>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</si>
  <si>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</si>
  <si>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</si>
  <si>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</si>
  <si>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</si>
  <si>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</si>
  <si>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</si>
  <si>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</si>
  <si>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</si>
  <si>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</si>
  <si>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</si>
  <si>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</si>
  <si>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</si>
  <si>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</si>
  <si>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</si>
  <si>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</si>
  <si>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</si>
  <si>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</si>
  <si>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</si>
  <si>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</si>
  <si>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</si>
  <si>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</si>
  <si>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</si>
  <si>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</si>
  <si>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</si>
  <si>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</si>
  <si>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</si>
  <si>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</si>
  <si>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</si>
  <si>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</si>
  <si>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</si>
  <si>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</si>
  <si>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</si>
  <si>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</si>
  <si>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</si>
  <si>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</si>
  <si>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</si>
  <si>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</si>
  <si>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</si>
  <si>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</si>
  <si>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</si>
  <si>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</si>
  <si>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</si>
  <si>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</si>
  <si>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</si>
  <si>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</si>
  <si>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</si>
  <si>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</si>
  <si>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</si>
  <si>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</si>
  <si>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</si>
  <si>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</si>
  <si>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</si>
  <si>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</si>
  <si>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</si>
  <si>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</si>
  <si>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</si>
  <si>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</si>
  <si>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</si>
  <si>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</si>
  <si>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</si>
  <si>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</si>
  <si>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</si>
  <si>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</si>
  <si>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</si>
  <si>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</si>
  <si>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</si>
  <si>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</si>
  <si>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</si>
  <si>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</si>
  <si>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</si>
  <si>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</si>
  <si>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</si>
  <si>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</si>
  <si>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</si>
  <si>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</si>
  <si>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</si>
  <si>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</si>
  <si>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</si>
  <si>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</si>
  <si>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</si>
  <si>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</si>
  <si>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</si>
  <si>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</si>
  <si>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</si>
  <si>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</si>
  <si>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</si>
  <si>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</si>
  <si>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</si>
  <si>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</si>
  <si>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</si>
  <si>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</si>
  <si>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</si>
  <si>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</si>
  <si>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</si>
  <si>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</si>
  <si>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</si>
  <si>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</si>
  <si>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</si>
  <si>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</si>
  <si>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</si>
  <si>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</si>
  <si>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</si>
  <si>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</si>
  <si>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</si>
  <si>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</si>
  <si>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</si>
  <si>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</si>
  <si>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</si>
  <si>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</si>
  <si>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</si>
  <si>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</si>
  <si>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</si>
  <si>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</si>
  <si>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</si>
  <si>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</si>
  <si>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</si>
  <si>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</si>
  <si>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</si>
  <si>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</si>
  <si>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</si>
  <si>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</si>
  <si>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</si>
  <si>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</si>
  <si>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</si>
  <si>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</si>
  <si>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</si>
  <si>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</si>
  <si>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</si>
  <si>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</si>
  <si>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</si>
  <si>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</si>
  <si>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</si>
  <si>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</si>
  <si>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</si>
  <si>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</si>
  <si>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</si>
  <si>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</si>
  <si>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</si>
  <si>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</si>
  <si>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</si>
  <si>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</si>
  <si>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</si>
  <si>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</si>
  <si>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</si>
  <si>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</si>
  <si>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</si>
  <si>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</si>
  <si>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</si>
  <si>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</si>
  <si>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</si>
  <si>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</si>
  <si>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</si>
  <si>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</si>
  <si>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</si>
  <si>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</si>
  <si>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</si>
  <si>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</si>
  <si>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</si>
  <si>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</si>
  <si>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</si>
  <si>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</si>
  <si>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</si>
  <si>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</si>
  <si>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</si>
  <si>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</si>
  <si>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</si>
  <si>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</si>
  <si>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</si>
  <si>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</si>
  <si>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</si>
  <si>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</si>
  <si>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</si>
  <si>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</si>
  <si>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</si>
  <si>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</si>
  <si>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</si>
  <si>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</si>
  <si>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</si>
  <si>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</si>
  <si>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</si>
  <si>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</si>
  <si>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</si>
  <si>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</si>
  <si>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</si>
  <si>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</si>
  <si>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</si>
  <si>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</si>
  <si>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</si>
  <si>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</si>
  <si>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</si>
  <si>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</si>
  <si>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</si>
  <si>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</si>
  <si>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</si>
  <si>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</si>
  <si>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</si>
  <si>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</si>
  <si>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</si>
  <si>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</si>
  <si>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</si>
  <si>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</si>
  <si>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</si>
  <si>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</si>
  <si>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</si>
  <si>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</si>
  <si>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</si>
  <si>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</si>
  <si>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</si>
  <si>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</si>
  <si>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</si>
  <si>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</si>
  <si>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</si>
  <si>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</si>
  <si>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</si>
  <si>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</si>
  <si>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</si>
  <si>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</si>
  <si>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</si>
  <si>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</si>
  <si>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</si>
  <si>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</si>
  <si>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</si>
  <si>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</si>
  <si>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</si>
  <si>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</si>
  <si>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</si>
  <si>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</si>
  <si>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</si>
  <si>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</si>
  <si>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</si>
  <si>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</si>
  <si>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</si>
  <si>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</si>
  <si>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</si>
  <si>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</si>
  <si>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</si>
  <si>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</si>
  <si>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</si>
  <si>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</si>
  <si>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</si>
  <si>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</si>
  <si>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</si>
  <si>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</si>
  <si>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</si>
  <si>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</si>
  <si>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</si>
  <si>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</si>
  <si>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</si>
  <si>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</si>
  <si>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</si>
  <si>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</si>
  <si>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</si>
  <si>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</si>
  <si>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</si>
  <si>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</si>
  <si>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</si>
  <si>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</si>
  <si>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</si>
  <si>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</si>
  <si>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</si>
  <si>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</si>
  <si>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</si>
  <si>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</si>
  <si>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</si>
  <si>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</si>
  <si>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</si>
  <si>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</si>
  <si>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</si>
  <si>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</si>
  <si>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</si>
  <si>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</si>
  <si>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</si>
  <si>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</si>
  <si>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</si>
  <si>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</si>
  <si>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</si>
  <si>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</si>
  <si>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</si>
  <si>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</si>
  <si>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</si>
  <si>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</si>
  <si>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</si>
  <si>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</si>
  <si>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</si>
  <si>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</si>
  <si>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</si>
  <si>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</si>
  <si>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</si>
  <si>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</si>
  <si>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</si>
  <si>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</si>
  <si>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</si>
  <si>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</si>
  <si>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</si>
  <si>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</si>
  <si>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</si>
  <si>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</si>
  <si>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</si>
  <si>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</si>
  <si>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</si>
  <si>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</si>
  <si>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</si>
  <si>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</si>
  <si>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</si>
  <si>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</si>
  <si>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</si>
  <si>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</si>
  <si>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</si>
  <si>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</si>
  <si>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</si>
  <si>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</si>
  <si>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</si>
  <si>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</si>
  <si>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</si>
  <si>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</si>
  <si>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</si>
  <si>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</si>
  <si>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</si>
  <si>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</si>
  <si>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</si>
  <si>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</si>
  <si>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</si>
  <si>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</si>
  <si>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</si>
  <si>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</si>
  <si>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</si>
  <si>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</si>
  <si>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</si>
  <si>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</si>
  <si>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</si>
  <si>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</si>
  <si>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</si>
  <si>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</si>
  <si>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</si>
  <si>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</si>
  <si>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</si>
  <si>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</si>
  <si>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</si>
  <si>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</si>
  <si>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</si>
  <si>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</si>
  <si>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</si>
  <si>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</si>
  <si>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</si>
  <si>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</si>
  <si>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</si>
  <si>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</si>
  <si>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</si>
  <si>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</si>
  <si>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</si>
  <si>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</si>
  <si>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</si>
  <si>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</si>
  <si>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</si>
  <si>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</si>
  <si>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</si>
  <si>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</si>
  <si>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</si>
  <si>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</si>
  <si>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</si>
  <si>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</si>
  <si>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</si>
  <si>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</si>
  <si>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</si>
  <si>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</si>
  <si>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</si>
  <si>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</si>
  <si>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</si>
  <si>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</si>
  <si>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</si>
  <si>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</si>
  <si>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</si>
  <si>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</si>
  <si>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</si>
  <si>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</si>
  <si>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</si>
  <si>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</si>
  <si>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</si>
  <si>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</si>
  <si>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</si>
  <si>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</si>
  <si>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</si>
  <si>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</si>
  <si>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</si>
  <si>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</si>
  <si>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</si>
  <si>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</si>
  <si>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</si>
  <si>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</si>
  <si>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</si>
  <si>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</si>
  <si>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</si>
  <si>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</si>
  <si>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</si>
  <si>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</si>
  <si>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</si>
  <si>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</si>
  <si>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</si>
  <si>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</si>
  <si>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</si>
  <si>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</si>
  <si>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</si>
  <si>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</si>
  <si>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</si>
  <si>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</si>
  <si>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</si>
  <si>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</si>
  <si>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</si>
  <si>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</si>
  <si>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</si>
  <si>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</si>
  <si>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</si>
  <si>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</si>
  <si>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</si>
  <si>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</si>
  <si>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</si>
  <si>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</si>
  <si>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</si>
  <si>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</si>
  <si>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</si>
  <si>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</si>
  <si>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</si>
  <si>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</si>
  <si>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</si>
  <si>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</si>
  <si>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</si>
  <si>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</si>
  <si>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</si>
  <si>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</si>
  <si>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</si>
  <si>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</si>
  <si>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</si>
  <si>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</si>
  <si>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</si>
  <si>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</si>
  <si>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</si>
  <si>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</si>
  <si>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</si>
  <si>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</si>
  <si>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</si>
  <si>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</si>
  <si>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</si>
  <si>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</si>
  <si>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</si>
  <si>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</si>
  <si>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</si>
  <si>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</si>
  <si>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</si>
  <si>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</si>
  <si>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</si>
  <si>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</si>
  <si>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</si>
  <si>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</si>
  <si>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</si>
  <si>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</si>
  <si>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</si>
  <si>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</si>
  <si>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</si>
  <si>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</si>
  <si>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</si>
  <si>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</si>
  <si>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</si>
  <si>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</si>
  <si>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</si>
  <si>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</si>
  <si>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</si>
  <si>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</si>
  <si>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</si>
  <si>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</si>
  <si>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</si>
  <si>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</si>
  <si>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</si>
  <si>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</si>
  <si>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</si>
  <si>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</si>
  <si>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</si>
  <si>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</si>
  <si>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</si>
  <si>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</si>
  <si>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</si>
  <si>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</si>
  <si>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</si>
  <si>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</si>
  <si>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</si>
  <si>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</si>
  <si>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</si>
  <si>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</si>
  <si>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</si>
  <si>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</si>
  <si>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</si>
  <si>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</si>
  <si>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</si>
  <si>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</si>
  <si>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</si>
  <si>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</si>
  <si>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</si>
  <si>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</si>
  <si>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</si>
  <si>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</si>
  <si>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</si>
  <si>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</si>
  <si>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</si>
  <si>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</si>
  <si>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</si>
  <si>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</si>
  <si>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</si>
  <si>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</si>
  <si>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</si>
  <si>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</si>
  <si>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</si>
  <si>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</si>
  <si>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</si>
  <si>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</si>
  <si>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</si>
  <si>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</si>
  <si>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</si>
  <si>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</si>
  <si>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</si>
  <si>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</si>
  <si>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</si>
  <si>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</si>
  <si>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</si>
  <si>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</si>
  <si>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</si>
  <si>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</si>
  <si>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</si>
  <si>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</si>
  <si>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</si>
  <si>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</si>
  <si>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</si>
  <si>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</si>
  <si>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</si>
  <si>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</si>
  <si>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</si>
  <si>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</si>
  <si>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</si>
  <si>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</si>
  <si>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</si>
  <si>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</si>
  <si>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</si>
  <si>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</si>
  <si>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</si>
  <si>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</si>
  <si>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</si>
  <si>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</si>
  <si>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</si>
  <si>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</si>
  <si>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</si>
  <si>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</si>
  <si>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</si>
  <si>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</si>
  <si>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</si>
  <si>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</si>
  <si>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</si>
  <si>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</si>
  <si>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</si>
  <si>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</si>
  <si>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</si>
  <si>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</si>
  <si>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</si>
  <si>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</si>
  <si>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</si>
  <si>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</si>
  <si>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</si>
  <si>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</si>
  <si>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</si>
  <si>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</si>
  <si>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</si>
  <si>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</si>
  <si>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</si>
  <si>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</si>
  <si>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</si>
  <si>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</si>
  <si>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</si>
  <si>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</si>
  <si>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</si>
  <si>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</si>
  <si>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</si>
  <si>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</si>
  <si>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</si>
  <si>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</si>
  <si>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</si>
  <si>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</si>
  <si>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</si>
  <si>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</si>
  <si>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</si>
  <si>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</si>
  <si>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</si>
  <si>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</si>
  <si>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</si>
  <si>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</si>
  <si>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</si>
  <si>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</si>
  <si>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</si>
  <si>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</si>
  <si>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</si>
  <si>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</si>
  <si>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</si>
  <si>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</si>
  <si>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</si>
  <si>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</si>
  <si>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</si>
  <si>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</si>
  <si>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</si>
  <si>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</si>
  <si>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</si>
  <si>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</si>
  <si>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</si>
  <si>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</si>
  <si>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</si>
  <si>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</si>
  <si>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</si>
  <si>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</si>
  <si>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</si>
  <si>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</si>
  <si>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</si>
  <si>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</si>
  <si>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</si>
  <si>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</si>
  <si>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</si>
  <si>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</si>
  <si>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</si>
  <si>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</si>
  <si>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</si>
  <si>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</si>
  <si>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</si>
  <si>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</si>
  <si>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</si>
  <si>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</si>
  <si>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</si>
  <si>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</si>
  <si>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</si>
  <si>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</si>
  <si>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</si>
  <si>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</si>
  <si>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</si>
  <si>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</si>
  <si>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</si>
  <si>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</si>
  <si>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</si>
  <si>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</si>
  <si>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</si>
  <si>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</si>
  <si>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</si>
  <si>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</si>
  <si>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</si>
  <si>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</si>
  <si>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</si>
  <si>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</si>
  <si>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</si>
  <si>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</si>
  <si>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</si>
  <si>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</si>
  <si>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</si>
  <si>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</si>
  <si>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</si>
  <si>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</si>
  <si>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</si>
  <si>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</si>
  <si>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</si>
  <si>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</si>
  <si>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</si>
  <si>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</si>
  <si>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</si>
  <si>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</si>
  <si>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</si>
  <si>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</si>
  <si>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</si>
  <si>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</si>
  <si>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</si>
  <si>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</si>
  <si>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</si>
  <si>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</si>
  <si>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</si>
  <si>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</si>
  <si>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</si>
  <si>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</si>
  <si>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</si>
  <si>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</si>
  <si>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</si>
  <si>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</si>
  <si>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</si>
  <si>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</si>
  <si>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</si>
  <si>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</si>
  <si>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</si>
  <si>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</si>
  <si>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</si>
  <si>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</si>
  <si>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</si>
  <si>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</si>
  <si>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</si>
  <si>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</si>
  <si>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</si>
  <si>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</si>
  <si>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</si>
  <si>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</si>
  <si>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</si>
  <si>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</si>
  <si>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</si>
  <si>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</si>
  <si>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</si>
  <si>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</si>
  <si>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</si>
  <si>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</si>
  <si>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</si>
  <si>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</si>
  <si>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</si>
  <si>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</si>
  <si>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</si>
  <si>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</si>
  <si>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</si>
  <si>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</si>
  <si>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</si>
  <si>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</si>
  <si>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</si>
  <si>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</si>
  <si>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</si>
  <si>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</si>
  <si>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</si>
  <si>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</si>
  <si>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</si>
  <si>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</si>
  <si>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</si>
  <si>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</si>
  <si>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</si>
  <si>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</si>
  <si>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</si>
  <si>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</si>
  <si>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</si>
  <si>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</si>
  <si>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</si>
  <si>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</si>
  <si>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</si>
  <si>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</si>
  <si>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</si>
  <si>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</si>
  <si>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</si>
  <si>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</si>
  <si>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</si>
  <si>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</si>
  <si>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</si>
  <si>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</si>
  <si>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</si>
  <si>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</si>
  <si>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</si>
  <si>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</si>
  <si>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</si>
  <si>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</si>
  <si>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</si>
  <si>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</si>
  <si>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</si>
  <si>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</si>
  <si>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</si>
  <si>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</si>
  <si>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</si>
  <si>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</si>
  <si>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</si>
  <si>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</si>
  <si>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</si>
  <si>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</si>
  <si>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</si>
  <si>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</si>
  <si>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</si>
  <si>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</si>
  <si>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</si>
  <si>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</si>
  <si>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</si>
  <si>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</si>
  <si>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</si>
  <si>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</si>
  <si>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</si>
  <si>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</si>
  <si>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</si>
  <si>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</si>
  <si>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</si>
  <si>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</si>
  <si>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</si>
  <si>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</si>
  <si>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</si>
  <si>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</si>
  <si>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</si>
  <si>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</si>
  <si>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</si>
  <si>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</si>
  <si>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</si>
  <si>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</si>
  <si>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</si>
  <si>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</si>
  <si>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</si>
  <si>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</si>
  <si>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</si>
  <si>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</si>
  <si>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</si>
  <si>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</si>
  <si>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</si>
  <si>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</si>
  <si>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</si>
  <si>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</si>
  <si>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</si>
  <si>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</si>
  <si>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</si>
  <si>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</si>
  <si>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</si>
  <si>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</si>
  <si>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</si>
  <si>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</si>
  <si>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</si>
  <si>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</si>
  <si>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</si>
  <si>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</si>
  <si>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</si>
  <si>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</si>
  <si>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</si>
  <si>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</si>
  <si>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</si>
  <si>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</si>
  <si>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</si>
  <si>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</si>
  <si>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</si>
  <si>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</si>
  <si>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</si>
  <si>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</si>
  <si>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</si>
  <si>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</si>
  <si>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</si>
  <si>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</si>
  <si>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</si>
  <si>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</si>
  <si>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</si>
  <si>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</si>
  <si>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</si>
  <si>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</si>
  <si>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</si>
  <si>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</si>
  <si>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</si>
  <si>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</si>
  <si>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</si>
  <si>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</si>
  <si>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</si>
  <si>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</si>
  <si>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</si>
  <si>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</si>
  <si>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</si>
  <si>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</si>
  <si>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</si>
  <si>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</si>
  <si>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</si>
  <si>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</si>
  <si>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</si>
  <si>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</si>
  <si>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</si>
  <si>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</si>
  <si>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</si>
  <si>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</si>
  <si>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</si>
  <si>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</si>
  <si>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</si>
  <si>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</si>
  <si>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</si>
  <si>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</si>
  <si>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</si>
  <si>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</si>
  <si>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</si>
  <si>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</si>
  <si>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</si>
  <si>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</si>
  <si>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</si>
  <si>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</si>
  <si>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</si>
  <si>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</si>
  <si>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</si>
  <si>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</si>
  <si>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</si>
  <si>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</si>
  <si>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</si>
  <si>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</si>
  <si>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</si>
  <si>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</si>
  <si>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</si>
  <si>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</si>
  <si>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</si>
  <si>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</si>
  <si>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</si>
  <si>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</si>
  <si>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</si>
  <si>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</si>
  <si>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</si>
  <si>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</si>
  <si>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</si>
  <si>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</si>
  <si>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</si>
  <si>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</si>
  <si>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</si>
  <si>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</si>
  <si>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</si>
  <si>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</si>
  <si>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</si>
  <si>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</si>
  <si>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</si>
  <si>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</si>
  <si>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</si>
  <si>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</si>
  <si>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</si>
  <si>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</si>
  <si>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</si>
  <si>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</si>
  <si>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</si>
  <si>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</si>
  <si>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</si>
  <si>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</si>
  <si>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</si>
  <si>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</si>
  <si>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</si>
  <si>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</si>
  <si>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</si>
  <si>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</si>
  <si>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</si>
  <si>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</si>
  <si>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</si>
  <si>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</si>
  <si>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</si>
  <si>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</si>
  <si>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</si>
  <si>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</si>
  <si>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</si>
  <si>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</si>
  <si>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</si>
  <si>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</si>
  <si>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</si>
  <si>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</si>
  <si>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</si>
  <si>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</si>
  <si>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</si>
  <si>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</si>
  <si>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</si>
  <si>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</si>
  <si>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</si>
  <si>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</si>
  <si>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</si>
  <si>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</si>
  <si>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</si>
  <si>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</si>
  <si>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</si>
  <si>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</si>
  <si>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</si>
  <si>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</si>
  <si>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</si>
  <si>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</si>
  <si>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</si>
  <si>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</si>
  <si>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</si>
  <si>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</si>
  <si>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</si>
  <si>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</si>
  <si>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</si>
  <si>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</si>
  <si>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</si>
  <si>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</si>
  <si>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</si>
  <si>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</si>
  <si>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</si>
  <si>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</si>
  <si>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</si>
  <si>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</si>
  <si>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</si>
  <si>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</si>
  <si>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</si>
  <si>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</si>
  <si>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</si>
  <si>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</si>
  <si>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</si>
  <si>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</si>
  <si>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</si>
  <si>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</si>
  <si>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</si>
  <si>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</si>
  <si>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</si>
  <si>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</si>
  <si>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</si>
  <si>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</si>
  <si>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</si>
  <si>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</si>
  <si>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</si>
  <si>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</si>
  <si>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</si>
  <si>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</si>
  <si>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</si>
  <si>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</si>
  <si>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</si>
  <si>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</si>
  <si>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</si>
  <si>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</si>
  <si>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</si>
  <si>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</si>
  <si>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</si>
  <si>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</si>
  <si>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</si>
  <si>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</si>
  <si>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</si>
  <si>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</si>
  <si>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</si>
  <si>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</si>
  <si>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</si>
  <si>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</si>
  <si>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</si>
  <si>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</si>
  <si>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</si>
  <si>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</si>
  <si>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</si>
  <si>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</si>
  <si>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</si>
  <si>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</si>
  <si>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</si>
  <si>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</si>
  <si>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</si>
  <si>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</si>
  <si>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</si>
  <si>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</si>
  <si>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</si>
  <si>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</si>
  <si>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</si>
  <si>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</si>
  <si>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</si>
  <si>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</si>
  <si>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</si>
  <si>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</si>
  <si>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</si>
  <si>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</si>
  <si>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</si>
  <si>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</si>
  <si>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</si>
  <si>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</si>
  <si>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</si>
  <si>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</si>
  <si>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</si>
  <si>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</si>
  <si>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</si>
  <si>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</si>
  <si>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</si>
  <si>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</si>
  <si>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</si>
  <si>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</si>
  <si>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</si>
  <si>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</si>
  <si>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</si>
  <si>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</si>
  <si>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</si>
  <si>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</si>
  <si>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</si>
  <si>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</si>
  <si>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</si>
  <si>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</si>
  <si>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</si>
  <si>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</si>
  <si>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</si>
  <si>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</si>
  <si>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</si>
  <si>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</si>
  <si>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</si>
  <si>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</si>
  <si>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</si>
  <si>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</si>
  <si>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</si>
  <si>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</si>
  <si>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</si>
  <si>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</si>
  <si>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</si>
  <si>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</si>
  <si>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</si>
  <si>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</si>
  <si>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</si>
  <si>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</si>
  <si>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</si>
  <si>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</si>
  <si>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</si>
  <si>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</si>
  <si>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</si>
  <si>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</si>
  <si>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</si>
  <si>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</si>
  <si>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</si>
  <si>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</si>
  <si>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</si>
  <si>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</si>
  <si>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</si>
  <si>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</si>
  <si>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</si>
  <si>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</si>
  <si>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</si>
  <si>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</si>
  <si>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</si>
  <si>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</si>
  <si>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</si>
  <si>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</si>
  <si>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</si>
  <si>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</si>
  <si>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</si>
  <si>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</si>
  <si>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</si>
  <si>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</si>
  <si>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</si>
  <si>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</si>
  <si>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</si>
  <si>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</si>
  <si>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</si>
  <si>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</si>
  <si>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</si>
  <si>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</si>
  <si>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</si>
  <si>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</si>
  <si>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</si>
  <si>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</si>
  <si>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</si>
  <si>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</si>
  <si>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</si>
  <si>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</si>
  <si>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</si>
  <si>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</si>
  <si>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</si>
  <si>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</si>
  <si>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</si>
  <si>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</si>
  <si>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</si>
  <si>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</si>
  <si>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</si>
  <si>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</si>
  <si>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</si>
  <si>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</si>
  <si>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</si>
  <si>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</si>
  <si>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</si>
  <si>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</si>
  <si>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</si>
  <si>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</si>
  <si>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</si>
  <si>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</si>
  <si>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</si>
  <si>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</si>
  <si>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</si>
  <si>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</si>
  <si>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</si>
  <si>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</si>
  <si>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</si>
  <si>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</si>
  <si>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</si>
  <si>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</si>
  <si>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</si>
  <si>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</si>
  <si>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</si>
  <si>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</si>
  <si>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</si>
  <si>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</si>
  <si>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</si>
  <si>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</si>
  <si>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</si>
  <si>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</si>
  <si>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</si>
  <si>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</si>
  <si>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</si>
  <si>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</si>
  <si>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</si>
  <si>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</si>
  <si>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</si>
  <si>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</si>
  <si>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</si>
  <si>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</si>
  <si>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</si>
  <si>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</si>
  <si>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</si>
  <si>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</si>
  <si>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</si>
  <si>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</si>
  <si>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</si>
  <si>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</si>
  <si>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</si>
  <si>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</si>
  <si>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</si>
  <si>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</si>
  <si>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</si>
  <si>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</si>
  <si>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</si>
  <si>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</si>
  <si>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</si>
  <si>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</si>
  <si>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</si>
  <si>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</si>
  <si>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</si>
  <si>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</si>
  <si>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</si>
  <si>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</si>
  <si>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</si>
  <si>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</si>
  <si>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</si>
  <si>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</si>
  <si>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</si>
  <si>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</si>
  <si>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</si>
  <si>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</si>
  <si>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</si>
  <si>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</si>
  <si>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</si>
  <si>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</si>
  <si>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</si>
  <si>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</si>
  <si>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</si>
  <si>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</si>
  <si>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</si>
  <si>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</si>
  <si>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</si>
  <si>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</si>
  <si>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</si>
  <si>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</si>
  <si>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</si>
  <si>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</si>
  <si>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</si>
  <si>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</si>
  <si>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</si>
  <si>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</si>
  <si>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</si>
  <si>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</si>
  <si>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</si>
  <si>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</si>
  <si>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</si>
  <si>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</si>
  <si>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</si>
  <si>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</si>
  <si>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</si>
  <si>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</si>
  <si>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</si>
  <si>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</si>
  <si>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</si>
  <si>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</si>
  <si>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</si>
  <si>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</si>
  <si>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</si>
  <si>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</si>
  <si>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</si>
  <si>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</si>
  <si>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</si>
  <si>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</si>
  <si>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</si>
  <si>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</si>
  <si>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</si>
  <si>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</si>
  <si>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</si>
  <si>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</si>
  <si>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</si>
  <si>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</si>
  <si>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</si>
  <si>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</si>
  <si>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</si>
  <si>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</si>
  <si>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</si>
  <si>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</si>
  <si>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</si>
  <si>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</si>
  <si>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</si>
  <si>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</si>
  <si>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</si>
  <si>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</si>
  <si>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</si>
  <si>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</si>
  <si>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</si>
  <si>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</si>
  <si>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</si>
  <si>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</si>
  <si>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</si>
  <si>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</si>
  <si>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</si>
  <si>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</si>
  <si>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</si>
  <si>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</si>
  <si>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</si>
  <si>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</si>
  <si>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</si>
  <si>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</si>
  <si>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</si>
  <si>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</si>
  <si>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</si>
  <si>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</si>
  <si>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</si>
  <si>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</si>
  <si>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</si>
  <si>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</si>
  <si>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</si>
  <si>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</si>
  <si>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</si>
  <si>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</si>
  <si>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</si>
  <si>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</si>
  <si>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</si>
  <si>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</si>
  <si>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</si>
  <si>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</si>
  <si>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</si>
  <si>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</si>
  <si>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</si>
  <si>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</si>
  <si>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</si>
  <si>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</si>
  <si>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</si>
  <si>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</si>
  <si>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</si>
  <si>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</si>
  <si>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</si>
  <si>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</si>
  <si>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</si>
  <si>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</si>
  <si>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</si>
  <si>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</si>
  <si>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</si>
  <si>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</si>
  <si>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</si>
  <si>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</si>
  <si>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</si>
  <si>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</si>
  <si>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</si>
  <si>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</si>
  <si>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</si>
  <si>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</si>
  <si>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</si>
  <si>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</si>
  <si>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</si>
  <si>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</si>
  <si>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</si>
  <si>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</si>
  <si>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</si>
  <si>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</si>
  <si>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</si>
  <si>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</si>
  <si>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</si>
  <si>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</si>
  <si>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</si>
  <si>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</si>
  <si>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</si>
  <si>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</si>
  <si>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</si>
  <si>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</si>
  <si>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</si>
  <si>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</si>
  <si>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</si>
  <si>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</si>
  <si>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</si>
  <si>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</si>
  <si>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</si>
  <si>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</si>
  <si>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</si>
  <si>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</si>
  <si>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</si>
  <si>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</si>
  <si>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</si>
  <si>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</si>
  <si>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</si>
  <si>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</si>
  <si>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</si>
  <si>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</si>
  <si>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</si>
  <si>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</si>
  <si>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</si>
  <si>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</si>
  <si>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</si>
  <si>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</si>
  <si>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</si>
  <si>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</si>
  <si>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</si>
  <si>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</si>
  <si>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</si>
  <si>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</si>
  <si>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</si>
  <si>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</si>
  <si>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</si>
  <si>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</si>
  <si>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</si>
  <si>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</si>
  <si>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</si>
  <si>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</si>
  <si>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</si>
  <si>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</si>
  <si>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</si>
  <si>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</si>
  <si>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</si>
  <si>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</si>
  <si>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</si>
  <si>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</si>
  <si>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</si>
  <si>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</si>
  <si>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</si>
  <si>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</si>
  <si>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</si>
  <si>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</si>
  <si>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</si>
  <si>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</si>
  <si>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</si>
  <si>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</si>
  <si>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</si>
  <si>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</si>
  <si>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</si>
  <si>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</si>
  <si>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</si>
  <si>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</si>
  <si>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</si>
  <si>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</si>
  <si>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</si>
  <si>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</si>
  <si>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</si>
  <si>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</si>
  <si>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</si>
  <si>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</si>
  <si>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</si>
  <si>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</si>
  <si>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</si>
  <si>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</si>
  <si>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</si>
  <si>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</si>
  <si>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</si>
  <si>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</si>
  <si>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</si>
  <si>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</si>
  <si>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</si>
  <si>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</si>
  <si>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</si>
  <si>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</si>
  <si>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</si>
  <si>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</si>
  <si>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</si>
  <si>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</si>
  <si>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</si>
  <si>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</si>
  <si>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</si>
  <si>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</si>
  <si>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</si>
  <si>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</si>
  <si>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</si>
  <si>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</si>
  <si>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</si>
  <si>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</si>
  <si>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</si>
  <si>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</si>
  <si>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</si>
  <si>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</si>
  <si>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</si>
  <si>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</si>
  <si>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</si>
  <si>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</si>
  <si>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</si>
  <si>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</si>
  <si>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</si>
  <si>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</si>
  <si>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</si>
  <si>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</si>
  <si>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</si>
  <si>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</si>
  <si>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</si>
  <si>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</si>
  <si>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</si>
  <si>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</si>
  <si>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</si>
  <si>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</si>
  <si>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</si>
  <si>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</si>
  <si>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</si>
  <si>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</si>
  <si>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</si>
  <si>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</si>
  <si>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</si>
  <si>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</si>
  <si>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</si>
  <si>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</si>
  <si>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</si>
  <si>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</si>
  <si>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</si>
  <si>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</si>
  <si>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</si>
  <si>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</si>
  <si>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</si>
  <si>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</si>
  <si>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</si>
  <si>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</si>
  <si>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</si>
  <si>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</si>
  <si>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</si>
  <si>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</si>
  <si>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</si>
  <si>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</si>
  <si>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</si>
  <si>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</si>
  <si>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</si>
  <si>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</si>
  <si>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</si>
  <si>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</si>
  <si>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</si>
  <si>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</si>
  <si>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</si>
  <si>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</si>
  <si>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</si>
  <si>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</si>
  <si>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</si>
  <si>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</si>
  <si>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</si>
  <si>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</si>
  <si>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</si>
  <si>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</si>
  <si>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</si>
  <si>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</si>
  <si>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</si>
  <si>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</si>
  <si>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</si>
  <si>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</si>
  <si>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</si>
  <si>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</si>
  <si>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</si>
  <si>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</si>
  <si>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</si>
  <si>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</si>
  <si>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</si>
  <si>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</si>
  <si>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</si>
  <si>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</si>
  <si>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</si>
  <si>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</si>
  <si>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</si>
  <si>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</si>
  <si>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</si>
  <si>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</si>
  <si>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</si>
  <si>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</si>
  <si>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</si>
  <si>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</si>
  <si>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</si>
  <si>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</si>
  <si>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</si>
  <si>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</si>
  <si>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</si>
  <si>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</si>
  <si>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</si>
  <si>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</si>
  <si>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</si>
  <si>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</si>
  <si>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</si>
  <si>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</si>
  <si>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</si>
  <si>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</si>
  <si>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</si>
  <si>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</si>
  <si>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</si>
  <si>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</si>
  <si>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</si>
  <si>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</si>
  <si>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</si>
  <si>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</si>
  <si>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</si>
  <si>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</si>
  <si>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</si>
  <si>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</si>
  <si>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</si>
  <si>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</si>
  <si>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</si>
  <si>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</si>
  <si>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</si>
  <si>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</si>
  <si>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</si>
  <si>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</si>
  <si>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</si>
  <si>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</si>
  <si>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</si>
  <si>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</si>
  <si>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</si>
  <si>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</si>
  <si>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</si>
  <si>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</si>
  <si>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</si>
  <si>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</si>
  <si>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</si>
  <si>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</si>
  <si>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</si>
  <si>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</si>
  <si>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</si>
  <si>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</si>
  <si>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</si>
  <si>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</si>
  <si>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</si>
  <si>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</si>
  <si>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</si>
  <si>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</si>
  <si>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</si>
  <si>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</si>
  <si>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</si>
  <si>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</si>
  <si>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</si>
  <si>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</si>
  <si>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</si>
  <si>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</si>
  <si>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</si>
  <si>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</si>
  <si>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</si>
  <si>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</si>
  <si>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</si>
  <si>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</si>
  <si>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</si>
  <si>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</si>
  <si>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</si>
  <si>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</si>
  <si>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</si>
  <si>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</si>
  <si>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</si>
  <si>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</si>
  <si>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</si>
  <si>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</si>
  <si>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</si>
  <si>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</si>
  <si>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</si>
  <si>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</si>
  <si>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</si>
  <si>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</si>
  <si>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</si>
  <si>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</si>
  <si>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</si>
  <si>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</si>
  <si>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</si>
  <si>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</si>
  <si>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</si>
  <si>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</si>
  <si>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</si>
  <si>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</si>
  <si>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</si>
  <si>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</si>
  <si>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</si>
  <si>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</si>
  <si>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</si>
  <si>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</si>
  <si>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</si>
  <si>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</si>
  <si>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</si>
  <si>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</si>
  <si>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</si>
  <si>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</si>
  <si>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</si>
  <si>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</si>
  <si>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</si>
  <si>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</si>
  <si>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</si>
  <si>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</si>
  <si>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</si>
  <si>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</si>
  <si>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</si>
  <si>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</si>
  <si>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</si>
  <si>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</si>
  <si>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</si>
  <si>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</si>
  <si>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</si>
  <si>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</si>
  <si>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</si>
  <si>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</si>
  <si>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</si>
  <si>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</si>
  <si>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</si>
  <si>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</si>
  <si>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</si>
  <si>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</si>
  <si>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</si>
  <si>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</si>
  <si>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</si>
  <si>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</si>
  <si>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</si>
  <si>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</si>
  <si>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</si>
  <si>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</si>
  <si>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</si>
  <si>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</si>
  <si>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</si>
  <si>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</si>
  <si>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</si>
  <si>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</si>
  <si>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</si>
  <si>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</si>
  <si>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</si>
  <si>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</si>
  <si>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</si>
  <si>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</si>
  <si>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</si>
  <si>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</si>
  <si>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</si>
  <si>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</si>
  <si>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</si>
  <si>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</si>
  <si>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</si>
  <si>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</si>
  <si>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</si>
  <si>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</si>
  <si>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</si>
  <si>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</si>
  <si>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</si>
  <si>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</si>
  <si>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</si>
  <si>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</si>
  <si>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</si>
  <si>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</si>
  <si>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</si>
  <si>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</si>
  <si>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</si>
  <si>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</si>
  <si>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</si>
  <si>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</si>
  <si>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</si>
  <si>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</si>
  <si>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</si>
  <si>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</si>
  <si>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</si>
  <si>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</si>
  <si>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</si>
  <si>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</si>
  <si>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</si>
  <si>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</si>
  <si>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</si>
  <si>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</si>
  <si>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</si>
  <si>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</si>
  <si>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</si>
  <si>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</si>
  <si>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</si>
  <si>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</si>
  <si>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</si>
  <si>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</si>
  <si>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</si>
  <si>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</si>
  <si>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</si>
  <si>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</si>
  <si>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</si>
  <si>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</si>
  <si>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</si>
  <si>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</si>
  <si>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</si>
  <si>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</si>
  <si>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</si>
  <si>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</si>
  <si>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</si>
  <si>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</si>
  <si>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</si>
  <si>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</si>
  <si>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</si>
  <si>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</si>
  <si>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</si>
  <si>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</si>
  <si>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</si>
  <si>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</si>
  <si>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</si>
  <si>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</si>
  <si>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</si>
  <si>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</si>
  <si>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</si>
  <si>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</si>
  <si>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</si>
  <si>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</si>
  <si>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</si>
  <si>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</si>
  <si>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</si>
  <si>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</si>
  <si>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</si>
  <si>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</si>
  <si>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</si>
  <si>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</si>
  <si>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</si>
  <si>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</si>
  <si>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</si>
  <si>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</si>
  <si>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</si>
  <si>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</si>
  <si>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</si>
  <si>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</si>
  <si>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</si>
  <si>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</si>
  <si>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</si>
  <si>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</si>
  <si>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</si>
  <si>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</si>
  <si>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</si>
  <si>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</si>
  <si>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</si>
  <si>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</si>
  <si>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</si>
  <si>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</si>
  <si>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</si>
  <si>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</si>
  <si>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</si>
  <si>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</si>
  <si>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</si>
  <si>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</si>
  <si>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</si>
  <si>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</si>
  <si>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</si>
  <si>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</si>
  <si>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</si>
  <si>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</si>
  <si>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</si>
  <si>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</si>
  <si>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</si>
  <si>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</si>
  <si>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</si>
  <si>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</si>
  <si>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</si>
  <si>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</si>
  <si>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</si>
  <si>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</si>
  <si>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</si>
  <si>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</si>
  <si>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</si>
  <si>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</si>
  <si>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</si>
  <si>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</si>
  <si>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</si>
  <si>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</si>
  <si>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</si>
  <si>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</si>
  <si>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</si>
  <si>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</si>
  <si>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</si>
  <si>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</si>
  <si>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</si>
  <si>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</si>
  <si>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</si>
  <si>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</si>
  <si>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</si>
  <si>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</si>
  <si>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</si>
  <si>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</si>
  <si>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</si>
  <si>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</si>
  <si>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</si>
  <si>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</si>
  <si>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</si>
  <si>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</si>
  <si>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</si>
  <si>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</si>
  <si>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</si>
  <si>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</si>
  <si>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</si>
  <si>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</si>
  <si>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</si>
  <si>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</si>
  <si>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</si>
  <si>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</si>
  <si>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</si>
  <si>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</si>
  <si>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</si>
  <si>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</si>
  <si>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</si>
  <si>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</si>
  <si>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</si>
  <si>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</si>
  <si>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</si>
  <si>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</si>
  <si>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</si>
  <si>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</si>
  <si>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</si>
  <si>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</si>
  <si>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</si>
  <si>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</si>
  <si>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</si>
  <si>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</si>
  <si>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</si>
  <si>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</si>
  <si>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</si>
  <si>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</si>
  <si>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</si>
  <si>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</si>
  <si>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</si>
  <si>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</si>
  <si>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</si>
  <si>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</si>
  <si>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</si>
  <si>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</si>
  <si>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</si>
  <si>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</si>
  <si>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</si>
  <si>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</si>
  <si>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</si>
  <si>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</si>
  <si>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</si>
  <si>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</si>
  <si>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</si>
  <si>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</si>
  <si>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</si>
  <si>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</si>
  <si>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</si>
  <si>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</si>
  <si>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</si>
  <si>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</si>
  <si>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</si>
  <si>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</si>
  <si>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</si>
  <si>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</si>
  <si>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</si>
  <si>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</si>
  <si>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</si>
  <si>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</si>
  <si>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</si>
  <si>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</si>
  <si>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</si>
  <si>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</si>
  <si>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</si>
  <si>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</si>
  <si>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</si>
  <si>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</si>
  <si>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</si>
  <si>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</si>
  <si>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</si>
  <si>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</si>
  <si>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</si>
  <si>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</si>
  <si>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</si>
  <si>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</si>
  <si>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</si>
  <si>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</si>
  <si>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</si>
  <si>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</si>
  <si>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</si>
  <si>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</si>
  <si>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</si>
  <si>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</si>
  <si>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</si>
  <si>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</si>
  <si>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</si>
  <si>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</si>
  <si>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</si>
  <si>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</si>
  <si>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</si>
  <si>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</si>
  <si>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</si>
  <si>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</si>
  <si>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</si>
  <si>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</si>
  <si>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</si>
  <si>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</si>
  <si>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</si>
  <si>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</si>
  <si>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</si>
  <si>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</si>
  <si>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</si>
  <si>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</si>
  <si>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</si>
  <si>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</si>
  <si>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</si>
  <si>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</si>
  <si>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</si>
  <si>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</si>
  <si>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</si>
  <si>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</si>
  <si>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</si>
  <si>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</si>
  <si>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</si>
  <si>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</si>
  <si>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</si>
  <si>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</si>
  <si>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</si>
  <si>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</si>
  <si>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</si>
  <si>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</si>
  <si>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</si>
  <si>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</si>
  <si>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</si>
  <si>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</si>
  <si>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</si>
  <si>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</si>
  <si>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</si>
  <si>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</si>
  <si>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</si>
  <si>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</si>
  <si>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</si>
  <si>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</si>
  <si>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</si>
  <si>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</si>
  <si>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</si>
  <si>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</si>
  <si>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</si>
  <si>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</si>
  <si>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</si>
  <si>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</si>
  <si>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</si>
  <si>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</si>
  <si>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</si>
  <si>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</si>
  <si>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</si>
  <si>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</si>
  <si>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</si>
  <si>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</si>
  <si>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</si>
  <si>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</si>
  <si>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</si>
  <si>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</si>
  <si>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</si>
  <si>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</si>
  <si>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</si>
  <si>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</si>
  <si>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</si>
  <si>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</si>
  <si>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</si>
  <si>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</si>
  <si>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</si>
  <si>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</si>
  <si>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</si>
  <si>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</si>
  <si>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</si>
  <si>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</si>
  <si>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</si>
  <si>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</si>
  <si>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</si>
  <si>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</si>
  <si>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</si>
  <si>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</si>
  <si>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</si>
  <si>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</si>
  <si>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</si>
  <si>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</si>
  <si>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</si>
  <si>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</si>
  <si>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</si>
  <si>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</si>
  <si>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</si>
  <si>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</si>
  <si>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</si>
  <si>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</si>
  <si>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</si>
  <si>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</si>
  <si>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</si>
  <si>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</si>
  <si>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</si>
  <si>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</si>
  <si>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</si>
  <si>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</si>
  <si>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</si>
  <si>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</si>
  <si>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</si>
  <si>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</si>
  <si>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</si>
  <si>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</si>
  <si>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</si>
  <si>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</si>
  <si>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</si>
  <si>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</si>
  <si>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</si>
  <si>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</si>
  <si>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</si>
  <si>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</si>
  <si>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</si>
  <si>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</si>
  <si>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</si>
  <si>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</si>
  <si>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</si>
  <si>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</si>
  <si>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</si>
  <si>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</si>
  <si>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</si>
  <si>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</si>
  <si>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</si>
  <si>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</si>
  <si>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</si>
  <si>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</si>
  <si>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</si>
  <si>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</si>
  <si>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</si>
  <si>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</si>
  <si>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</si>
  <si>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</si>
  <si>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</si>
  <si>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</si>
  <si>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</si>
  <si>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</si>
  <si>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</si>
  <si>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</si>
  <si>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</si>
  <si>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</si>
  <si>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</si>
  <si>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</si>
  <si>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</si>
  <si>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</si>
  <si>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</si>
  <si>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</si>
  <si>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</si>
  <si>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</si>
  <si>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</si>
  <si>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</si>
  <si>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</si>
  <si>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</si>
  <si>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</si>
  <si>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</si>
  <si>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</si>
  <si>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</si>
  <si>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</si>
  <si>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</si>
  <si>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</si>
  <si>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</si>
  <si>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</si>
  <si>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</si>
  <si>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</si>
  <si>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</si>
  <si>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</si>
  <si>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</si>
  <si>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</si>
  <si>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</si>
  <si>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</si>
  <si>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</si>
  <si>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</si>
  <si>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</si>
  <si>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</si>
  <si>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</si>
  <si>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</si>
  <si>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</si>
  <si>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</si>
  <si>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</si>
  <si>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</si>
  <si>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</si>
  <si>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</si>
  <si>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</si>
  <si>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</si>
  <si>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</si>
  <si>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</si>
  <si>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</si>
  <si>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</si>
  <si>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</si>
  <si>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</si>
  <si>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</si>
  <si>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</si>
  <si>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</si>
  <si>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</si>
  <si>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</si>
  <si>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</si>
  <si>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</si>
  <si>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</si>
  <si>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</si>
  <si>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</si>
  <si>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</si>
  <si>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</si>
  <si>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</si>
  <si>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</si>
  <si>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Врбас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</si>
</sst>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399</c:v>
                </c:pt>
                <c:pt idx="1">
                  <c:v>518</c:v>
                </c:pt>
                <c:pt idx="2">
                  <c:v>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531</c:v>
                </c:pt>
                <c:pt idx="1">
                  <c:v>734</c:v>
                </c:pt>
                <c:pt idx="2">
                  <c:v>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51264"/>
        <c:axId val="90252800"/>
      </c:barChart>
      <c:catAx>
        <c:axId val="902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2800"/>
        <c:crosses val="autoZero"/>
        <c:auto val="1"/>
        <c:lblAlgn val="ctr"/>
        <c:lblOffset val="100"/>
        <c:noMultiLvlLbl val="0"/>
      </c:catAx>
      <c:valAx>
        <c:axId val="9025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1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1942</c:v>
                </c:pt>
                <c:pt idx="1">
                  <c:v>1307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588416"/>
        <c:axId val="150664320"/>
      </c:barChart>
      <c:catAx>
        <c:axId val="150588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664320"/>
        <c:crosses val="autoZero"/>
        <c:auto val="1"/>
        <c:lblAlgn val="ctr"/>
        <c:lblOffset val="100"/>
        <c:noMultiLvlLbl val="0"/>
      </c:catAx>
      <c:valAx>
        <c:axId val="150664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588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1443</c:v>
                </c:pt>
                <c:pt idx="1">
                  <c:v>1353</c:v>
                </c:pt>
                <c:pt idx="2">
                  <c:v>1192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025152"/>
        <c:axId val="151026688"/>
      </c:barChart>
      <c:catAx>
        <c:axId val="15102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26688"/>
        <c:crosses val="autoZero"/>
        <c:auto val="1"/>
        <c:lblAlgn val="ctr"/>
        <c:lblOffset val="100"/>
        <c:noMultiLvlLbl val="0"/>
      </c:catAx>
      <c:valAx>
        <c:axId val="15102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25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40</c:v>
                </c:pt>
                <c:pt idx="1">
                  <c:v>31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15968"/>
        <c:axId val="151317504"/>
      </c:barChart>
      <c:catAx>
        <c:axId val="1513159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17504"/>
        <c:crosses val="autoZero"/>
        <c:auto val="1"/>
        <c:lblAlgn val="ctr"/>
        <c:lblOffset val="100"/>
        <c:noMultiLvlLbl val="0"/>
      </c:catAx>
      <c:valAx>
        <c:axId val="1513175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15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113</c:v>
                </c:pt>
                <c:pt idx="1">
                  <c:v>70</c:v>
                </c:pt>
                <c:pt idx="2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08832"/>
        <c:axId val="152851584"/>
      </c:barChart>
      <c:catAx>
        <c:axId val="15280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51584"/>
        <c:crosses val="autoZero"/>
        <c:auto val="1"/>
        <c:lblAlgn val="ctr"/>
        <c:lblOffset val="100"/>
        <c:noMultiLvlLbl val="0"/>
      </c:catAx>
      <c:valAx>
        <c:axId val="152851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08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39</c:v>
                </c:pt>
                <c:pt idx="1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919040"/>
        <c:axId val="152957696"/>
      </c:barChart>
      <c:catAx>
        <c:axId val="152919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57696"/>
        <c:crosses val="autoZero"/>
        <c:auto val="1"/>
        <c:lblAlgn val="ctr"/>
        <c:lblOffset val="100"/>
        <c:noMultiLvlLbl val="0"/>
      </c:catAx>
      <c:valAx>
        <c:axId val="1529576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19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88.076999999999998</c:v>
                </c:pt>
                <c:pt idx="1">
                  <c:v>88.076999999999998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122688"/>
        <c:axId val="153150208"/>
      </c:barChart>
      <c:catAx>
        <c:axId val="153122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50208"/>
        <c:crosses val="autoZero"/>
        <c:auto val="1"/>
        <c:lblAlgn val="ctr"/>
        <c:lblOffset val="100"/>
        <c:noMultiLvlLbl val="0"/>
      </c:catAx>
      <c:valAx>
        <c:axId val="153150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22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13346</c:v>
                </c:pt>
                <c:pt idx="1">
                  <c:v>13435</c:v>
                </c:pt>
                <c:pt idx="2">
                  <c:v>13632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5968"/>
        <c:axId val="153330048"/>
      </c:barChart>
      <c:catAx>
        <c:axId val="15331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30048"/>
        <c:crosses val="autoZero"/>
        <c:auto val="1"/>
        <c:lblAlgn val="ctr"/>
        <c:lblOffset val="100"/>
        <c:noMultiLvlLbl val="0"/>
      </c:catAx>
      <c:valAx>
        <c:axId val="153330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5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7.8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9110784"/>
        <c:axId val="449113088"/>
      </c:barChart>
      <c:catAx>
        <c:axId val="44911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113088"/>
        <c:crosses val="autoZero"/>
        <c:auto val="1"/>
        <c:lblAlgn val="ctr"/>
        <c:lblOffset val="100"/>
        <c:noMultiLvlLbl val="0"/>
      </c:catAx>
      <c:valAx>
        <c:axId val="44911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11078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8.1999999999999993</c:v>
                </c:pt>
                <c:pt idx="2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1996288"/>
        <c:axId val="452106112"/>
      </c:barChart>
      <c:catAx>
        <c:axId val="45199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106112"/>
        <c:crosses val="autoZero"/>
        <c:auto val="1"/>
        <c:lblAlgn val="ctr"/>
        <c:lblOffset val="100"/>
        <c:noMultiLvlLbl val="0"/>
      </c:catAx>
      <c:valAx>
        <c:axId val="452106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199628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19.012379268126786</c:v>
                </c:pt>
                <c:pt idx="1">
                  <c:v>60.13875663175078</c:v>
                </c:pt>
                <c:pt idx="2">
                  <c:v>20.848864100122434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128</c:v>
                </c:pt>
                <c:pt idx="1">
                  <c:v>181</c:v>
                </c:pt>
                <c:pt idx="2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59</c:v>
                </c:pt>
                <c:pt idx="1">
                  <c:v>58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549632"/>
        <c:axId val="90561536"/>
      </c:barChart>
      <c:catAx>
        <c:axId val="90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1536"/>
        <c:crosses val="autoZero"/>
        <c:auto val="1"/>
        <c:lblAlgn val="ctr"/>
        <c:lblOffset val="100"/>
        <c:noMultiLvlLbl val="0"/>
      </c:catAx>
      <c:valAx>
        <c:axId val="9056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49632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47</c:v>
                </c:pt>
                <c:pt idx="1">
                  <c:v>39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54091136"/>
        <c:axId val="454699264"/>
      </c:barChart>
      <c:catAx>
        <c:axId val="45409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4699264"/>
        <c:crosses val="autoZero"/>
        <c:auto val="1"/>
        <c:lblAlgn val="ctr"/>
        <c:lblOffset val="100"/>
        <c:noMultiLvlLbl val="0"/>
      </c:catAx>
      <c:valAx>
        <c:axId val="454699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54091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55127424"/>
        <c:axId val="455128960"/>
      </c:barChart>
      <c:catAx>
        <c:axId val="45512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5128960"/>
        <c:crosses val="autoZero"/>
        <c:auto val="1"/>
        <c:lblAlgn val="ctr"/>
        <c:lblOffset val="100"/>
        <c:noMultiLvlLbl val="0"/>
      </c:catAx>
      <c:valAx>
        <c:axId val="455128960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55127424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120.7</c:v>
                </c:pt>
                <c:pt idx="1">
                  <c:v>112.9</c:v>
                </c:pt>
                <c:pt idx="2">
                  <c:v>99.5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107.4</c:v>
                </c:pt>
                <c:pt idx="1">
                  <c:v>95.9</c:v>
                </c:pt>
                <c:pt idx="2">
                  <c:v>100.6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5661056"/>
        <c:axId val="455662592"/>
      </c:barChart>
      <c:catAx>
        <c:axId val="455661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5662592"/>
        <c:crosses val="autoZero"/>
        <c:auto val="1"/>
        <c:lblAlgn val="ctr"/>
        <c:lblOffset val="100"/>
        <c:noMultiLvlLbl val="0"/>
      </c:catAx>
      <c:valAx>
        <c:axId val="455662592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566105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1541</c:v>
                </c:pt>
                <c:pt idx="1">
                  <c:v>1314</c:v>
                </c:pt>
                <c:pt idx="2">
                  <c:v>1181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5799168"/>
        <c:axId val="455800704"/>
      </c:barChart>
      <c:catAx>
        <c:axId val="45579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5800704"/>
        <c:crosses val="autoZero"/>
        <c:auto val="1"/>
        <c:lblAlgn val="ctr"/>
        <c:lblOffset val="100"/>
        <c:noMultiLvlLbl val="0"/>
      </c:catAx>
      <c:valAx>
        <c:axId val="455800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5799168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40</c:v>
                </c:pt>
                <c:pt idx="1">
                  <c:v>19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43</c:v>
                </c:pt>
                <c:pt idx="1">
                  <c:v>29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6016640"/>
        <c:axId val="456018176"/>
      </c:barChart>
      <c:catAx>
        <c:axId val="45601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6018176"/>
        <c:crosses val="autoZero"/>
        <c:auto val="1"/>
        <c:lblAlgn val="ctr"/>
        <c:lblOffset val="100"/>
        <c:noMultiLvlLbl val="0"/>
      </c:catAx>
      <c:valAx>
        <c:axId val="45601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60166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74</c:v>
                </c:pt>
                <c:pt idx="1">
                  <c:v>98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140</c:v>
                </c:pt>
                <c:pt idx="1">
                  <c:v>147</c:v>
                </c:pt>
                <c:pt idx="2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6602752"/>
        <c:axId val="456884992"/>
      </c:barChart>
      <c:catAx>
        <c:axId val="45660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6884992"/>
        <c:crosses val="autoZero"/>
        <c:auto val="1"/>
        <c:lblAlgn val="ctr"/>
        <c:lblOffset val="100"/>
        <c:noMultiLvlLbl val="0"/>
      </c:catAx>
      <c:valAx>
        <c:axId val="456884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6602752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2.5683580465242826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2.4486464426608627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2.6608624676914707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2.7479254523194121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2.2908447830227181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2.5765202013331523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2.8077812542511222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3.1669160658413817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3.531492313970888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3.3056726975921644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3.4580329206910627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3.5478166235886275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3.9015099986396407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4.0946809957828867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3.6049517072507142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1.9915657733641683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1.6460345531220242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1.0964494626581418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58392704"/>
        <c:axId val="458423296"/>
      </c:barChart>
      <c:catAx>
        <c:axId val="45839270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58423296"/>
        <c:crosses val="autoZero"/>
        <c:auto val="1"/>
        <c:lblAlgn val="ctr"/>
        <c:lblOffset val="100"/>
        <c:noMultiLvlLbl val="0"/>
      </c:catAx>
      <c:valAx>
        <c:axId val="45842329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583927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2.5493130186369202</c:v>
                </c:pt>
                <c:pt idx="1">
                  <c:v>2.5275472724799344</c:v>
                </c:pt>
                <c:pt idx="2">
                  <c:v>2.8513127465650929</c:v>
                </c:pt>
                <c:pt idx="3">
                  <c:v>2.9791865052373829</c:v>
                </c:pt>
                <c:pt idx="4">
                  <c:v>2.5248265542103114</c:v>
                </c:pt>
                <c:pt idx="5">
                  <c:v>2.845871310025847</c:v>
                </c:pt>
                <c:pt idx="6">
                  <c:v>3.1070602639096725</c:v>
                </c:pt>
                <c:pt idx="7">
                  <c:v>3.5233301591620183</c:v>
                </c:pt>
                <c:pt idx="8">
                  <c:v>3.5287715957012655</c:v>
                </c:pt>
                <c:pt idx="9">
                  <c:v>3.6212760168684537</c:v>
                </c:pt>
                <c:pt idx="10">
                  <c:v>3.1614746293021359</c:v>
                </c:pt>
                <c:pt idx="11">
                  <c:v>3.5233301591620183</c:v>
                </c:pt>
                <c:pt idx="12">
                  <c:v>3.3954564004897292</c:v>
                </c:pt>
                <c:pt idx="13">
                  <c:v>3.3111141341314108</c:v>
                </c:pt>
                <c:pt idx="14">
                  <c:v>2.5465923003672968</c:v>
                </c:pt>
                <c:pt idx="15">
                  <c:v>1.205278193443069</c:v>
                </c:pt>
                <c:pt idx="16">
                  <c:v>0.85974697320092497</c:v>
                </c:pt>
                <c:pt idx="17">
                  <c:v>0.49245000680179568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58524928"/>
        <c:axId val="458540544"/>
      </c:barChart>
      <c:catAx>
        <c:axId val="45852492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58540544"/>
        <c:crosses val="autoZero"/>
        <c:auto val="1"/>
        <c:lblAlgn val="ctr"/>
        <c:lblOffset val="100"/>
        <c:noMultiLvlLbl val="0"/>
      </c:catAx>
      <c:valAx>
        <c:axId val="45854054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85249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0.16267283989238568</c:v>
                </c:pt>
                <c:pt idx="1">
                  <c:v>0.22172949002217296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1.3076393668272539</c:v>
                </c:pt>
                <c:pt idx="1">
                  <c:v>0.49049250823086749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EBF-4E8C-8717-B681B451D366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EBF-4E8C-8717-B681B451D36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4.9677782644059318</c:v>
                </c:pt>
                <c:pt idx="1">
                  <c:v>1.5588255056104279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EBF-4E8C-8717-B681B451D366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EBF-4E8C-8717-B681B451D36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19.257961584183196</c:v>
                </c:pt>
                <c:pt idx="1">
                  <c:v>14.768527850567761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EBF-4E8C-8717-B681B451D366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EBF-4E8C-8717-B681B451D366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57.354689357442282</c:v>
                </c:pt>
                <c:pt idx="1">
                  <c:v>68.83692803870187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0EBF-4E8C-8717-B681B451D366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0EBF-4E8C-8717-B681B451D36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5.1742476381154976</c:v>
                </c:pt>
                <c:pt idx="1">
                  <c:v>4.2867701404286773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0EBF-4E8C-8717-B681B451D366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0EBF-4E8C-8717-B681B451D36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11.775010949133454</c:v>
                </c:pt>
                <c:pt idx="1">
                  <c:v>9.8367264664382184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59498240"/>
        <c:axId val="459514240"/>
      </c:barChart>
      <c:catAx>
        <c:axId val="459498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9514240"/>
        <c:crosses val="autoZero"/>
        <c:auto val="1"/>
        <c:lblAlgn val="ctr"/>
        <c:lblOffset val="100"/>
        <c:noMultiLvlLbl val="0"/>
      </c:catAx>
      <c:valAx>
        <c:axId val="4595142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94982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D101-46D6-BF79-0E00EEF22B62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D101-46D6-BF79-0E00EEF22B6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23.906650816492522</c:v>
                </c:pt>
                <c:pt idx="1">
                  <c:v>19.612981253779481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D101-46D6-BF79-0E00EEF22B62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D101-46D6-BF79-0E00EEF22B6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29.919289244822622</c:v>
                </c:pt>
                <c:pt idx="1">
                  <c:v>37.129610965531143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D101-46D6-BF79-0E00EEF22B62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D101-46D6-BF79-0E00EEF22B6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46.011387098792468</c:v>
                </c:pt>
                <c:pt idx="1">
                  <c:v>42.961768460659812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0.16267283989238568</c:v>
                </c:pt>
                <c:pt idx="1">
                  <c:v>0.29563932002956395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0519296"/>
        <c:axId val="460520832"/>
      </c:barChart>
      <c:catAx>
        <c:axId val="460519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0520832"/>
        <c:crosses val="autoZero"/>
        <c:auto val="1"/>
        <c:lblAlgn val="ctr"/>
        <c:lblOffset val="100"/>
        <c:noMultiLvlLbl val="0"/>
      </c:catAx>
      <c:valAx>
        <c:axId val="460520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05192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2041</c:v>
                </c:pt>
                <c:pt idx="1">
                  <c:v>1918</c:v>
                </c:pt>
                <c:pt idx="2">
                  <c:v>1714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1581</c:v>
                </c:pt>
                <c:pt idx="1">
                  <c:v>1508</c:v>
                </c:pt>
                <c:pt idx="2">
                  <c:v>1314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9904"/>
        <c:axId val="138803840"/>
      </c:barChart>
      <c:catAx>
        <c:axId val="1386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3840"/>
        <c:crosses val="autoZero"/>
        <c:auto val="1"/>
        <c:lblAlgn val="ctr"/>
        <c:lblOffset val="100"/>
        <c:noMultiLvlLbl val="0"/>
      </c:catAx>
      <c:valAx>
        <c:axId val="1388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9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12</c:v>
                </c:pt>
                <c:pt idx="4">
                  <c:v>6</c:v>
                </c:pt>
                <c:pt idx="5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10</c:v>
                </c:pt>
                <c:pt idx="3">
                  <c:v>17</c:v>
                </c:pt>
                <c:pt idx="4">
                  <c:v>12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61191424"/>
        <c:axId val="461323264"/>
      </c:barChart>
      <c:catAx>
        <c:axId val="461191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1323264"/>
        <c:crosses val="autoZero"/>
        <c:auto val="1"/>
        <c:lblAlgn val="ctr"/>
        <c:lblOffset val="100"/>
        <c:noMultiLvlLbl val="0"/>
      </c:catAx>
      <c:valAx>
        <c:axId val="4613232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1191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0.78</c:v>
                </c:pt>
                <c:pt idx="1">
                  <c:v>0.32</c:v>
                </c:pt>
                <c:pt idx="3">
                  <c:v>0.31</c:v>
                </c:pt>
                <c:pt idx="4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61421568"/>
        <c:axId val="461431552"/>
      </c:barChart>
      <c:catAx>
        <c:axId val="461421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1431552"/>
        <c:crosses val="autoZero"/>
        <c:auto val="1"/>
        <c:lblAlgn val="ctr"/>
        <c:lblOffset val="100"/>
        <c:noMultiLvlLbl val="0"/>
      </c:catAx>
      <c:valAx>
        <c:axId val="46143155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142156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59.944642151047844</c:v>
                </c:pt>
                <c:pt idx="2">
                  <c:v>19.173859432799016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100</c:v>
                </c:pt>
                <c:pt idx="1">
                  <c:v>40.055357848952156</c:v>
                </c:pt>
                <c:pt idx="2">
                  <c:v>80.826140567200994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1859072"/>
        <c:axId val="461869056"/>
      </c:barChart>
      <c:catAx>
        <c:axId val="461859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1869056"/>
        <c:crosses val="autoZero"/>
        <c:auto val="1"/>
        <c:lblAlgn val="ctr"/>
        <c:lblOffset val="100"/>
        <c:noMultiLvlLbl val="0"/>
      </c:catAx>
      <c:valAx>
        <c:axId val="4618690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18590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168</c:v>
                </c:pt>
                <c:pt idx="1">
                  <c:v>178</c:v>
                </c:pt>
                <c:pt idx="2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177</c:v>
                </c:pt>
                <c:pt idx="1">
                  <c:v>183</c:v>
                </c:pt>
                <c:pt idx="2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2291328"/>
        <c:axId val="462292864"/>
      </c:barChart>
      <c:catAx>
        <c:axId val="46229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2292864"/>
        <c:crosses val="autoZero"/>
        <c:auto val="1"/>
        <c:lblAlgn val="ctr"/>
        <c:lblOffset val="100"/>
        <c:noMultiLvlLbl val="0"/>
      </c:catAx>
      <c:valAx>
        <c:axId val="462292864"/>
        <c:scaling>
          <c:orientation val="minMax"/>
          <c:max val="4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62291328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329</c:v>
                </c:pt>
                <c:pt idx="1">
                  <c:v>383</c:v>
                </c:pt>
                <c:pt idx="2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321</c:v>
                </c:pt>
                <c:pt idx="1">
                  <c:v>396</c:v>
                </c:pt>
                <c:pt idx="2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2311424"/>
        <c:axId val="462313344"/>
      </c:barChart>
      <c:catAx>
        <c:axId val="46231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2313344"/>
        <c:crosses val="autoZero"/>
        <c:auto val="1"/>
        <c:lblAlgn val="ctr"/>
        <c:lblOffset val="100"/>
        <c:noMultiLvlLbl val="0"/>
      </c:catAx>
      <c:valAx>
        <c:axId val="462313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623114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26.607617360496015</c:v>
                </c:pt>
                <c:pt idx="1">
                  <c:v>28.558897243107769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25.8281665190434</c:v>
                </c:pt>
                <c:pt idx="1">
                  <c:v>26.040100250626569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16.616474756421614</c:v>
                </c:pt>
                <c:pt idx="1">
                  <c:v>18.533834586466167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15.500442869796279</c:v>
                </c:pt>
                <c:pt idx="1">
                  <c:v>15.526315789473685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8.9282550930026581</c:v>
                </c:pt>
                <c:pt idx="1">
                  <c:v>7.6190476190476195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6.5190434012400349</c:v>
                </c:pt>
                <c:pt idx="1">
                  <c:v>3.7218045112781954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62750464"/>
        <c:axId val="462752000"/>
      </c:barChart>
      <c:catAx>
        <c:axId val="4627504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2752000"/>
        <c:crosses val="autoZero"/>
        <c:auto val="1"/>
        <c:lblAlgn val="ctr"/>
        <c:lblOffset val="100"/>
        <c:noMultiLvlLbl val="0"/>
      </c:catAx>
      <c:valAx>
        <c:axId val="4627520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27504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46.21</c:v>
                </c:pt>
                <c:pt idx="1">
                  <c:v>40.97</c:v>
                </c:pt>
                <c:pt idx="2">
                  <c:v>10.6</c:v>
                </c:pt>
                <c:pt idx="3">
                  <c:v>1.69</c:v>
                </c:pt>
                <c:pt idx="4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49.06</c:v>
                </c:pt>
                <c:pt idx="1">
                  <c:v>36.46</c:v>
                </c:pt>
                <c:pt idx="2">
                  <c:v>11.93</c:v>
                </c:pt>
                <c:pt idx="3">
                  <c:v>1.94</c:v>
                </c:pt>
                <c:pt idx="4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62849152"/>
        <c:axId val="462851072"/>
      </c:barChart>
      <c:catAx>
        <c:axId val="46284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2851072"/>
        <c:crosses val="autoZero"/>
        <c:auto val="1"/>
        <c:lblAlgn val="ctr"/>
        <c:lblOffset val="100"/>
        <c:noMultiLvlLbl val="0"/>
      </c:catAx>
      <c:valAx>
        <c:axId val="4628510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284915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50728</c:v>
                </c:pt>
                <c:pt idx="1">
                  <c:v>55623</c:v>
                </c:pt>
                <c:pt idx="2">
                  <c:v>62607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2877056"/>
        <c:axId val="462878976"/>
      </c:barChart>
      <c:catAx>
        <c:axId val="46287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2878976"/>
        <c:crosses val="autoZero"/>
        <c:auto val="1"/>
        <c:lblAlgn val="ctr"/>
        <c:lblOffset val="100"/>
        <c:noMultiLvlLbl val="0"/>
      </c:catAx>
      <c:valAx>
        <c:axId val="46287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2877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5681</c:v>
                </c:pt>
                <c:pt idx="1">
                  <c:v>5890</c:v>
                </c:pt>
                <c:pt idx="2">
                  <c:v>5913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6769</c:v>
                </c:pt>
                <c:pt idx="1">
                  <c:v>6865</c:v>
                </c:pt>
                <c:pt idx="2">
                  <c:v>6765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3170560"/>
        <c:axId val="463173120"/>
      </c:barChart>
      <c:catAx>
        <c:axId val="46317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3173120"/>
        <c:crosses val="autoZero"/>
        <c:auto val="1"/>
        <c:lblAlgn val="ctr"/>
        <c:lblOffset val="100"/>
        <c:noMultiLvlLbl val="0"/>
      </c:catAx>
      <c:valAx>
        <c:axId val="463173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31705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38.4</c:v>
                </c:pt>
                <c:pt idx="1">
                  <c:v>20.6</c:v>
                </c:pt>
                <c:pt idx="2">
                  <c:v>2.7</c:v>
                </c:pt>
                <c:pt idx="3">
                  <c:v>38.299999999999997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16.5</c:v>
                </c:pt>
                <c:pt idx="1">
                  <c:v>55.5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63554432"/>
        <c:axId val="463555968"/>
      </c:barChart>
      <c:catAx>
        <c:axId val="4635544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3555968"/>
        <c:crosses val="autoZero"/>
        <c:auto val="1"/>
        <c:lblAlgn val="ctr"/>
        <c:lblOffset val="100"/>
        <c:noMultiLvlLbl val="0"/>
      </c:catAx>
      <c:valAx>
        <c:axId val="46355596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355443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22.5</c:v>
                </c:pt>
                <c:pt idx="1">
                  <c:v>14.2</c:v>
                </c:pt>
                <c:pt idx="2">
                  <c:v>12.4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3905920"/>
        <c:axId val="463907840"/>
      </c:barChart>
      <c:catAx>
        <c:axId val="46390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3907840"/>
        <c:crosses val="autoZero"/>
        <c:auto val="1"/>
        <c:lblAlgn val="ctr"/>
        <c:lblOffset val="100"/>
        <c:noMultiLvlLbl val="0"/>
      </c:catAx>
      <c:valAx>
        <c:axId val="463907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3905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5.2</c:v>
                </c:pt>
                <c:pt idx="1">
                  <c:v>18.399999999999999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4235520"/>
        <c:axId val="464474112"/>
      </c:barChart>
      <c:catAx>
        <c:axId val="46423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4474112"/>
        <c:crosses val="autoZero"/>
        <c:auto val="1"/>
        <c:lblAlgn val="ctr"/>
        <c:lblOffset val="100"/>
        <c:noMultiLvlLbl val="0"/>
      </c:catAx>
      <c:valAx>
        <c:axId val="464474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4235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11.3</c:v>
                </c:pt>
                <c:pt idx="1">
                  <c:v>10.93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64870400"/>
        <c:axId val="465183872"/>
      </c:barChart>
      <c:catAx>
        <c:axId val="46487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5183872"/>
        <c:crosses val="autoZero"/>
        <c:auto val="1"/>
        <c:lblAlgn val="ctr"/>
        <c:lblOffset val="100"/>
        <c:noMultiLvlLbl val="0"/>
      </c:catAx>
      <c:valAx>
        <c:axId val="46518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6487040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2611</c:v>
                </c:pt>
                <c:pt idx="1">
                  <c:v>2800</c:v>
                </c:pt>
                <c:pt idx="2">
                  <c:v>2457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493</c:v>
                </c:pt>
                <c:pt idx="1">
                  <c:v>832</c:v>
                </c:pt>
                <c:pt idx="2">
                  <c:v>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5625856"/>
        <c:axId val="465628160"/>
      </c:barChart>
      <c:catAx>
        <c:axId val="465625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5628160"/>
        <c:crosses val="autoZero"/>
        <c:auto val="1"/>
        <c:lblAlgn val="ctr"/>
        <c:lblOffset val="100"/>
        <c:noMultiLvlLbl val="0"/>
      </c:catAx>
      <c:valAx>
        <c:axId val="4656281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65625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7936</c:v>
                </c:pt>
                <c:pt idx="1">
                  <c:v>8067</c:v>
                </c:pt>
                <c:pt idx="2">
                  <c:v>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1363</c:v>
                </c:pt>
                <c:pt idx="1">
                  <c:v>1831</c:v>
                </c:pt>
                <c:pt idx="2">
                  <c:v>3722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2601344"/>
        <c:axId val="432607232"/>
      </c:barChart>
      <c:catAx>
        <c:axId val="432601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2607232"/>
        <c:crosses val="autoZero"/>
        <c:auto val="1"/>
        <c:lblAlgn val="ctr"/>
        <c:lblOffset val="100"/>
        <c:noMultiLvlLbl val="0"/>
      </c:catAx>
      <c:valAx>
        <c:axId val="4326072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32601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</c:v>
                </c:pt>
                <c:pt idx="1">
                  <c:v>2.9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2.8</c:v>
                </c:pt>
                <c:pt idx="1">
                  <c:v>2.2000000000000002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32633728"/>
        <c:axId val="432635264"/>
      </c:barChart>
      <c:catAx>
        <c:axId val="432633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2635264"/>
        <c:crosses val="autoZero"/>
        <c:auto val="1"/>
        <c:lblAlgn val="ctr"/>
        <c:lblOffset val="100"/>
        <c:noMultiLvlLbl val="0"/>
      </c:catAx>
      <c:valAx>
        <c:axId val="4326352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32633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28.7</c:v>
                </c:pt>
                <c:pt idx="1">
                  <c:v>30.2</c:v>
                </c:pt>
                <c:pt idx="2">
                  <c:v>31.3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35.9</c:v>
                </c:pt>
                <c:pt idx="1">
                  <c:v>36.9</c:v>
                </c:pt>
                <c:pt idx="2">
                  <c:v>37.9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32657920"/>
        <c:axId val="432659456"/>
      </c:barChart>
      <c:catAx>
        <c:axId val="43265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2659456"/>
        <c:crosses val="autoZero"/>
        <c:auto val="1"/>
        <c:lblAlgn val="ctr"/>
        <c:lblOffset val="100"/>
        <c:noMultiLvlLbl val="0"/>
      </c:catAx>
      <c:valAx>
        <c:axId val="4326594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26579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158.19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2858240"/>
        <c:axId val="432859776"/>
      </c:barChart>
      <c:catAx>
        <c:axId val="432858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2859776"/>
        <c:crosses val="autoZero"/>
        <c:auto val="1"/>
        <c:lblAlgn val="ctr"/>
        <c:lblOffset val="100"/>
        <c:noMultiLvlLbl val="0"/>
      </c:catAx>
      <c:valAx>
        <c:axId val="432859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2858240"/>
        <c:crosses val="autoZero"/>
        <c:crossBetween val="between"/>
        <c:majorUnit val="3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101</c:v>
                </c:pt>
                <c:pt idx="1">
                  <c:v>106</c:v>
                </c:pt>
                <c:pt idx="2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82</c:v>
                </c:pt>
                <c:pt idx="1">
                  <c:v>86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3120384"/>
        <c:axId val="433121920"/>
      </c:barChart>
      <c:catAx>
        <c:axId val="43312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3121920"/>
        <c:crosses val="autoZero"/>
        <c:auto val="1"/>
        <c:lblAlgn val="ctr"/>
        <c:lblOffset val="100"/>
        <c:noMultiLvlLbl val="0"/>
      </c:catAx>
      <c:valAx>
        <c:axId val="43312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31203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AC7-4767-91EA-1249A250A93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AC7-4767-91EA-1249A250A93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17</c:v>
                </c:pt>
                <c:pt idx="1">
                  <c:v>15.8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AC7-4767-91EA-1249A250A93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AC7-4767-91EA-1249A250A93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57.9</c:v>
                </c:pt>
                <c:pt idx="1">
                  <c:v>52.4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AC7-4767-91EA-1249A250A93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25.1</c:v>
                </c:pt>
                <c:pt idx="1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8532224"/>
        <c:axId val="148578688"/>
      </c:barChart>
      <c:catAx>
        <c:axId val="148532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578688"/>
        <c:crosses val="autoZero"/>
        <c:auto val="1"/>
        <c:lblAlgn val="ctr"/>
        <c:lblOffset val="100"/>
        <c:noMultiLvlLbl val="0"/>
      </c:catAx>
      <c:valAx>
        <c:axId val="148578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5322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399</c:v>
                </c:pt>
                <c:pt idx="1">
                  <c:v>518</c:v>
                </c:pt>
                <c:pt idx="2">
                  <c:v>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531</c:v>
                </c:pt>
                <c:pt idx="1">
                  <c:v>734</c:v>
                </c:pt>
                <c:pt idx="2">
                  <c:v>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3638784"/>
        <c:axId val="434386048"/>
      </c:barChart>
      <c:catAx>
        <c:axId val="43363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4386048"/>
        <c:crosses val="autoZero"/>
        <c:auto val="1"/>
        <c:lblAlgn val="ctr"/>
        <c:lblOffset val="100"/>
        <c:noMultiLvlLbl val="0"/>
      </c:catAx>
      <c:valAx>
        <c:axId val="43438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36387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128</c:v>
                </c:pt>
                <c:pt idx="1">
                  <c:v>181</c:v>
                </c:pt>
                <c:pt idx="2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59</c:v>
                </c:pt>
                <c:pt idx="1">
                  <c:v>58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4412544"/>
        <c:axId val="434615040"/>
      </c:barChart>
      <c:catAx>
        <c:axId val="43441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4615040"/>
        <c:crosses val="autoZero"/>
        <c:auto val="1"/>
        <c:lblAlgn val="ctr"/>
        <c:lblOffset val="100"/>
        <c:noMultiLvlLbl val="0"/>
      </c:catAx>
      <c:valAx>
        <c:axId val="434615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44125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2041</c:v>
                </c:pt>
                <c:pt idx="1">
                  <c:v>1918</c:v>
                </c:pt>
                <c:pt idx="2">
                  <c:v>1714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1581</c:v>
                </c:pt>
                <c:pt idx="1">
                  <c:v>1508</c:v>
                </c:pt>
                <c:pt idx="2">
                  <c:v>1314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4633344"/>
        <c:axId val="434962816"/>
      </c:barChart>
      <c:catAx>
        <c:axId val="43463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4962816"/>
        <c:crosses val="autoZero"/>
        <c:auto val="1"/>
        <c:lblAlgn val="ctr"/>
        <c:lblOffset val="100"/>
        <c:noMultiLvlLbl val="0"/>
      </c:catAx>
      <c:valAx>
        <c:axId val="434962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46333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16.5</c:v>
                </c:pt>
                <c:pt idx="1">
                  <c:v>55.5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19C4-4022-99AA-B256168133C2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9C4-4022-99AA-B256168133C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17</c:v>
                </c:pt>
                <c:pt idx="1">
                  <c:v>15.8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19C4-4022-99AA-B256168133C2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19C4-4022-99AA-B256168133C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57.9</c:v>
                </c:pt>
                <c:pt idx="1">
                  <c:v>52.4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19C4-4022-99AA-B256168133C2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19C4-4022-99AA-B256168133C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25.1</c:v>
                </c:pt>
                <c:pt idx="1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435228032"/>
        <c:axId val="435229824"/>
      </c:barChart>
      <c:catAx>
        <c:axId val="435228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35229824"/>
        <c:crosses val="autoZero"/>
        <c:auto val="1"/>
        <c:lblAlgn val="ctr"/>
        <c:lblOffset val="100"/>
        <c:noMultiLvlLbl val="0"/>
      </c:catAx>
      <c:valAx>
        <c:axId val="4352298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352280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4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435252224"/>
        <c:axId val="435340032"/>
      </c:barChart>
      <c:catAx>
        <c:axId val="435252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35340032"/>
        <c:crosses val="autoZero"/>
        <c:auto val="1"/>
        <c:lblAlgn val="ctr"/>
        <c:lblOffset val="100"/>
        <c:noMultiLvlLbl val="0"/>
      </c:catAx>
      <c:valAx>
        <c:axId val="435340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35252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362</c:v>
                </c:pt>
                <c:pt idx="1">
                  <c:v>304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204</c:v>
                </c:pt>
                <c:pt idx="1">
                  <c:v>253</c:v>
                </c:pt>
                <c:pt idx="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5502464"/>
        <c:axId val="435520640"/>
      </c:barChart>
      <c:catAx>
        <c:axId val="435502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35520640"/>
        <c:crosses val="autoZero"/>
        <c:auto val="1"/>
        <c:lblAlgn val="ctr"/>
        <c:lblOffset val="100"/>
        <c:noMultiLvlLbl val="0"/>
      </c:catAx>
      <c:valAx>
        <c:axId val="435520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5502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87</c:v>
                </c:pt>
                <c:pt idx="1">
                  <c:v>89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55</c:v>
                </c:pt>
                <c:pt idx="1">
                  <c:v>73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5543040"/>
        <c:axId val="435561216"/>
      </c:barChart>
      <c:catAx>
        <c:axId val="435543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35561216"/>
        <c:crosses val="autoZero"/>
        <c:auto val="1"/>
        <c:lblAlgn val="ctr"/>
        <c:lblOffset val="100"/>
        <c:noMultiLvlLbl val="0"/>
      </c:catAx>
      <c:valAx>
        <c:axId val="435561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5543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1942</c:v>
                </c:pt>
                <c:pt idx="1">
                  <c:v>1307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5591808"/>
        <c:axId val="435593600"/>
      </c:barChart>
      <c:catAx>
        <c:axId val="435591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35593600"/>
        <c:crosses val="autoZero"/>
        <c:auto val="1"/>
        <c:lblAlgn val="ctr"/>
        <c:lblOffset val="100"/>
        <c:noMultiLvlLbl val="0"/>
      </c:catAx>
      <c:valAx>
        <c:axId val="435593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591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1443</c:v>
                </c:pt>
                <c:pt idx="1">
                  <c:v>1353</c:v>
                </c:pt>
                <c:pt idx="2">
                  <c:v>1192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5646848"/>
        <c:axId val="435648384"/>
      </c:barChart>
      <c:catAx>
        <c:axId val="43564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648384"/>
        <c:crosses val="autoZero"/>
        <c:auto val="1"/>
        <c:lblAlgn val="ctr"/>
        <c:lblOffset val="100"/>
        <c:noMultiLvlLbl val="0"/>
      </c:catAx>
      <c:valAx>
        <c:axId val="435648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646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9.4</c:v>
                </c:pt>
                <c:pt idx="1">
                  <c:v>9</c:v>
                </c:pt>
                <c:pt idx="2">
                  <c:v>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29</c:v>
                </c:pt>
                <c:pt idx="1">
                  <c:v>30.6</c:v>
                </c:pt>
                <c:pt idx="2">
                  <c:v>25.8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61.6</c:v>
                </c:pt>
                <c:pt idx="1">
                  <c:v>60.4</c:v>
                </c:pt>
                <c:pt idx="2">
                  <c:v>68.3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9093376"/>
        <c:axId val="149097472"/>
      </c:barChart>
      <c:catAx>
        <c:axId val="14909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097472"/>
        <c:crosses val="autoZero"/>
        <c:auto val="1"/>
        <c:lblAlgn val="ctr"/>
        <c:lblOffset val="100"/>
        <c:noMultiLvlLbl val="0"/>
      </c:catAx>
      <c:valAx>
        <c:axId val="149097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90933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40</c:v>
                </c:pt>
                <c:pt idx="1">
                  <c:v>31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5769728"/>
        <c:axId val="435771264"/>
      </c:barChart>
      <c:catAx>
        <c:axId val="435769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771264"/>
        <c:crosses val="autoZero"/>
        <c:auto val="1"/>
        <c:lblAlgn val="ctr"/>
        <c:lblOffset val="100"/>
        <c:noMultiLvlLbl val="0"/>
      </c:catAx>
      <c:valAx>
        <c:axId val="4357712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769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39</c:v>
                </c:pt>
                <c:pt idx="1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6432256"/>
        <c:axId val="436671616"/>
      </c:barChart>
      <c:catAx>
        <c:axId val="436432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6671616"/>
        <c:crosses val="autoZero"/>
        <c:auto val="1"/>
        <c:lblAlgn val="ctr"/>
        <c:lblOffset val="100"/>
        <c:noMultiLvlLbl val="0"/>
      </c:catAx>
      <c:valAx>
        <c:axId val="4366716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6432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13346</c:v>
                </c:pt>
                <c:pt idx="1">
                  <c:v>13435</c:v>
                </c:pt>
                <c:pt idx="2">
                  <c:v>13632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6716672"/>
        <c:axId val="436718208"/>
      </c:barChart>
      <c:catAx>
        <c:axId val="43671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6718208"/>
        <c:crosses val="autoZero"/>
        <c:auto val="1"/>
        <c:lblAlgn val="ctr"/>
        <c:lblOffset val="100"/>
        <c:noMultiLvlLbl val="0"/>
      </c:catAx>
      <c:valAx>
        <c:axId val="436718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6716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19.012379268126786</c:v>
                </c:pt>
                <c:pt idx="1">
                  <c:v>60.13875663175078</c:v>
                </c:pt>
                <c:pt idx="2">
                  <c:v>20.848864100122434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47</c:v>
                </c:pt>
                <c:pt idx="1">
                  <c:v>39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37110272"/>
        <c:axId val="437111808"/>
      </c:barChart>
      <c:catAx>
        <c:axId val="43711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111808"/>
        <c:crosses val="autoZero"/>
        <c:auto val="1"/>
        <c:lblAlgn val="ctr"/>
        <c:lblOffset val="100"/>
        <c:noMultiLvlLbl val="0"/>
      </c:catAx>
      <c:valAx>
        <c:axId val="43711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37110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37482624"/>
        <c:axId val="437484160"/>
      </c:barChart>
      <c:catAx>
        <c:axId val="43748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484160"/>
        <c:crosses val="autoZero"/>
        <c:auto val="1"/>
        <c:lblAlgn val="ctr"/>
        <c:lblOffset val="100"/>
        <c:noMultiLvlLbl val="0"/>
      </c:catAx>
      <c:valAx>
        <c:axId val="437484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37482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120.7</c:v>
                </c:pt>
                <c:pt idx="1">
                  <c:v>112.9</c:v>
                </c:pt>
                <c:pt idx="2">
                  <c:v>99.5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107.4</c:v>
                </c:pt>
                <c:pt idx="1">
                  <c:v>95.9</c:v>
                </c:pt>
                <c:pt idx="2">
                  <c:v>100.6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7797632"/>
        <c:axId val="437799168"/>
      </c:barChart>
      <c:catAx>
        <c:axId val="437797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799168"/>
        <c:crosses val="autoZero"/>
        <c:auto val="1"/>
        <c:lblAlgn val="ctr"/>
        <c:lblOffset val="100"/>
        <c:noMultiLvlLbl val="0"/>
      </c:catAx>
      <c:valAx>
        <c:axId val="437799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7976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1541</c:v>
                </c:pt>
                <c:pt idx="1">
                  <c:v>1314</c:v>
                </c:pt>
                <c:pt idx="2">
                  <c:v>1181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7807744"/>
        <c:axId val="437813632"/>
      </c:barChart>
      <c:catAx>
        <c:axId val="43780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813632"/>
        <c:crosses val="autoZero"/>
        <c:auto val="1"/>
        <c:lblAlgn val="ctr"/>
        <c:lblOffset val="100"/>
        <c:noMultiLvlLbl val="0"/>
      </c:catAx>
      <c:valAx>
        <c:axId val="437813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807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40</c:v>
                </c:pt>
                <c:pt idx="1">
                  <c:v>19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43</c:v>
                </c:pt>
                <c:pt idx="1">
                  <c:v>29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8519680"/>
        <c:axId val="438521216"/>
      </c:barChart>
      <c:catAx>
        <c:axId val="43851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8521216"/>
        <c:crosses val="autoZero"/>
        <c:auto val="1"/>
        <c:lblAlgn val="ctr"/>
        <c:lblOffset val="100"/>
        <c:noMultiLvlLbl val="0"/>
      </c:catAx>
      <c:valAx>
        <c:axId val="438521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85196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74</c:v>
                </c:pt>
                <c:pt idx="1">
                  <c:v>98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140</c:v>
                </c:pt>
                <c:pt idx="1">
                  <c:v>147</c:v>
                </c:pt>
                <c:pt idx="2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8539776"/>
        <c:axId val="438541312"/>
      </c:barChart>
      <c:catAx>
        <c:axId val="43853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8541312"/>
        <c:crosses val="autoZero"/>
        <c:auto val="1"/>
        <c:lblAlgn val="ctr"/>
        <c:lblOffset val="100"/>
        <c:noMultiLvlLbl val="0"/>
      </c:catAx>
      <c:valAx>
        <c:axId val="438541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85397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4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9330560"/>
        <c:axId val="149430656"/>
      </c:barChart>
      <c:catAx>
        <c:axId val="149330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430656"/>
        <c:crosses val="autoZero"/>
        <c:auto val="1"/>
        <c:lblAlgn val="ctr"/>
        <c:lblOffset val="100"/>
        <c:noMultiLvlLbl val="0"/>
      </c:catAx>
      <c:valAx>
        <c:axId val="14943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933056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2.5683580465242826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2.4486464426608627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2.6608624676914707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2.7479254523194121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2.2908447830227181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2.5765202013331523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2.8077812542511222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3.1669160658413817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3.531492313970888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3.3056726975921644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3.4580329206910627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3.5478166235886275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3.9015099986396407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4.0946809957828867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3.6049517072507142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1.9915657733641683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1.6460345531220242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1.0964494626581418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9385472"/>
        <c:axId val="439682176"/>
      </c:barChart>
      <c:catAx>
        <c:axId val="43938547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39682176"/>
        <c:crosses val="autoZero"/>
        <c:auto val="1"/>
        <c:lblAlgn val="ctr"/>
        <c:lblOffset val="100"/>
        <c:noMultiLvlLbl val="0"/>
      </c:catAx>
      <c:valAx>
        <c:axId val="43968217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393854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2.5493130186369202</c:v>
                </c:pt>
                <c:pt idx="1">
                  <c:v>2.5275472724799344</c:v>
                </c:pt>
                <c:pt idx="2">
                  <c:v>2.8513127465650929</c:v>
                </c:pt>
                <c:pt idx="3">
                  <c:v>2.9791865052373829</c:v>
                </c:pt>
                <c:pt idx="4">
                  <c:v>2.5248265542103114</c:v>
                </c:pt>
                <c:pt idx="5">
                  <c:v>2.845871310025847</c:v>
                </c:pt>
                <c:pt idx="6">
                  <c:v>3.1070602639096725</c:v>
                </c:pt>
                <c:pt idx="7">
                  <c:v>3.5233301591620183</c:v>
                </c:pt>
                <c:pt idx="8">
                  <c:v>3.5287715957012655</c:v>
                </c:pt>
                <c:pt idx="9">
                  <c:v>3.6212760168684537</c:v>
                </c:pt>
                <c:pt idx="10">
                  <c:v>3.1614746293021359</c:v>
                </c:pt>
                <c:pt idx="11">
                  <c:v>3.5233301591620183</c:v>
                </c:pt>
                <c:pt idx="12">
                  <c:v>3.3954564004897292</c:v>
                </c:pt>
                <c:pt idx="13">
                  <c:v>3.3111141341314108</c:v>
                </c:pt>
                <c:pt idx="14">
                  <c:v>2.5465923003672968</c:v>
                </c:pt>
                <c:pt idx="15">
                  <c:v>1.205278193443069</c:v>
                </c:pt>
                <c:pt idx="16">
                  <c:v>0.85974697320092497</c:v>
                </c:pt>
                <c:pt idx="17">
                  <c:v>0.49245000680179568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9697792"/>
        <c:axId val="439699328"/>
      </c:barChart>
      <c:catAx>
        <c:axId val="43969779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39699328"/>
        <c:crosses val="autoZero"/>
        <c:auto val="1"/>
        <c:lblAlgn val="ctr"/>
        <c:lblOffset val="100"/>
        <c:noMultiLvlLbl val="0"/>
      </c:catAx>
      <c:valAx>
        <c:axId val="43969932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96977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0.16267283989238568</c:v>
                </c:pt>
                <c:pt idx="1">
                  <c:v>0.22172949002217296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1.3076393668272539</c:v>
                </c:pt>
                <c:pt idx="1">
                  <c:v>0.49049250823086749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7D9-43C3-8477-4BE7C63B9F50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27D9-43C3-8477-4BE7C63B9F50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7D9-43C3-8477-4BE7C63B9F50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7D9-43C3-8477-4BE7C63B9F50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4.9677782644059318</c:v>
                </c:pt>
                <c:pt idx="1">
                  <c:v>1.5588255056104279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27D9-43C3-8477-4BE7C63B9F50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27D9-43C3-8477-4BE7C63B9F5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19.257961584183196</c:v>
                </c:pt>
                <c:pt idx="1">
                  <c:v>14.768527850567761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27D9-43C3-8477-4BE7C63B9F50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27D9-43C3-8477-4BE7C63B9F5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57.354689357442282</c:v>
                </c:pt>
                <c:pt idx="1">
                  <c:v>68.83692803870187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27D9-43C3-8477-4BE7C63B9F50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27D9-43C3-8477-4BE7C63B9F5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5.1742476381154976</c:v>
                </c:pt>
                <c:pt idx="1">
                  <c:v>4.2867701404286773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27D9-43C3-8477-4BE7C63B9F50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27D9-43C3-8477-4BE7C63B9F5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11.775010949133454</c:v>
                </c:pt>
                <c:pt idx="1">
                  <c:v>9.8367264664382184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0570240"/>
        <c:axId val="440571776"/>
      </c:barChart>
      <c:catAx>
        <c:axId val="440570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0571776"/>
        <c:crosses val="autoZero"/>
        <c:auto val="1"/>
        <c:lblAlgn val="ctr"/>
        <c:lblOffset val="100"/>
        <c:noMultiLvlLbl val="0"/>
      </c:catAx>
      <c:valAx>
        <c:axId val="440571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05702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905-4DBB-9C9E-EA6BE2EF2C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905-4DBB-9C9E-EA6BE2EF2C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23.906650816492522</c:v>
                </c:pt>
                <c:pt idx="1">
                  <c:v>19.612981253779481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905-4DBB-9C9E-EA6BE2EF2C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8905-4DBB-9C9E-EA6BE2EF2C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29.919289244822622</c:v>
                </c:pt>
                <c:pt idx="1">
                  <c:v>37.129610965531143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8905-4DBB-9C9E-EA6BE2EF2CD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8905-4DBB-9C9E-EA6BE2EF2C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46.011387098792468</c:v>
                </c:pt>
                <c:pt idx="1">
                  <c:v>42.961768460659812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0.16267283989238568</c:v>
                </c:pt>
                <c:pt idx="1">
                  <c:v>0.29563932002956395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0968320"/>
        <c:axId val="440969856"/>
      </c:barChart>
      <c:catAx>
        <c:axId val="44096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0969856"/>
        <c:crosses val="autoZero"/>
        <c:auto val="1"/>
        <c:lblAlgn val="ctr"/>
        <c:lblOffset val="100"/>
        <c:noMultiLvlLbl val="0"/>
      </c:catAx>
      <c:valAx>
        <c:axId val="4409698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09683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12</c:v>
                </c:pt>
                <c:pt idx="4">
                  <c:v>6</c:v>
                </c:pt>
                <c:pt idx="5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10</c:v>
                </c:pt>
                <c:pt idx="3">
                  <c:v>17</c:v>
                </c:pt>
                <c:pt idx="4">
                  <c:v>12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41848576"/>
        <c:axId val="441850112"/>
      </c:barChart>
      <c:catAx>
        <c:axId val="441848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1850112"/>
        <c:crosses val="autoZero"/>
        <c:auto val="1"/>
        <c:lblAlgn val="ctr"/>
        <c:lblOffset val="100"/>
        <c:noMultiLvlLbl val="0"/>
      </c:catAx>
      <c:valAx>
        <c:axId val="4418501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1848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0.78</c:v>
                </c:pt>
                <c:pt idx="1">
                  <c:v>0.32</c:v>
                </c:pt>
                <c:pt idx="3">
                  <c:v>0.31</c:v>
                </c:pt>
                <c:pt idx="4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41907072"/>
        <c:axId val="441908608"/>
      </c:barChart>
      <c:catAx>
        <c:axId val="441907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1908608"/>
        <c:crosses val="autoZero"/>
        <c:auto val="1"/>
        <c:lblAlgn val="ctr"/>
        <c:lblOffset val="100"/>
        <c:noMultiLvlLbl val="0"/>
      </c:catAx>
      <c:valAx>
        <c:axId val="441908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1907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59.944642151047844</c:v>
                </c:pt>
                <c:pt idx="2">
                  <c:v>19.173859432799016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100</c:v>
                </c:pt>
                <c:pt idx="1">
                  <c:v>40.055357848952156</c:v>
                </c:pt>
                <c:pt idx="2">
                  <c:v>80.826140567200994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2025088"/>
        <c:axId val="442026624"/>
      </c:barChart>
      <c:catAx>
        <c:axId val="442025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2026624"/>
        <c:crosses val="autoZero"/>
        <c:auto val="1"/>
        <c:lblAlgn val="ctr"/>
        <c:lblOffset val="100"/>
        <c:noMultiLvlLbl val="0"/>
      </c:catAx>
      <c:valAx>
        <c:axId val="4420266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20250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8.1999999999999993</c:v>
                </c:pt>
                <c:pt idx="2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2186752"/>
        <c:axId val="442200832"/>
      </c:barChart>
      <c:catAx>
        <c:axId val="44218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2200832"/>
        <c:crosses val="autoZero"/>
        <c:auto val="1"/>
        <c:lblAlgn val="ctr"/>
        <c:lblOffset val="100"/>
        <c:noMultiLvlLbl val="0"/>
      </c:catAx>
      <c:valAx>
        <c:axId val="442200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2186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168</c:v>
                </c:pt>
                <c:pt idx="1">
                  <c:v>178</c:v>
                </c:pt>
                <c:pt idx="2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177</c:v>
                </c:pt>
                <c:pt idx="1">
                  <c:v>183</c:v>
                </c:pt>
                <c:pt idx="2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2226944"/>
        <c:axId val="442228736"/>
      </c:barChart>
      <c:catAx>
        <c:axId val="44222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2228736"/>
        <c:crosses val="autoZero"/>
        <c:auto val="1"/>
        <c:lblAlgn val="ctr"/>
        <c:lblOffset val="100"/>
        <c:noMultiLvlLbl val="0"/>
      </c:catAx>
      <c:valAx>
        <c:axId val="442228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422269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329</c:v>
                </c:pt>
                <c:pt idx="1">
                  <c:v>383</c:v>
                </c:pt>
                <c:pt idx="2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321</c:v>
                </c:pt>
                <c:pt idx="1">
                  <c:v>396</c:v>
                </c:pt>
                <c:pt idx="2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2320768"/>
        <c:axId val="442322304"/>
      </c:barChart>
      <c:catAx>
        <c:axId val="44232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2322304"/>
        <c:crosses val="autoZero"/>
        <c:auto val="1"/>
        <c:lblAlgn val="ctr"/>
        <c:lblOffset val="100"/>
        <c:noMultiLvlLbl val="0"/>
      </c:catAx>
      <c:valAx>
        <c:axId val="442322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423207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362</c:v>
                </c:pt>
                <c:pt idx="1">
                  <c:v>304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204</c:v>
                </c:pt>
                <c:pt idx="1">
                  <c:v>253</c:v>
                </c:pt>
                <c:pt idx="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099456"/>
        <c:axId val="150219008"/>
      </c:barChart>
      <c:catAx>
        <c:axId val="150099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19008"/>
        <c:crosses val="autoZero"/>
        <c:auto val="1"/>
        <c:lblAlgn val="ctr"/>
        <c:lblOffset val="100"/>
        <c:noMultiLvlLbl val="0"/>
      </c:catAx>
      <c:valAx>
        <c:axId val="150219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099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26.607617360496015</c:v>
                </c:pt>
                <c:pt idx="1">
                  <c:v>28.558897243107769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25.8281665190434</c:v>
                </c:pt>
                <c:pt idx="1">
                  <c:v>26.040100250626569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16.616474756421614</c:v>
                </c:pt>
                <c:pt idx="1">
                  <c:v>18.533834586466167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15.500442869796279</c:v>
                </c:pt>
                <c:pt idx="1">
                  <c:v>15.526315789473685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8.9282550930026581</c:v>
                </c:pt>
                <c:pt idx="1">
                  <c:v>7.6190476190476195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6.5190434012400349</c:v>
                </c:pt>
                <c:pt idx="1">
                  <c:v>3.7218045112781954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42863616"/>
        <c:axId val="442865152"/>
      </c:barChart>
      <c:catAx>
        <c:axId val="442863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2865152"/>
        <c:crosses val="autoZero"/>
        <c:auto val="1"/>
        <c:lblAlgn val="ctr"/>
        <c:lblOffset val="100"/>
        <c:noMultiLvlLbl val="0"/>
      </c:catAx>
      <c:valAx>
        <c:axId val="4428651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28636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46.21</c:v>
                </c:pt>
                <c:pt idx="1">
                  <c:v>40.97</c:v>
                </c:pt>
                <c:pt idx="2">
                  <c:v>10.6</c:v>
                </c:pt>
                <c:pt idx="3">
                  <c:v>1.69</c:v>
                </c:pt>
                <c:pt idx="4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49.06</c:v>
                </c:pt>
                <c:pt idx="1">
                  <c:v>36.46</c:v>
                </c:pt>
                <c:pt idx="2">
                  <c:v>11.93</c:v>
                </c:pt>
                <c:pt idx="3">
                  <c:v>1.94</c:v>
                </c:pt>
                <c:pt idx="4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42889728"/>
        <c:axId val="442891264"/>
      </c:barChart>
      <c:catAx>
        <c:axId val="4428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2891264"/>
        <c:crosses val="autoZero"/>
        <c:auto val="1"/>
        <c:lblAlgn val="ctr"/>
        <c:lblOffset val="100"/>
        <c:noMultiLvlLbl val="0"/>
      </c:catAx>
      <c:valAx>
        <c:axId val="4428912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288972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50728</c:v>
                </c:pt>
                <c:pt idx="1">
                  <c:v>55623</c:v>
                </c:pt>
                <c:pt idx="2">
                  <c:v>62607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2916224"/>
        <c:axId val="442918016"/>
      </c:barChart>
      <c:catAx>
        <c:axId val="44291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2918016"/>
        <c:crosses val="autoZero"/>
        <c:auto val="1"/>
        <c:lblAlgn val="ctr"/>
        <c:lblOffset val="100"/>
        <c:noMultiLvlLbl val="0"/>
      </c:catAx>
      <c:valAx>
        <c:axId val="442918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2916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5681</c:v>
                </c:pt>
                <c:pt idx="1">
                  <c:v>5890</c:v>
                </c:pt>
                <c:pt idx="2">
                  <c:v>5913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6769</c:v>
                </c:pt>
                <c:pt idx="1">
                  <c:v>6865</c:v>
                </c:pt>
                <c:pt idx="2">
                  <c:v>6765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2956416"/>
        <c:axId val="442986880"/>
      </c:barChart>
      <c:catAx>
        <c:axId val="44295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2986880"/>
        <c:crosses val="autoZero"/>
        <c:auto val="1"/>
        <c:lblAlgn val="ctr"/>
        <c:lblOffset val="100"/>
        <c:noMultiLvlLbl val="0"/>
      </c:catAx>
      <c:valAx>
        <c:axId val="442986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29564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38.4</c:v>
                </c:pt>
                <c:pt idx="1">
                  <c:v>20.6</c:v>
                </c:pt>
                <c:pt idx="2">
                  <c:v>2.7</c:v>
                </c:pt>
                <c:pt idx="3">
                  <c:v>38.299999999999997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43061760"/>
        <c:axId val="443063296"/>
      </c:barChart>
      <c:catAx>
        <c:axId val="4430617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3063296"/>
        <c:crosses val="autoZero"/>
        <c:auto val="1"/>
        <c:lblAlgn val="ctr"/>
        <c:lblOffset val="100"/>
        <c:noMultiLvlLbl val="0"/>
      </c:catAx>
      <c:valAx>
        <c:axId val="4430632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306176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113</c:v>
                </c:pt>
                <c:pt idx="1">
                  <c:v>70</c:v>
                </c:pt>
                <c:pt idx="2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3141504"/>
        <c:axId val="443417728"/>
      </c:barChart>
      <c:catAx>
        <c:axId val="44314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3417728"/>
        <c:crosses val="autoZero"/>
        <c:auto val="1"/>
        <c:lblAlgn val="ctr"/>
        <c:lblOffset val="100"/>
        <c:noMultiLvlLbl val="0"/>
      </c:catAx>
      <c:valAx>
        <c:axId val="443417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3141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22.5</c:v>
                </c:pt>
                <c:pt idx="1">
                  <c:v>14.2</c:v>
                </c:pt>
                <c:pt idx="2">
                  <c:v>12.4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3966592"/>
        <c:axId val="443968128"/>
      </c:barChart>
      <c:catAx>
        <c:axId val="44396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3968128"/>
        <c:crosses val="autoZero"/>
        <c:auto val="1"/>
        <c:lblAlgn val="ctr"/>
        <c:lblOffset val="100"/>
        <c:noMultiLvlLbl val="0"/>
      </c:catAx>
      <c:valAx>
        <c:axId val="443968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3966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5.2</c:v>
                </c:pt>
                <c:pt idx="1">
                  <c:v>18.399999999999999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4070528"/>
        <c:axId val="445858176"/>
      </c:barChart>
      <c:catAx>
        <c:axId val="44407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5858176"/>
        <c:crosses val="autoZero"/>
        <c:auto val="1"/>
        <c:lblAlgn val="ctr"/>
        <c:lblOffset val="100"/>
        <c:noMultiLvlLbl val="0"/>
      </c:catAx>
      <c:valAx>
        <c:axId val="44585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4070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11.3</c:v>
                </c:pt>
                <c:pt idx="1">
                  <c:v>10.93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45888384"/>
        <c:axId val="445889920"/>
      </c:barChart>
      <c:catAx>
        <c:axId val="44588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5889920"/>
        <c:crosses val="autoZero"/>
        <c:auto val="1"/>
        <c:lblAlgn val="ctr"/>
        <c:lblOffset val="100"/>
        <c:noMultiLvlLbl val="0"/>
      </c:catAx>
      <c:valAx>
        <c:axId val="445889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45888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87</c:v>
                </c:pt>
                <c:pt idx="1">
                  <c:v>89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55</c:v>
                </c:pt>
                <c:pt idx="1">
                  <c:v>73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497536"/>
        <c:axId val="150528768"/>
      </c:barChart>
      <c:catAx>
        <c:axId val="150497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528768"/>
        <c:crosses val="autoZero"/>
        <c:auto val="1"/>
        <c:lblAlgn val="ctr"/>
        <c:lblOffset val="100"/>
        <c:noMultiLvlLbl val="0"/>
      </c:catAx>
      <c:valAx>
        <c:axId val="150528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4975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7.8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5988864"/>
        <c:axId val="445990400"/>
      </c:barChart>
      <c:catAx>
        <c:axId val="44598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5990400"/>
        <c:crosses val="autoZero"/>
        <c:auto val="1"/>
        <c:lblAlgn val="ctr"/>
        <c:lblOffset val="100"/>
        <c:noMultiLvlLbl val="0"/>
      </c:catAx>
      <c:valAx>
        <c:axId val="445990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5988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9.4</c:v>
                </c:pt>
                <c:pt idx="1">
                  <c:v>9</c:v>
                </c:pt>
                <c:pt idx="2">
                  <c:v>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29</c:v>
                </c:pt>
                <c:pt idx="1">
                  <c:v>30.6</c:v>
                </c:pt>
                <c:pt idx="2">
                  <c:v>25.8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61.6</c:v>
                </c:pt>
                <c:pt idx="1">
                  <c:v>60.4</c:v>
                </c:pt>
                <c:pt idx="2">
                  <c:v>68.3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46016896"/>
        <c:axId val="446035072"/>
      </c:barChart>
      <c:catAx>
        <c:axId val="44601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6035072"/>
        <c:crosses val="autoZero"/>
        <c:auto val="1"/>
        <c:lblAlgn val="ctr"/>
        <c:lblOffset val="100"/>
        <c:noMultiLvlLbl val="0"/>
      </c:catAx>
      <c:valAx>
        <c:axId val="4460350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460168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2611</c:v>
                </c:pt>
                <c:pt idx="1">
                  <c:v>2800</c:v>
                </c:pt>
                <c:pt idx="2">
                  <c:v>2457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493</c:v>
                </c:pt>
                <c:pt idx="1">
                  <c:v>832</c:v>
                </c:pt>
                <c:pt idx="2">
                  <c:v>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6540800"/>
        <c:axId val="447636224"/>
      </c:barChart>
      <c:catAx>
        <c:axId val="446540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7636224"/>
        <c:crosses val="autoZero"/>
        <c:auto val="1"/>
        <c:lblAlgn val="ctr"/>
        <c:lblOffset val="100"/>
        <c:noMultiLvlLbl val="0"/>
      </c:catAx>
      <c:valAx>
        <c:axId val="4476362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6540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7936</c:v>
                </c:pt>
                <c:pt idx="1">
                  <c:v>8067</c:v>
                </c:pt>
                <c:pt idx="2">
                  <c:v>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1363</c:v>
                </c:pt>
                <c:pt idx="1">
                  <c:v>1831</c:v>
                </c:pt>
                <c:pt idx="2">
                  <c:v>3722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8113280"/>
        <c:axId val="448352640"/>
      </c:barChart>
      <c:catAx>
        <c:axId val="448113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352640"/>
        <c:crosses val="autoZero"/>
        <c:auto val="1"/>
        <c:lblAlgn val="ctr"/>
        <c:lblOffset val="100"/>
        <c:noMultiLvlLbl val="0"/>
      </c:catAx>
      <c:valAx>
        <c:axId val="4483526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8113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</c:v>
                </c:pt>
                <c:pt idx="1">
                  <c:v>2.9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2.8</c:v>
                </c:pt>
                <c:pt idx="1">
                  <c:v>2.2000000000000002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48362752"/>
        <c:axId val="448372736"/>
      </c:barChart>
      <c:catAx>
        <c:axId val="448362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372736"/>
        <c:crosses val="autoZero"/>
        <c:auto val="1"/>
        <c:lblAlgn val="ctr"/>
        <c:lblOffset val="100"/>
        <c:noMultiLvlLbl val="0"/>
      </c:catAx>
      <c:valAx>
        <c:axId val="4483727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8362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28.7</c:v>
                </c:pt>
                <c:pt idx="1">
                  <c:v>30.2</c:v>
                </c:pt>
                <c:pt idx="2">
                  <c:v>31.3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35.9</c:v>
                </c:pt>
                <c:pt idx="1">
                  <c:v>36.9</c:v>
                </c:pt>
                <c:pt idx="2">
                  <c:v>37.9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48796544"/>
        <c:axId val="448798080"/>
      </c:barChart>
      <c:catAx>
        <c:axId val="4487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8798080"/>
        <c:crosses val="autoZero"/>
        <c:auto val="1"/>
        <c:lblAlgn val="ctr"/>
        <c:lblOffset val="100"/>
        <c:noMultiLvlLbl val="0"/>
      </c:catAx>
      <c:valAx>
        <c:axId val="448798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87965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88.076999999999998</c:v>
                </c:pt>
                <c:pt idx="1">
                  <c:v>88.076999999999998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8841216"/>
        <c:axId val="448842752"/>
      </c:barChart>
      <c:catAx>
        <c:axId val="4488412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842752"/>
        <c:crosses val="autoZero"/>
        <c:auto val="1"/>
        <c:lblAlgn val="ctr"/>
        <c:lblOffset val="100"/>
        <c:noMultiLvlLbl val="0"/>
      </c:catAx>
      <c:valAx>
        <c:axId val="4488427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841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158.19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9078016"/>
        <c:axId val="449079552"/>
      </c:barChart>
      <c:catAx>
        <c:axId val="449078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079552"/>
        <c:crosses val="autoZero"/>
        <c:auto val="1"/>
        <c:lblAlgn val="ctr"/>
        <c:lblOffset val="100"/>
        <c:noMultiLvlLbl val="0"/>
      </c:catAx>
      <c:valAx>
        <c:axId val="44907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078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101</c:v>
                </c:pt>
                <c:pt idx="1">
                  <c:v>106</c:v>
                </c:pt>
                <c:pt idx="2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82</c:v>
                </c:pt>
                <c:pt idx="1">
                  <c:v>86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9089536"/>
        <c:axId val="449091072"/>
      </c:barChart>
      <c:catAx>
        <c:axId val="44908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091072"/>
        <c:crosses val="autoZero"/>
        <c:auto val="1"/>
        <c:lblAlgn val="ctr"/>
        <c:lblOffset val="100"/>
        <c:noMultiLvlLbl val="0"/>
      </c:catAx>
      <c:valAx>
        <c:axId val="449091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0895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18909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17846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36257</v>
      </c>
      <c r="C4" s="35">
        <v>17875</v>
      </c>
      <c r="D4" s="63">
        <v>18382</v>
      </c>
      <c r="E4" s="213"/>
    </row>
    <row r="5" spans="1:5" ht="30" x14ac:dyDescent="0.25">
      <c r="A5" s="203" t="s">
        <v>724</v>
      </c>
      <c r="B5" s="72">
        <v>36288</v>
      </c>
      <c r="C5" s="61">
        <v>17888</v>
      </c>
      <c r="D5" s="111">
        <v>18400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5169</v>
      </c>
      <c r="C4" s="71">
        <v>6864</v>
      </c>
    </row>
    <row r="5" spans="1:6" x14ac:dyDescent="0.25">
      <c r="A5" s="288" t="s">
        <v>727</v>
      </c>
      <c r="B5" s="216">
        <v>2130</v>
      </c>
      <c r="C5" s="216">
        <v>2618</v>
      </c>
    </row>
    <row r="6" spans="1:6" x14ac:dyDescent="0.25">
      <c r="A6" s="288" t="s">
        <v>728</v>
      </c>
      <c r="B6" s="216">
        <v>3143</v>
      </c>
      <c r="C6" s="216">
        <v>3359</v>
      </c>
    </row>
    <row r="7" spans="1:6" x14ac:dyDescent="0.25">
      <c r="A7" s="288" t="s">
        <v>729</v>
      </c>
      <c r="B7" s="216">
        <v>5794</v>
      </c>
      <c r="C7" s="216">
        <v>3951</v>
      </c>
    </row>
    <row r="8" spans="1:6" x14ac:dyDescent="0.25">
      <c r="A8" s="288" t="s">
        <v>730</v>
      </c>
      <c r="B8" s="216">
        <v>52</v>
      </c>
      <c r="C8" s="216">
        <v>91</v>
      </c>
    </row>
    <row r="9" spans="1:6" x14ac:dyDescent="0.25">
      <c r="A9" s="288" t="s">
        <v>731</v>
      </c>
      <c r="B9" s="216">
        <v>1907</v>
      </c>
      <c r="C9" s="216">
        <v>1707</v>
      </c>
    </row>
    <row r="10" spans="1:6" ht="30" x14ac:dyDescent="0.25">
      <c r="A10" s="295" t="s">
        <v>732</v>
      </c>
      <c r="B10" s="216">
        <v>2711</v>
      </c>
      <c r="C10" s="216">
        <v>454</v>
      </c>
    </row>
    <row r="11" spans="1:6" x14ac:dyDescent="0.25">
      <c r="A11" s="288" t="s">
        <v>895</v>
      </c>
      <c r="B11" s="216">
        <v>754</v>
      </c>
      <c r="C11" s="216">
        <v>1388</v>
      </c>
    </row>
    <row r="12" spans="1:6" x14ac:dyDescent="0.25">
      <c r="A12" s="296" t="s">
        <v>16</v>
      </c>
      <c r="B12" s="1">
        <f>SUM(B4:B11)</f>
        <v>21660</v>
      </c>
      <c r="C12" s="1">
        <f>SUM(C4:C11)</f>
        <v>20432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5872</v>
      </c>
      <c r="C19" s="71">
        <v>6947</v>
      </c>
    </row>
    <row r="20" spans="1:3" x14ac:dyDescent="0.25">
      <c r="A20" s="288" t="s">
        <v>727</v>
      </c>
      <c r="B20" s="216">
        <v>1007</v>
      </c>
      <c r="C20" s="216">
        <v>1426</v>
      </c>
    </row>
    <row r="21" spans="1:3" x14ac:dyDescent="0.25">
      <c r="A21" s="288" t="s">
        <v>728</v>
      </c>
      <c r="B21" s="216">
        <v>2822</v>
      </c>
      <c r="C21" s="216">
        <v>2913</v>
      </c>
    </row>
    <row r="22" spans="1:3" x14ac:dyDescent="0.25">
      <c r="A22" s="288" t="s">
        <v>729</v>
      </c>
      <c r="B22" s="216">
        <v>5059</v>
      </c>
      <c r="C22" s="216">
        <v>3597</v>
      </c>
    </row>
    <row r="23" spans="1:3" x14ac:dyDescent="0.25">
      <c r="A23" s="288" t="s">
        <v>730</v>
      </c>
      <c r="B23" s="216">
        <v>12</v>
      </c>
      <c r="C23" s="216">
        <v>44</v>
      </c>
    </row>
    <row r="24" spans="1:3" x14ac:dyDescent="0.25">
      <c r="A24" s="288" t="s">
        <v>731</v>
      </c>
      <c r="B24" s="216">
        <v>1285</v>
      </c>
      <c r="C24" s="216">
        <v>1121</v>
      </c>
    </row>
    <row r="25" spans="1:3" ht="30" x14ac:dyDescent="0.25">
      <c r="A25" s="295" t="s">
        <v>732</v>
      </c>
      <c r="B25" s="216">
        <v>1962</v>
      </c>
      <c r="C25" s="216">
        <v>249</v>
      </c>
    </row>
    <row r="26" spans="1:3" x14ac:dyDescent="0.25">
      <c r="A26" s="288" t="s">
        <v>895</v>
      </c>
      <c r="B26" s="216">
        <v>786</v>
      </c>
      <c r="C26" s="216">
        <v>1499</v>
      </c>
    </row>
    <row r="27" spans="1:3" x14ac:dyDescent="0.25">
      <c r="A27" s="296" t="s">
        <v>16</v>
      </c>
      <c r="B27" s="1">
        <f>SUM(B19:B26)</f>
        <v>18805</v>
      </c>
      <c r="C27" s="1">
        <f>SUM(C19:C26)</f>
        <v>17796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74.239999999999995</v>
      </c>
      <c r="C4" s="1027">
        <v>71.38</v>
      </c>
      <c r="D4" s="1027">
        <v>77.09</v>
      </c>
      <c r="E4" s="1028">
        <v>103</v>
      </c>
      <c r="F4" s="1028">
        <v>126</v>
      </c>
      <c r="G4" s="1029">
        <v>42.3</v>
      </c>
      <c r="H4" s="1030">
        <v>40.4</v>
      </c>
      <c r="I4" s="1031">
        <v>44.1</v>
      </c>
      <c r="J4" s="1028">
        <v>5.2</v>
      </c>
    </row>
    <row r="5" spans="1:12" x14ac:dyDescent="0.25">
      <c r="A5" s="500">
        <v>2021</v>
      </c>
      <c r="B5" s="759">
        <v>72.989999999999995</v>
      </c>
      <c r="C5" s="760">
        <v>69.62</v>
      </c>
      <c r="D5" s="760">
        <v>76.459999999999994</v>
      </c>
      <c r="E5" s="1032">
        <v>101</v>
      </c>
      <c r="F5" s="1032">
        <v>126.5</v>
      </c>
      <c r="G5" s="1033">
        <v>42.4</v>
      </c>
      <c r="H5" s="1034">
        <v>40.5</v>
      </c>
      <c r="I5" s="1035">
        <v>44.2</v>
      </c>
      <c r="J5" s="1032">
        <v>18.399999999999999</v>
      </c>
    </row>
    <row r="6" spans="1:12" x14ac:dyDescent="0.25">
      <c r="A6" s="501">
        <v>2022</v>
      </c>
      <c r="B6" s="1020">
        <v>72.92</v>
      </c>
      <c r="C6" s="1021">
        <v>69.48</v>
      </c>
      <c r="D6" s="1021">
        <v>76.489999999999995</v>
      </c>
      <c r="E6" s="1022">
        <v>98</v>
      </c>
      <c r="F6" s="1022">
        <v>131.9</v>
      </c>
      <c r="G6" s="1023">
        <v>43</v>
      </c>
      <c r="H6" s="1024">
        <v>41.2</v>
      </c>
      <c r="I6" s="1025">
        <v>44.7</v>
      </c>
      <c r="J6" s="1022">
        <v>5.4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5.2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18.399999999999999</v>
      </c>
    </row>
    <row r="13" spans="1:12" x14ac:dyDescent="0.25">
      <c r="A13" s="635">
        <f t="shared" si="0"/>
        <v>2022</v>
      </c>
      <c r="B13" s="629">
        <f t="shared" si="1"/>
        <v>5.4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9899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12678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34.5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62607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3028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94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10003</v>
      </c>
      <c r="C5" s="70">
        <v>12450</v>
      </c>
      <c r="D5" s="55">
        <v>6769</v>
      </c>
      <c r="E5" s="110">
        <v>5681</v>
      </c>
      <c r="F5" s="55">
        <v>32.200000000000003</v>
      </c>
      <c r="G5" s="55">
        <v>35.9</v>
      </c>
      <c r="H5" s="110">
        <v>28.7</v>
      </c>
      <c r="I5" s="55">
        <v>50728</v>
      </c>
      <c r="J5" s="70"/>
      <c r="K5" s="55"/>
      <c r="L5" s="55"/>
      <c r="M5" s="71">
        <v>92</v>
      </c>
      <c r="N5" s="71">
        <v>82</v>
      </c>
      <c r="O5" s="71">
        <v>101</v>
      </c>
    </row>
    <row r="6" spans="1:16" x14ac:dyDescent="0.25">
      <c r="A6" s="217">
        <v>2021</v>
      </c>
      <c r="B6" s="214">
        <v>10132</v>
      </c>
      <c r="C6" s="214">
        <v>12754</v>
      </c>
      <c r="D6" s="58">
        <v>6865</v>
      </c>
      <c r="E6" s="162">
        <v>5890</v>
      </c>
      <c r="F6" s="58">
        <v>33.5</v>
      </c>
      <c r="G6" s="58">
        <v>36.9</v>
      </c>
      <c r="H6" s="162">
        <v>30.2</v>
      </c>
      <c r="I6" s="58">
        <v>55623</v>
      </c>
      <c r="J6" s="214">
        <v>3622</v>
      </c>
      <c r="K6" s="58">
        <v>1581</v>
      </c>
      <c r="L6" s="58">
        <v>2041</v>
      </c>
      <c r="M6" s="216">
        <v>96</v>
      </c>
      <c r="N6" s="216">
        <v>86</v>
      </c>
      <c r="O6" s="216">
        <v>106</v>
      </c>
    </row>
    <row r="7" spans="1:16" x14ac:dyDescent="0.25">
      <c r="A7" s="231">
        <v>2022</v>
      </c>
      <c r="B7" s="169">
        <v>9899</v>
      </c>
      <c r="C7" s="169">
        <v>12678</v>
      </c>
      <c r="D7" s="94">
        <v>6765</v>
      </c>
      <c r="E7" s="171">
        <v>5913</v>
      </c>
      <c r="F7" s="94">
        <v>34.5</v>
      </c>
      <c r="G7" s="58">
        <v>37.9</v>
      </c>
      <c r="H7" s="162">
        <v>31.3</v>
      </c>
      <c r="I7" s="94">
        <v>62607</v>
      </c>
      <c r="J7" s="169">
        <v>3426</v>
      </c>
      <c r="K7" s="94">
        <v>1508</v>
      </c>
      <c r="L7" s="94">
        <v>1918</v>
      </c>
      <c r="M7" s="216">
        <v>94</v>
      </c>
      <c r="N7" s="216">
        <v>85</v>
      </c>
      <c r="O7" s="216">
        <v>102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3028</v>
      </c>
      <c r="K8" s="1082">
        <v>1314</v>
      </c>
      <c r="L8" s="1082">
        <v>1714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50728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55623</v>
      </c>
      <c r="F14" s="516">
        <f>A5</f>
        <v>2020</v>
      </c>
      <c r="G14" s="312">
        <f>IF(ISBLANK(E5),"",E5)</f>
        <v>5681</v>
      </c>
      <c r="H14" s="312">
        <f>IF(ISBLANK(D5),"",D5)</f>
        <v>6769</v>
      </c>
      <c r="K14" s="516">
        <f>A6</f>
        <v>2021</v>
      </c>
      <c r="L14" s="312">
        <f>IF(ISBLANK(L6),"",L6)</f>
        <v>2041</v>
      </c>
      <c r="M14" s="312">
        <f>IF(ISBLANK(K6),"",K6)</f>
        <v>1581</v>
      </c>
    </row>
    <row r="15" spans="1:16" x14ac:dyDescent="0.25">
      <c r="A15" s="483">
        <f>A7</f>
        <v>2022</v>
      </c>
      <c r="B15" s="313">
        <f t="shared" si="0"/>
        <v>62607</v>
      </c>
      <c r="F15" s="488">
        <f t="shared" ref="F15:F16" si="1">A6</f>
        <v>2021</v>
      </c>
      <c r="G15" s="481">
        <f t="shared" ref="G15:G16" si="2">IF(ISBLANK(E6),"",E6)</f>
        <v>5890</v>
      </c>
      <c r="H15" s="481">
        <f t="shared" ref="H15:H16" si="3">IF(ISBLANK(D6),"",D6)</f>
        <v>6865</v>
      </c>
      <c r="K15" s="488">
        <f>A7</f>
        <v>2022</v>
      </c>
      <c r="L15" s="481">
        <f t="shared" ref="L15:L16" si="4">IF(ISBLANK(L7),"",L7)</f>
        <v>1918</v>
      </c>
      <c r="M15" s="481">
        <f t="shared" ref="M15:M16" si="5">IF(ISBLANK(K7),"",K7)</f>
        <v>1508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5913</v>
      </c>
      <c r="H16" s="313">
        <f t="shared" si="3"/>
        <v>6765</v>
      </c>
      <c r="K16" s="483">
        <f>A8</f>
        <v>2023</v>
      </c>
      <c r="L16" s="313">
        <f t="shared" si="4"/>
        <v>1714</v>
      </c>
      <c r="M16" s="313">
        <f t="shared" si="5"/>
        <v>1314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10003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10132</v>
      </c>
      <c r="C21" s="375"/>
      <c r="D21" s="199"/>
      <c r="F21" s="516">
        <f>A5</f>
        <v>2020</v>
      </c>
      <c r="G21" s="312">
        <f>IF(ISBLANK(E5),"",E5)</f>
        <v>5681</v>
      </c>
      <c r="H21" s="312">
        <f>IF(ISBLANK(D5),"",D5)</f>
        <v>6769</v>
      </c>
      <c r="K21" s="516">
        <f>A6</f>
        <v>2021</v>
      </c>
      <c r="L21" s="312">
        <f>IF(ISBLANK(L6),"",L6)</f>
        <v>2041</v>
      </c>
      <c r="M21" s="312">
        <f>IF(ISBLANK(K6),"",K6)</f>
        <v>1581</v>
      </c>
    </row>
    <row r="22" spans="1:15" x14ac:dyDescent="0.25">
      <c r="A22" s="483">
        <f t="shared" si="6"/>
        <v>2022</v>
      </c>
      <c r="B22" s="313">
        <f t="shared" si="7"/>
        <v>9899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5890</v>
      </c>
      <c r="H22" s="481">
        <f t="shared" ref="H22:H23" si="10">IF(ISBLANK(D6),"",D6)</f>
        <v>6865</v>
      </c>
      <c r="K22" s="488">
        <f>A7</f>
        <v>2022</v>
      </c>
      <c r="L22" s="481">
        <f>IF(ISBLANK(L7),"",L7)</f>
        <v>1918</v>
      </c>
      <c r="M22" s="481">
        <f>IF(ISBLANK(K7),"",K7)</f>
        <v>1508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5913</v>
      </c>
      <c r="H23" s="313">
        <f t="shared" si="10"/>
        <v>6765</v>
      </c>
      <c r="K23" s="483">
        <f>A8</f>
        <v>2023</v>
      </c>
      <c r="L23" s="313">
        <f>IF(ISBLANK(L8),"",L8)</f>
        <v>1714</v>
      </c>
      <c r="M23" s="313">
        <f>IF(ISBLANK(K8),"",K8)</f>
        <v>1314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10003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10132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9899</v>
      </c>
      <c r="C28" s="375"/>
      <c r="D28" s="199"/>
      <c r="F28" s="516">
        <f>A5</f>
        <v>2020</v>
      </c>
      <c r="G28" s="312">
        <f>IF(ISBLANK(H5),"",H5)</f>
        <v>28.7</v>
      </c>
      <c r="H28" s="312">
        <f>IF(ISBLANK(G5),"",G5)</f>
        <v>35.9</v>
      </c>
      <c r="K28" s="516">
        <f>A5</f>
        <v>2020</v>
      </c>
      <c r="L28" s="312">
        <f>IF(ISBLANK(O5),"",O5)</f>
        <v>101</v>
      </c>
      <c r="M28" s="312">
        <f>IF(ISBLANK(N5),"",N5)</f>
        <v>82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30.2</v>
      </c>
      <c r="H29" s="481">
        <f t="shared" ref="H29:H30" si="15">IF(ISBLANK(G6),"",G6)</f>
        <v>36.9</v>
      </c>
      <c r="K29" s="488">
        <f t="shared" ref="K29:K30" si="16">A6</f>
        <v>2021</v>
      </c>
      <c r="L29" s="481">
        <f t="shared" ref="L29:L30" si="17">IF(ISBLANK(O6),"",O6)</f>
        <v>106</v>
      </c>
      <c r="M29" s="481">
        <f t="shared" ref="M29:M30" si="18">IF(ISBLANK(N6),"",N6)</f>
        <v>86</v>
      </c>
    </row>
    <row r="30" spans="1:15" x14ac:dyDescent="0.25">
      <c r="F30" s="483">
        <f t="shared" si="13"/>
        <v>2022</v>
      </c>
      <c r="G30" s="313">
        <f t="shared" si="14"/>
        <v>31.3</v>
      </c>
      <c r="H30" s="313">
        <f t="shared" si="15"/>
        <v>37.9</v>
      </c>
      <c r="K30" s="483">
        <f t="shared" si="16"/>
        <v>2022</v>
      </c>
      <c r="L30" s="313">
        <f t="shared" si="17"/>
        <v>102</v>
      </c>
      <c r="M30" s="313">
        <f t="shared" si="18"/>
        <v>85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28.7</v>
      </c>
      <c r="H35" s="312">
        <f>IF(ISBLANK(G5),"",G5)</f>
        <v>35.9</v>
      </c>
      <c r="K35" s="516">
        <f>A5</f>
        <v>2020</v>
      </c>
      <c r="L35" s="312">
        <f>IF(ISBLANK(O5),"",O5)</f>
        <v>101</v>
      </c>
      <c r="M35" s="312">
        <f>IF(ISBLANK(N5),"",N5)</f>
        <v>82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30.2</v>
      </c>
      <c r="H36" s="481">
        <f t="shared" ref="H36:H37" si="21">IF(ISBLANK(G6),"",G6)</f>
        <v>36.9</v>
      </c>
      <c r="K36" s="488">
        <f t="shared" ref="K36:K37" si="22">A6</f>
        <v>2021</v>
      </c>
      <c r="L36" s="481">
        <f t="shared" ref="L36:L37" si="23">IF(ISBLANK(O6),"",O6)</f>
        <v>106</v>
      </c>
      <c r="M36" s="481">
        <f t="shared" ref="M36:M37" si="24">IF(ISBLANK(N6),"",N6)</f>
        <v>86</v>
      </c>
    </row>
    <row r="37" spans="6:15" x14ac:dyDescent="0.25">
      <c r="F37" s="483">
        <f t="shared" si="19"/>
        <v>2022</v>
      </c>
      <c r="G37" s="313">
        <f t="shared" si="20"/>
        <v>31.3</v>
      </c>
      <c r="H37" s="313">
        <f t="shared" si="21"/>
        <v>37.9</v>
      </c>
      <c r="K37" s="483">
        <f t="shared" si="22"/>
        <v>2022</v>
      </c>
      <c r="L37" s="313">
        <f t="shared" si="23"/>
        <v>102</v>
      </c>
      <c r="M37" s="313">
        <f t="shared" si="24"/>
        <v>85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17</v>
      </c>
      <c r="C6" s="35">
        <v>17.100000000000001</v>
      </c>
      <c r="D6" s="63">
        <v>16.899999999999999</v>
      </c>
      <c r="E6" s="35">
        <v>58.5</v>
      </c>
      <c r="F6" s="35">
        <v>55.2</v>
      </c>
      <c r="G6" s="35">
        <v>61</v>
      </c>
      <c r="H6" s="294">
        <v>24.5</v>
      </c>
      <c r="I6" s="35">
        <v>27.7</v>
      </c>
      <c r="J6" s="63">
        <v>22.1</v>
      </c>
      <c r="M6" s="127" t="s">
        <v>16</v>
      </c>
      <c r="N6" s="937">
        <f>IF(ISBLANK(B8),"",B8)</f>
        <v>16.5</v>
      </c>
      <c r="O6" s="937">
        <f>IF(ISBLANK(E8),"",E8)</f>
        <v>55.5</v>
      </c>
      <c r="P6" s="128">
        <f>IF(ISBLANK(H8),"",H8)</f>
        <v>28</v>
      </c>
    </row>
    <row r="7" spans="1:19" x14ac:dyDescent="0.25">
      <c r="A7" s="288">
        <v>2022</v>
      </c>
      <c r="B7" s="169">
        <v>16.399999999999999</v>
      </c>
      <c r="C7" s="94">
        <v>16.2</v>
      </c>
      <c r="D7" s="171">
        <v>16.5</v>
      </c>
      <c r="E7" s="94">
        <v>57.1</v>
      </c>
      <c r="F7" s="94">
        <v>54.2</v>
      </c>
      <c r="G7" s="94">
        <v>59.4</v>
      </c>
      <c r="H7" s="169">
        <v>26.5</v>
      </c>
      <c r="I7" s="94">
        <v>29.6</v>
      </c>
      <c r="J7" s="171">
        <v>24</v>
      </c>
    </row>
    <row r="8" spans="1:19" x14ac:dyDescent="0.25">
      <c r="A8" s="220">
        <v>2023</v>
      </c>
      <c r="B8" s="169">
        <v>16.5</v>
      </c>
      <c r="C8" s="94">
        <v>15.8</v>
      </c>
      <c r="D8" s="171">
        <v>17</v>
      </c>
      <c r="E8" s="94">
        <v>55.5</v>
      </c>
      <c r="F8" s="94">
        <v>52.4</v>
      </c>
      <c r="G8" s="94">
        <v>57.9</v>
      </c>
      <c r="H8" s="169">
        <v>28</v>
      </c>
      <c r="I8" s="94">
        <v>31.7</v>
      </c>
      <c r="J8" s="171">
        <v>25.1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17</v>
      </c>
      <c r="O12" s="938">
        <f>IF(ISBLANK(G8),"",G8)</f>
        <v>57.9</v>
      </c>
      <c r="P12" s="940">
        <f>IF(ISBLANK(J8),"",J8)</f>
        <v>25.1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15.8</v>
      </c>
      <c r="O13" s="939">
        <f>IF(ISBLANK(F8),"",F8)</f>
        <v>52.4</v>
      </c>
      <c r="P13" s="941">
        <f>IF(ISBLANK(I8),"",I8)</f>
        <v>31.7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16.5</v>
      </c>
      <c r="O20" s="937">
        <f>IF(ISBLANK(E8),"",E8)</f>
        <v>55.5</v>
      </c>
      <c r="P20" s="942">
        <f>IF(ISBLANK(H8),"",H8)</f>
        <v>28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17</v>
      </c>
      <c r="O24" s="938">
        <f>IF(ISBLANK(G8),"",G8)</f>
        <v>57.9</v>
      </c>
      <c r="P24" s="940">
        <f>IF(ISBLANK(J8),"",J8)</f>
        <v>25.1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15.8</v>
      </c>
      <c r="O25" s="939">
        <f>IF(ISBLANK(F8),"",F8)</f>
        <v>52.4</v>
      </c>
      <c r="P25" s="941">
        <f>IF(ISBLANK(I8),"",I8)</f>
        <v>31.7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1786788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48613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1765858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48044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5679133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154513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502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31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28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1288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106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165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304014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38.299999999999997</v>
      </c>
      <c r="E20" s="602">
        <v>38.6</v>
      </c>
      <c r="F20" s="602">
        <v>38.4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15.8</v>
      </c>
      <c r="E21" s="753">
        <v>20.9</v>
      </c>
      <c r="F21" s="753">
        <v>20.6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7.5</v>
      </c>
      <c r="E22" s="754">
        <v>3</v>
      </c>
      <c r="F22" s="754">
        <v>2.7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38.4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20.6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2.7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38.299999999999997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38.4</v>
      </c>
      <c r="C30" s="206" t="s">
        <v>501</v>
      </c>
    </row>
    <row r="31" spans="1:11" x14ac:dyDescent="0.25">
      <c r="A31" s="700" t="s">
        <v>1438</v>
      </c>
      <c r="B31" s="736">
        <f>F21</f>
        <v>20.6</v>
      </c>
    </row>
    <row r="32" spans="1:11" x14ac:dyDescent="0.25">
      <c r="A32" s="700" t="s">
        <v>1439</v>
      </c>
      <c r="B32" s="736">
        <f>F22</f>
        <v>2.7</v>
      </c>
    </row>
    <row r="33" spans="1:2" x14ac:dyDescent="0.25">
      <c r="A33" s="701" t="s">
        <v>1440</v>
      </c>
      <c r="B33" s="734">
        <f>100-(B30+B31+B32)</f>
        <v>38.299999999999997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495</v>
      </c>
      <c r="C4" s="71">
        <v>40</v>
      </c>
      <c r="D4" s="71">
        <v>43</v>
      </c>
      <c r="G4" s="219">
        <f>A4</f>
        <v>2020</v>
      </c>
      <c r="H4" s="291">
        <f>IF(ISBLANK(C4),"",C4)</f>
        <v>40</v>
      </c>
      <c r="I4" s="291">
        <f>IF(ISBLANK(D4),"",D4)</f>
        <v>43</v>
      </c>
    </row>
    <row r="5" spans="1:9" x14ac:dyDescent="0.25">
      <c r="A5" s="288">
        <v>2021</v>
      </c>
      <c r="B5" s="216">
        <v>502</v>
      </c>
      <c r="C5" s="216">
        <v>19</v>
      </c>
      <c r="D5" s="216">
        <v>29</v>
      </c>
      <c r="G5" s="288">
        <f t="shared" ref="G5:G6" si="0">A5</f>
        <v>2021</v>
      </c>
      <c r="H5" s="292">
        <f t="shared" ref="H5:H6" si="1">IF(ISBLANK(C5),"",C5)</f>
        <v>19</v>
      </c>
      <c r="I5" s="292">
        <f t="shared" ref="I5:I6" si="2">IF(ISBLANK(D5),"",D5)</f>
        <v>29</v>
      </c>
    </row>
    <row r="6" spans="1:9" x14ac:dyDescent="0.25">
      <c r="A6" s="220">
        <v>2022</v>
      </c>
      <c r="B6" s="170">
        <v>502</v>
      </c>
      <c r="C6" s="170">
        <v>31</v>
      </c>
      <c r="D6" s="170">
        <v>28</v>
      </c>
      <c r="G6" s="221">
        <f t="shared" si="0"/>
        <v>2022</v>
      </c>
      <c r="H6" s="293">
        <f t="shared" si="1"/>
        <v>31</v>
      </c>
      <c r="I6" s="293">
        <f t="shared" si="2"/>
        <v>28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40</v>
      </c>
      <c r="I12" s="291">
        <f>IF(ISBLANK(D4),"",D4)</f>
        <v>43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19</v>
      </c>
      <c r="I13" s="292">
        <f t="shared" si="4"/>
        <v>29</v>
      </c>
    </row>
    <row r="14" spans="1:9" x14ac:dyDescent="0.25">
      <c r="G14" s="221">
        <f t="shared" si="3"/>
        <v>2022</v>
      </c>
      <c r="H14" s="293">
        <f t="shared" ref="H14:I14" si="5">IF(ISBLANK(C6),"",C6)</f>
        <v>31</v>
      </c>
      <c r="I14" s="293">
        <f t="shared" si="5"/>
        <v>28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1183</v>
      </c>
      <c r="C23" s="71">
        <v>74</v>
      </c>
      <c r="D23" s="71">
        <v>140</v>
      </c>
      <c r="G23" s="219">
        <f>A23</f>
        <v>2020</v>
      </c>
      <c r="H23" s="291">
        <f>IF(ISBLANK(C23),"",C23)</f>
        <v>74</v>
      </c>
      <c r="I23" s="291">
        <f>IF(ISBLANK(D23),"",D23)</f>
        <v>140</v>
      </c>
    </row>
    <row r="24" spans="1:13" x14ac:dyDescent="0.25">
      <c r="A24" s="288">
        <v>2021</v>
      </c>
      <c r="B24" s="216">
        <v>1231</v>
      </c>
      <c r="C24" s="216">
        <v>98</v>
      </c>
      <c r="D24" s="216">
        <v>147</v>
      </c>
      <c r="G24" s="288">
        <f t="shared" ref="G24:G25" si="6">A24</f>
        <v>2021</v>
      </c>
      <c r="H24" s="292">
        <f t="shared" ref="H24:H25" si="7">IF(ISBLANK(C24),"",C24)</f>
        <v>98</v>
      </c>
      <c r="I24" s="292">
        <f t="shared" ref="I24:I25" si="8">IF(ISBLANK(D24),"",D24)</f>
        <v>147</v>
      </c>
    </row>
    <row r="25" spans="1:13" x14ac:dyDescent="0.25">
      <c r="A25" s="220">
        <v>2022</v>
      </c>
      <c r="B25" s="170">
        <v>1288</v>
      </c>
      <c r="C25" s="170">
        <v>106</v>
      </c>
      <c r="D25" s="170">
        <v>165</v>
      </c>
      <c r="G25" s="221">
        <f t="shared" si="6"/>
        <v>2022</v>
      </c>
      <c r="H25" s="293">
        <f t="shared" si="7"/>
        <v>106</v>
      </c>
      <c r="I25" s="293">
        <f t="shared" si="8"/>
        <v>165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74</v>
      </c>
      <c r="I31" s="291">
        <f>IF(ISBLANK(D23),"",D23)</f>
        <v>140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98</v>
      </c>
      <c r="I32" s="292">
        <f t="shared" si="10"/>
        <v>147</v>
      </c>
    </row>
    <row r="33" spans="7:9" x14ac:dyDescent="0.25">
      <c r="G33" s="221">
        <f t="shared" si="9"/>
        <v>2022</v>
      </c>
      <c r="H33" s="293">
        <f t="shared" ref="H33:I33" si="11">IF(ISBLANK(C25),"",C25)</f>
        <v>106</v>
      </c>
      <c r="I33" s="293">
        <f t="shared" si="11"/>
        <v>165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1786096</v>
      </c>
      <c r="C4" s="1086">
        <v>46207</v>
      </c>
      <c r="D4" s="110">
        <v>737946</v>
      </c>
      <c r="E4" s="70">
        <v>19091</v>
      </c>
      <c r="F4" s="1085">
        <v>348437</v>
      </c>
      <c r="G4" s="70">
        <v>9014</v>
      </c>
      <c r="H4" s="1087">
        <v>4657765</v>
      </c>
      <c r="I4" s="1086">
        <v>120499</v>
      </c>
    </row>
    <row r="5" spans="1:9" x14ac:dyDescent="0.25">
      <c r="A5" s="589">
        <v>2021</v>
      </c>
      <c r="B5" s="1088">
        <v>2066363</v>
      </c>
      <c r="C5" s="1089">
        <v>54208</v>
      </c>
      <c r="D5" s="162">
        <v>1119391</v>
      </c>
      <c r="E5" s="214">
        <v>29366</v>
      </c>
      <c r="F5" s="1088">
        <v>158181</v>
      </c>
      <c r="G5" s="214">
        <v>4150</v>
      </c>
      <c r="H5" s="1090">
        <v>5356756</v>
      </c>
      <c r="I5" s="1089">
        <v>140527</v>
      </c>
    </row>
    <row r="6" spans="1:9" x14ac:dyDescent="0.25">
      <c r="A6" s="590">
        <v>2022</v>
      </c>
      <c r="B6" s="1091">
        <v>2180932</v>
      </c>
      <c r="C6" s="1092">
        <v>59337</v>
      </c>
      <c r="D6" s="171">
        <v>1167064</v>
      </c>
      <c r="E6" s="169">
        <v>31753</v>
      </c>
      <c r="F6" s="1091">
        <v>154712</v>
      </c>
      <c r="G6" s="169">
        <v>4209</v>
      </c>
      <c r="H6" s="1093">
        <v>5679133</v>
      </c>
      <c r="I6" s="1092">
        <v>154513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378055</v>
      </c>
      <c r="C4" s="1085">
        <v>1318539</v>
      </c>
      <c r="D4" s="1086">
        <v>34111</v>
      </c>
      <c r="E4" s="1085">
        <v>1364328</v>
      </c>
      <c r="F4" s="1086">
        <v>35296</v>
      </c>
    </row>
    <row r="5" spans="1:6" x14ac:dyDescent="0.25">
      <c r="A5" s="482">
        <v>2021</v>
      </c>
      <c r="B5" s="1090">
        <v>334423</v>
      </c>
      <c r="C5" s="1088">
        <v>1632501</v>
      </c>
      <c r="D5" s="1089">
        <v>42826</v>
      </c>
      <c r="E5" s="1088">
        <v>1631673</v>
      </c>
      <c r="F5" s="1089">
        <v>42805</v>
      </c>
    </row>
    <row r="6" spans="1:6" ht="15.75" thickBot="1" x14ac:dyDescent="0.3">
      <c r="A6" s="962">
        <v>2022</v>
      </c>
      <c r="B6" s="1094">
        <v>304014</v>
      </c>
      <c r="C6" s="1095">
        <v>1786788</v>
      </c>
      <c r="D6" s="1096">
        <v>48613</v>
      </c>
      <c r="E6" s="1095">
        <v>1765858</v>
      </c>
      <c r="F6" s="1096">
        <v>48044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Врбас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376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7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36755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98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9.8000000000000007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17.2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-7.4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72.92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43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131.9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2.68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36257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36288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1272</v>
      </c>
      <c r="C63" s="550">
        <f>IF(ISBLANK('DEM2'!C7),"-",'DEM2'!C7)</f>
        <v>1318</v>
      </c>
      <c r="D63" s="550"/>
      <c r="E63" s="550">
        <f>IF(ISBLANK('DEM2'!D8),"-",'DEM2'!D8)</f>
        <v>1304</v>
      </c>
      <c r="F63" s="550">
        <f>IF(ISBLANK('DEM2'!C8),"-",'DEM2'!C8)</f>
        <v>1301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1555</v>
      </c>
      <c r="C64" s="319">
        <f>IF(ISBLANK('DEM2'!F7),"-",'DEM2'!F7)</f>
        <v>1631</v>
      </c>
      <c r="D64" s="791"/>
      <c r="E64" s="319">
        <f>IF(ISBLANK('DEM2'!G8),"-",'DEM2'!G8)</f>
        <v>1518</v>
      </c>
      <c r="F64" s="319">
        <f>IF(ISBLANK('DEM2'!F8),"-",'DEM2'!F8)</f>
        <v>1613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870</v>
      </c>
      <c r="C65" s="347">
        <f>IF(ISBLANK('DEM2'!I7),"-",'DEM2'!I7)</f>
        <v>944</v>
      </c>
      <c r="D65" s="395"/>
      <c r="E65" s="347">
        <f>IF(ISBLANK('DEM2'!J8),"-",'DEM2'!J8)</f>
        <v>832</v>
      </c>
      <c r="F65" s="347">
        <f>IF(ISBLANK('DEM2'!I8),"-",'DEM2'!I8)</f>
        <v>869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3499</v>
      </c>
      <c r="C66" s="319">
        <f>IF(ISBLANK('DEM2'!L7),"-",'DEM2'!L7)</f>
        <v>3657</v>
      </c>
      <c r="D66" s="397"/>
      <c r="E66" s="319">
        <f>IF(ISBLANK('DEM2'!M8),"-",'DEM2'!M8)</f>
        <v>3436</v>
      </c>
      <c r="F66" s="319">
        <f>IF(ISBLANK('DEM2'!L8),"-",'DEM2'!L8)</f>
        <v>3552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3163</v>
      </c>
      <c r="C67" s="319">
        <f>IF(ISBLANK('DEM2'!O7),"-",'DEM2'!O7)</f>
        <v>3475</v>
      </c>
      <c r="D67" s="397"/>
      <c r="E67" s="319">
        <f>IF(ISBLANK('DEM2'!P8),"-",'DEM2'!P8)</f>
        <v>2799</v>
      </c>
      <c r="F67" s="319">
        <f>IF(ISBLANK('DEM2'!O8),"-",'DEM2'!O8)</f>
        <v>3069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12196</v>
      </c>
      <c r="C68" s="416">
        <f>IF(ISBLANK('DEM2'!R7),"-",'DEM2'!R7)</f>
        <v>12690</v>
      </c>
      <c r="D68" s="422"/>
      <c r="E68" s="416">
        <f>IF(ISBLANK('DEM2'!S8),"-",'DEM2'!S8)</f>
        <v>11517</v>
      </c>
      <c r="F68" s="416">
        <f>IF(ISBLANK('DEM2'!R8),"-",'DEM2'!R8)</f>
        <v>11839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19510</v>
      </c>
      <c r="C69" s="465">
        <f>IF(ISBLANK('DEM2'!U7),"-",'DEM2'!U7)</f>
        <v>18609</v>
      </c>
      <c r="D69" s="801"/>
      <c r="E69" s="465">
        <f>IF(ISBLANK('DEM2'!V8),"-",'DEM2'!V8)</f>
        <v>18909</v>
      </c>
      <c r="F69" s="465">
        <f>IF(ISBLANK('DEM2'!U8),"-",'DEM2'!U8)</f>
        <v>17846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5.8</v>
      </c>
      <c r="G115" s="802">
        <f>IF(ISBLANK('DEM2'!E23),"-",'DEM2'!E23)</f>
        <v>19.899999999999999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11.1</v>
      </c>
      <c r="G116" s="409">
        <f>IF(ISBLANK('DEM2'!E24),"-",'DEM2'!E24)</f>
        <v>13.7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0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9899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12678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34.5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62607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3028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94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26.1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46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33.6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8.4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5679133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154513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1167064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637277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31753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2180932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59337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154712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4209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1786788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48613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1765858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48044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502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1288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304014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3289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2934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1767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25851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3244</v>
      </c>
      <c r="C300" s="810">
        <f>IF(ISBLANK(POLJ3!C4),"-",POLJ3!C4)</f>
        <v>622</v>
      </c>
      <c r="D300" s="1129">
        <f>IF(ISBLANK(POLJ3!D4),"-",POLJ3!D4)</f>
        <v>2622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2529</v>
      </c>
      <c r="C301" s="791">
        <f>IF(ISBLANK(POLJ3!C5),"-",POLJ3!C5)</f>
        <v>1516</v>
      </c>
      <c r="D301" s="1130">
        <f>IF(ISBLANK(POLJ3!D5),"-",POLJ3!D5)</f>
        <v>1013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24</v>
      </c>
      <c r="C302" s="792">
        <f>IF(ISBLANK(POLJ3!C6),"-",POLJ3!C6)</f>
        <v>0</v>
      </c>
      <c r="D302" s="1131">
        <f>IF(ISBLANK(POLJ3!D6),"-",POLJ3!D6)</f>
        <v>24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751</v>
      </c>
      <c r="C303" s="793">
        <f>IF(ISBLANK(POLJ3!C7),"-",POLJ3!C7)</f>
        <v>173</v>
      </c>
      <c r="D303" s="1111">
        <f>IF(ISBLANK(POLJ3!D7),"-",POLJ3!D7)</f>
        <v>578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3289</v>
      </c>
      <c r="C304" s="809">
        <f>IF(ISBLANK(POLJ3!C8),"-",POLJ3!C8)</f>
        <v>550</v>
      </c>
      <c r="D304" s="1159">
        <f>IF(ISBLANK(POLJ3!D8),"-",POLJ3!D8)</f>
        <v>2739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85.51</v>
      </c>
      <c r="C310" s="1160"/>
      <c r="D310" s="3"/>
      <c r="E310" s="5"/>
      <c r="F310" s="5"/>
      <c r="G310" s="817" t="s">
        <v>773</v>
      </c>
      <c r="H310" s="818">
        <f>IF(ISBLANK(POLJ2!H3),"-",POLJ2!H3)</f>
        <v>5784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28350.15</v>
      </c>
      <c r="C311" s="1161"/>
      <c r="D311" s="3"/>
      <c r="E311" s="5"/>
      <c r="F311" s="5"/>
      <c r="G311" s="812" t="s">
        <v>774</v>
      </c>
      <c r="H311" s="250">
        <f>IF(ISBLANK(POLJ2!H4),"-",POLJ2!H4)</f>
        <v>69843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252.19</v>
      </c>
      <c r="C312" s="1161"/>
      <c r="D312" s="3"/>
      <c r="E312" s="5"/>
      <c r="F312" s="5"/>
      <c r="G312" s="812" t="s">
        <v>775</v>
      </c>
      <c r="H312" s="250">
        <f>IF(ISBLANK(POLJ2!H5),"-",POLJ2!H5)</f>
        <v>5042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3.07</v>
      </c>
      <c r="C313" s="1161"/>
      <c r="D313" s="3"/>
      <c r="E313" s="5"/>
      <c r="F313" s="5"/>
      <c r="G313" s="814" t="s">
        <v>776</v>
      </c>
      <c r="H313" s="251">
        <f>IF(ISBLANK(POLJ2!H6),"-",POLJ2!H6)</f>
        <v>310480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0.61</v>
      </c>
      <c r="C314" s="1161"/>
      <c r="D314" s="3"/>
      <c r="E314" s="5"/>
      <c r="F314" s="5"/>
      <c r="G314" s="816" t="s">
        <v>16</v>
      </c>
      <c r="H314" s="819">
        <f>IF(ISBLANK(POLJ2!H7),"-",POLJ2!H7)</f>
        <v>391149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283.04000000000002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28974.57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12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329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35.9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1367</v>
      </c>
      <c r="I364" s="810">
        <f>IF(ISBLANK(OBRAZ2!I6),"-",OBRAZ2!I6)</f>
        <v>810</v>
      </c>
      <c r="J364" s="810">
        <f>IF(ISBLANK(OBRAZ2!J6),"-",OBRAZ2!J6)</f>
        <v>557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671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0</v>
      </c>
      <c r="I365" s="791">
        <f>IF(ISBLANK(OBRAZ2!I7),"-",OBRAZ2!I7)</f>
        <v>0</v>
      </c>
      <c r="J365" s="791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69.599999999999994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364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67.317806160781373</v>
      </c>
      <c r="I377" s="853">
        <f>IF(ISBLANK(OBRAZ2!C14),"-",OBRAZ2!C23)</f>
        <v>69.056327724945135</v>
      </c>
      <c r="J377" s="853">
        <f>IF(ISBLANK(OBRAZ2!D14),"-",OBRAZ2!D23)</f>
        <v>73.313782991202345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10.142749812171299</v>
      </c>
      <c r="I379" s="853">
        <f>IF(ISBLANK(OBRAZ2!C16),"-",OBRAZ2!C25)</f>
        <v>7.9736649597659106</v>
      </c>
      <c r="J379" s="853">
        <f>IF(ISBLANK(OBRAZ2!D16),"-",OBRAZ2!D25)</f>
        <v>5.8651026392961878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22.539444027047335</v>
      </c>
      <c r="I380" s="854">
        <f>IF(ISBLANK(OBRAZ2!C17),"-",OBRAZ2!C26)</f>
        <v>22.970007315288953</v>
      </c>
      <c r="J380" s="854">
        <f>IF(ISBLANK(OBRAZ2!D17),"-",OBRAZ2!D26)</f>
        <v>20.821114369501466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9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0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1477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1609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0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0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98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394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100.5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-0.3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19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7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3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1309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341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1.9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16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1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6170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1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5346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0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0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0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157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4.3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1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0.7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0.12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2.2000000000000002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0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0.26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0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0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95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85.6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3249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8.8000000000000007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12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271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3046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29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27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3.9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0.1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3.8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6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56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0.7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1192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3.3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1181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17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609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8.8000000000000007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107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225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0.6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24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138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59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12.4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59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38.9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16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137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13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88.076999999999998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2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38</v>
      </c>
      <c r="F651" s="798" t="str">
        <f>IF(LEN(SAOBINFR1!C12)&gt;0,"(" &amp; SAOBINFR1!C12 &amp; ")", "-")</f>
        <v>(2022)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>
        <f>IF(ISBLANK(SAOBINFR1!B5),"-",SAOBINFR1!B5)</f>
        <v>232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>
        <f>IF(ISBLANK(SAOBINFR1!B6),"-",SAOBINFR1!B6)</f>
        <v>14025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>
        <f>IF(ISBLANK(SAOBINFR1!B7),"-",SAOBINFR1!B7)</f>
        <v>84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>
        <f>IF(ISBLANK(SAOBINFR1!B8),"-",SAOBINFR1!B8)</f>
        <v>6449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158.19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0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15.29931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75</v>
      </c>
      <c r="D696" s="317"/>
      <c r="E696" s="316"/>
      <c r="F696" s="5"/>
      <c r="G696" s="839">
        <v>2012</v>
      </c>
      <c r="H696" s="837">
        <f>IF(ISBLANK(INDEKSI2!B5),"-",INDEKSI2!B5)</f>
        <v>34.61</v>
      </c>
      <c r="I696" s="837">
        <f>IF(ISBLANK(INDEKSI2!C5),"-",INDEKSI2!C5)</f>
        <v>26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44.29</v>
      </c>
      <c r="D697" s="317"/>
      <c r="E697" s="316"/>
      <c r="F697" s="5"/>
      <c r="G697" s="840">
        <v>2013</v>
      </c>
      <c r="H697" s="561">
        <f>IF(ISBLANK(INDEKSI2!B6),"-",INDEKSI2!B6)</f>
        <v>35.24</v>
      </c>
      <c r="I697" s="561">
        <f>IF(ISBLANK(INDEKSI2!C6),"-",INDEKSI2!C6)</f>
        <v>39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35.96</v>
      </c>
      <c r="I698" s="838">
        <f>IF(ISBLANK(INDEKSI2!C7),"-",INDEKSI2!C7)</f>
        <v>38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2457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1288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5432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3722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2.2000000000000002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2.9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33.6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8.4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26.1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46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35.96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38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15.29931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75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44.29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34.49</v>
      </c>
      <c r="C4" s="723">
        <v>39</v>
      </c>
      <c r="D4" s="712"/>
      <c r="E4" s="713"/>
      <c r="F4" s="714"/>
    </row>
    <row r="5" spans="1:6" x14ac:dyDescent="0.25">
      <c r="A5" s="288">
        <v>2012</v>
      </c>
      <c r="B5" s="616">
        <v>34.61</v>
      </c>
      <c r="C5" s="724">
        <v>26</v>
      </c>
      <c r="D5" s="715"/>
      <c r="E5" s="643"/>
      <c r="F5" s="716"/>
    </row>
    <row r="6" spans="1:6" x14ac:dyDescent="0.25">
      <c r="A6" s="288">
        <v>2013</v>
      </c>
      <c r="B6" s="616">
        <v>35.24</v>
      </c>
      <c r="C6" s="724">
        <v>39</v>
      </c>
      <c r="D6" s="717">
        <v>15.29931</v>
      </c>
      <c r="E6" s="611">
        <v>75</v>
      </c>
      <c r="F6" s="718">
        <v>44.29</v>
      </c>
    </row>
    <row r="7" spans="1:6" x14ac:dyDescent="0.25">
      <c r="A7" s="221">
        <v>2014</v>
      </c>
      <c r="B7" s="617">
        <v>35.96</v>
      </c>
      <c r="C7" s="725">
        <v>38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3289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1767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2934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85.51</v>
      </c>
      <c r="G3" s="219" t="s">
        <v>773</v>
      </c>
      <c r="H3" s="71">
        <v>5784</v>
      </c>
    </row>
    <row r="4" spans="1:9" x14ac:dyDescent="0.25">
      <c r="A4" s="288" t="s">
        <v>768</v>
      </c>
      <c r="B4" s="216">
        <v>28350.15</v>
      </c>
      <c r="G4" s="288" t="s">
        <v>774</v>
      </c>
      <c r="H4" s="216">
        <v>69843</v>
      </c>
    </row>
    <row r="5" spans="1:9" x14ac:dyDescent="0.25">
      <c r="A5" s="288" t="s">
        <v>769</v>
      </c>
      <c r="B5" s="216">
        <v>252.19</v>
      </c>
      <c r="G5" s="288" t="s">
        <v>775</v>
      </c>
      <c r="H5" s="216">
        <v>5042</v>
      </c>
    </row>
    <row r="6" spans="1:9" x14ac:dyDescent="0.25">
      <c r="A6" s="288" t="s">
        <v>770</v>
      </c>
      <c r="B6" s="216">
        <v>3.07</v>
      </c>
      <c r="G6" s="288" t="s">
        <v>776</v>
      </c>
      <c r="H6" s="216">
        <v>310480</v>
      </c>
    </row>
    <row r="7" spans="1:9" x14ac:dyDescent="0.25">
      <c r="A7" s="288" t="s">
        <v>771</v>
      </c>
      <c r="B7" s="216">
        <v>0.61</v>
      </c>
      <c r="G7" s="1" t="s">
        <v>24</v>
      </c>
      <c r="H7" s="290">
        <v>391149</v>
      </c>
    </row>
    <row r="8" spans="1:9" x14ac:dyDescent="0.25">
      <c r="A8" s="289" t="s">
        <v>772</v>
      </c>
      <c r="B8" s="73">
        <v>283.04000000000002</v>
      </c>
    </row>
    <row r="9" spans="1:9" x14ac:dyDescent="0.25">
      <c r="A9" s="1" t="s">
        <v>24</v>
      </c>
      <c r="B9" s="290">
        <v>28974.57</v>
      </c>
      <c r="I9" s="41" t="s">
        <v>884</v>
      </c>
    </row>
    <row r="10" spans="1:9" x14ac:dyDescent="0.25">
      <c r="G10" s="29" t="s">
        <v>783</v>
      </c>
      <c r="H10" s="58">
        <v>25851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3244</v>
      </c>
      <c r="C4" s="55">
        <v>622</v>
      </c>
      <c r="D4" s="110">
        <v>2622</v>
      </c>
    </row>
    <row r="5" spans="1:4" ht="30" customHeight="1" x14ac:dyDescent="0.25">
      <c r="A5" s="276" t="s">
        <v>892</v>
      </c>
      <c r="B5" s="214">
        <v>2529</v>
      </c>
      <c r="C5" s="58">
        <v>1516</v>
      </c>
      <c r="D5" s="162">
        <v>1013</v>
      </c>
    </row>
    <row r="6" spans="1:4" x14ac:dyDescent="0.25">
      <c r="A6" s="276" t="s">
        <v>780</v>
      </c>
      <c r="B6" s="214">
        <v>24</v>
      </c>
      <c r="C6" s="58">
        <v>0</v>
      </c>
      <c r="D6" s="162">
        <v>24</v>
      </c>
    </row>
    <row r="7" spans="1:4" ht="30" x14ac:dyDescent="0.25">
      <c r="A7" s="276" t="s">
        <v>781</v>
      </c>
      <c r="B7" s="214">
        <v>751</v>
      </c>
      <c r="C7" s="58">
        <v>173</v>
      </c>
      <c r="D7" s="162">
        <v>578</v>
      </c>
    </row>
    <row r="8" spans="1:4" x14ac:dyDescent="0.25">
      <c r="A8" s="203" t="s">
        <v>782</v>
      </c>
      <c r="B8" s="72">
        <v>3289</v>
      </c>
      <c r="C8" s="61">
        <v>550</v>
      </c>
      <c r="D8" s="111">
        <v>2739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>
        <f>C6/B6*100</f>
        <v>0</v>
      </c>
      <c r="C14" s="278">
        <f>D6/B6*100</f>
        <v>100</v>
      </c>
    </row>
    <row r="15" spans="1:4" ht="60" x14ac:dyDescent="0.25">
      <c r="A15" s="279" t="s">
        <v>893</v>
      </c>
      <c r="B15" s="284">
        <f>C5/B5*100</f>
        <v>59.944642151047844</v>
      </c>
      <c r="C15" s="280">
        <f>D5/B5*100</f>
        <v>40.055357848952156</v>
      </c>
    </row>
    <row r="16" spans="1:4" ht="30" x14ac:dyDescent="0.25">
      <c r="A16" s="281" t="s">
        <v>829</v>
      </c>
      <c r="B16" s="285">
        <f>C4/B4*100</f>
        <v>19.173859432799016</v>
      </c>
      <c r="C16" s="282">
        <f>D4/B4*100</f>
        <v>80.826140567200994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>
        <f>B14</f>
        <v>0</v>
      </c>
      <c r="C21" s="278">
        <f>C14</f>
        <v>100</v>
      </c>
    </row>
    <row r="22" spans="1:3" ht="60" x14ac:dyDescent="0.25">
      <c r="A22" s="279" t="s">
        <v>831</v>
      </c>
      <c r="B22" s="284">
        <f t="shared" ref="B22:C23" si="0">B15</f>
        <v>59.944642151047844</v>
      </c>
      <c r="C22" s="280">
        <f t="shared" si="0"/>
        <v>40.055357848952156</v>
      </c>
    </row>
    <row r="23" spans="1:3" ht="30" x14ac:dyDescent="0.25">
      <c r="A23" s="281" t="s">
        <v>866</v>
      </c>
      <c r="B23" s="287">
        <f t="shared" si="0"/>
        <v>19.173859432799016</v>
      </c>
      <c r="C23" s="286">
        <f t="shared" si="0"/>
        <v>80.826140567200994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12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329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35.9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671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69.599999999999994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364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1378</v>
      </c>
      <c r="C6" s="975">
        <v>817</v>
      </c>
      <c r="D6" s="947">
        <v>561</v>
      </c>
      <c r="E6" s="975">
        <v>1331</v>
      </c>
      <c r="F6" s="975">
        <v>806</v>
      </c>
      <c r="G6" s="947">
        <v>525</v>
      </c>
      <c r="H6" s="601">
        <v>1367</v>
      </c>
      <c r="I6" s="618">
        <v>810</v>
      </c>
      <c r="J6" s="947">
        <v>557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0</v>
      </c>
      <c r="C7" s="977">
        <v>0</v>
      </c>
      <c r="D7" s="978">
        <v>0</v>
      </c>
      <c r="E7" s="977">
        <v>0</v>
      </c>
      <c r="F7" s="977">
        <v>0</v>
      </c>
      <c r="G7" s="978">
        <v>0</v>
      </c>
      <c r="H7" s="755">
        <v>0</v>
      </c>
      <c r="I7" s="692">
        <v>0</v>
      </c>
      <c r="J7" s="978">
        <v>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0</v>
      </c>
      <c r="C8" s="980">
        <v>0</v>
      </c>
      <c r="D8" s="981">
        <v>0</v>
      </c>
      <c r="E8" s="980">
        <v>0</v>
      </c>
      <c r="F8" s="980">
        <v>0</v>
      </c>
      <c r="G8" s="981">
        <v>0</v>
      </c>
      <c r="H8" s="756">
        <v>0</v>
      </c>
      <c r="I8" s="693">
        <v>0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0</v>
      </c>
      <c r="C12" s="602">
        <v>0</v>
      </c>
      <c r="D12" s="602">
        <v>0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896</v>
      </c>
      <c r="C14" s="753">
        <v>944</v>
      </c>
      <c r="D14" s="753">
        <v>1000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135</v>
      </c>
      <c r="C16" s="1038">
        <v>109</v>
      </c>
      <c r="D16" s="753">
        <v>80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300</v>
      </c>
      <c r="C17" s="754">
        <v>314</v>
      </c>
      <c r="D17" s="754">
        <v>284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0</v>
      </c>
      <c r="C21" s="291">
        <f>C12/SUM(C12:C17)*100</f>
        <v>0</v>
      </c>
      <c r="D21" s="291">
        <f>D12/SUM(D12:D17)*100</f>
        <v>0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67.317806160781373</v>
      </c>
      <c r="C23" s="292">
        <f>C14/SUM(C12:C17)*100</f>
        <v>69.056327724945135</v>
      </c>
      <c r="D23" s="292">
        <f>D14/SUM(D12:D17)*100</f>
        <v>73.313782991202345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10.142749812171299</v>
      </c>
      <c r="C25" s="292">
        <f>C16/SUM(C12:C17)*100</f>
        <v>7.9736649597659106</v>
      </c>
      <c r="D25" s="292">
        <f>D16/SUM(D12:D17)*100</f>
        <v>5.8651026392961878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22.539444027047335</v>
      </c>
      <c r="C26" s="293">
        <f>C17/SUM(C12:C17)*100</f>
        <v>22.970007315288953</v>
      </c>
      <c r="D26" s="293">
        <f>D17/SUM(D12:D17)*100</f>
        <v>20.821114369501466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9.4</v>
      </c>
      <c r="C7" s="602">
        <v>9</v>
      </c>
      <c r="D7" s="602">
        <v>5.9</v>
      </c>
    </row>
    <row r="8" spans="1:6" x14ac:dyDescent="0.25">
      <c r="A8" s="697" t="s">
        <v>952</v>
      </c>
      <c r="B8" s="753">
        <v>29</v>
      </c>
      <c r="C8" s="753">
        <v>30.6</v>
      </c>
      <c r="D8" s="753">
        <v>25.8</v>
      </c>
    </row>
    <row r="9" spans="1:6" x14ac:dyDescent="0.25">
      <c r="A9" s="698" t="s">
        <v>224</v>
      </c>
      <c r="B9" s="754">
        <v>61.6</v>
      </c>
      <c r="C9" s="754">
        <v>60.4</v>
      </c>
      <c r="D9" s="754">
        <v>68.3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9.4</v>
      </c>
      <c r="C13" s="699">
        <f t="shared" ref="C13:D13" si="1">IF(ISBLANK(C7),"",C7)</f>
        <v>9</v>
      </c>
      <c r="D13" s="699">
        <f t="shared" si="1"/>
        <v>5.9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29</v>
      </c>
      <c r="C14" s="700">
        <f t="shared" si="2"/>
        <v>30.6</v>
      </c>
      <c r="D14" s="700">
        <f t="shared" si="2"/>
        <v>25.8</v>
      </c>
    </row>
    <row r="15" spans="1:6" x14ac:dyDescent="0.25">
      <c r="A15" s="704" t="s">
        <v>1671</v>
      </c>
      <c r="B15" s="701">
        <f t="shared" si="2"/>
        <v>61.6</v>
      </c>
      <c r="C15" s="701">
        <f t="shared" si="2"/>
        <v>60.4</v>
      </c>
      <c r="D15" s="701">
        <f t="shared" si="2"/>
        <v>68.3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9.4</v>
      </c>
      <c r="C18" s="699">
        <f t="shared" ref="C18:D18" si="4">IF(ISBLANK(C7),"",C7)</f>
        <v>9</v>
      </c>
      <c r="D18" s="699">
        <f t="shared" si="4"/>
        <v>5.9</v>
      </c>
    </row>
    <row r="19" spans="1:5" x14ac:dyDescent="0.25">
      <c r="A19" s="703" t="s">
        <v>1673</v>
      </c>
      <c r="B19" s="700">
        <f t="shared" ref="B19:D20" si="5">IF(ISBLANK(B8),"",B8)</f>
        <v>29</v>
      </c>
      <c r="C19" s="700">
        <f t="shared" si="5"/>
        <v>30.6</v>
      </c>
      <c r="D19" s="700">
        <f t="shared" si="5"/>
        <v>25.8</v>
      </c>
    </row>
    <row r="20" spans="1:5" x14ac:dyDescent="0.25">
      <c r="A20" s="704" t="s">
        <v>1674</v>
      </c>
      <c r="B20" s="701">
        <f t="shared" si="5"/>
        <v>61.6</v>
      </c>
      <c r="C20" s="701">
        <f t="shared" si="5"/>
        <v>60.4</v>
      </c>
      <c r="D20" s="701">
        <f t="shared" si="5"/>
        <v>68.3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120.7</v>
      </c>
      <c r="C5" s="613">
        <v>107.4</v>
      </c>
      <c r="D5" s="1039">
        <v>113.6</v>
      </c>
      <c r="F5" s="28"/>
      <c r="G5" s="695">
        <f>A5</f>
        <v>2020</v>
      </c>
      <c r="H5" s="671">
        <f>IF(ISBLANK(B5),"",B5)</f>
        <v>120.7</v>
      </c>
      <c r="I5" s="620">
        <f t="shared" ref="H5:I7" si="0">IF(ISBLANK(C5),"",C5)</f>
        <v>107.4</v>
      </c>
    </row>
    <row r="6" spans="1:10" x14ac:dyDescent="0.25">
      <c r="A6" s="751">
        <v>2021</v>
      </c>
      <c r="B6" s="603">
        <v>112.9</v>
      </c>
      <c r="C6" s="614">
        <v>95.9</v>
      </c>
      <c r="D6" s="948">
        <v>103.7</v>
      </c>
      <c r="F6" s="44"/>
      <c r="G6" s="695">
        <f t="shared" ref="G6:G7" si="1">A6</f>
        <v>2021</v>
      </c>
      <c r="H6" s="672">
        <f t="shared" si="0"/>
        <v>112.9</v>
      </c>
      <c r="I6" s="621">
        <f t="shared" si="0"/>
        <v>95.9</v>
      </c>
    </row>
    <row r="7" spans="1:10" x14ac:dyDescent="0.25">
      <c r="A7" s="752">
        <v>2022</v>
      </c>
      <c r="B7" s="603">
        <v>99.5</v>
      </c>
      <c r="C7" s="614">
        <v>100.6</v>
      </c>
      <c r="D7" s="948">
        <v>100</v>
      </c>
      <c r="F7" s="44"/>
      <c r="G7" s="695">
        <f t="shared" si="1"/>
        <v>2022</v>
      </c>
      <c r="H7" s="673">
        <f t="shared" si="0"/>
        <v>99.5</v>
      </c>
      <c r="I7" s="622">
        <f t="shared" si="0"/>
        <v>100.6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120.7</v>
      </c>
      <c r="I13" s="620">
        <f>IF(ISBLANK(C5),"",C5)</f>
        <v>107.4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112.9</v>
      </c>
      <c r="I14" s="621">
        <f t="shared" si="3"/>
        <v>95.9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99.5</v>
      </c>
      <c r="I15" s="622">
        <f t="shared" si="4"/>
        <v>100.6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Врбас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376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7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36755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98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9.8000000000000007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17.2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-7.4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72.92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43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131.9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2.68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36257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36288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1272</v>
      </c>
      <c r="C63" s="550">
        <f>IF(ISBLANK('DEM2'!C7),"-",'DEM2'!C7)</f>
        <v>1318</v>
      </c>
      <c r="D63" s="550"/>
      <c r="E63" s="550">
        <f>IF(ISBLANK('DEM2'!D8),"-",'DEM2'!D8)</f>
        <v>1304</v>
      </c>
      <c r="F63" s="550">
        <f>IF(ISBLANK('DEM2'!C8),"-",'DEM2'!C8)</f>
        <v>1301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1555</v>
      </c>
      <c r="C64" s="319">
        <f>IF(ISBLANK('DEM2'!F7),"-",'DEM2'!F7)</f>
        <v>1631</v>
      </c>
      <c r="D64" s="791"/>
      <c r="E64" s="319">
        <f>IF(ISBLANK('DEM2'!G8),"-",'DEM2'!G8)</f>
        <v>1518</v>
      </c>
      <c r="F64" s="319">
        <f>IF(ISBLANK('DEM2'!F8),"-",'DEM2'!F8)</f>
        <v>1613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870</v>
      </c>
      <c r="C65" s="347">
        <f>IF(ISBLANK('DEM2'!I7),"-",'DEM2'!I7)</f>
        <v>944</v>
      </c>
      <c r="D65" s="395"/>
      <c r="E65" s="347">
        <f>IF(ISBLANK('DEM2'!J8),"-",'DEM2'!J8)</f>
        <v>832</v>
      </c>
      <c r="F65" s="347">
        <f>IF(ISBLANK('DEM2'!I8),"-",'DEM2'!I8)</f>
        <v>869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3499</v>
      </c>
      <c r="C66" s="350">
        <f>IF(ISBLANK('DEM2'!L7),"-",'DEM2'!L7)</f>
        <v>3657</v>
      </c>
      <c r="D66" s="396"/>
      <c r="E66" s="350">
        <f>IF(ISBLANK('DEM2'!M8),"-",'DEM2'!M8)</f>
        <v>3436</v>
      </c>
      <c r="F66" s="350">
        <f>IF(ISBLANK('DEM2'!L8),"-",'DEM2'!L8)</f>
        <v>3552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3163</v>
      </c>
      <c r="C67" s="347">
        <f>IF(ISBLANK('DEM2'!O7),"-",'DEM2'!O7)</f>
        <v>3475</v>
      </c>
      <c r="D67" s="395"/>
      <c r="E67" s="347">
        <f>IF(ISBLANK('DEM2'!P8),"-",'DEM2'!P8)</f>
        <v>2799</v>
      </c>
      <c r="F67" s="347">
        <f>IF(ISBLANK('DEM2'!O8),"-",'DEM2'!O8)</f>
        <v>3069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12196</v>
      </c>
      <c r="C68" s="319">
        <f>IF(ISBLANK('DEM2'!R7),"-",'DEM2'!R7)</f>
        <v>12690</v>
      </c>
      <c r="D68" s="397"/>
      <c r="E68" s="319">
        <f>IF(ISBLANK('DEM2'!S8),"-",'DEM2'!S8)</f>
        <v>11517</v>
      </c>
      <c r="F68" s="319">
        <f>IF(ISBLANK('DEM2'!R8),"-",'DEM2'!R8)</f>
        <v>11839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19510</v>
      </c>
      <c r="C69" s="465">
        <f>IF(ISBLANK('DEM2'!U7),"-",'DEM2'!U7)</f>
        <v>18609</v>
      </c>
      <c r="D69" s="801"/>
      <c r="E69" s="465">
        <f>IF(ISBLANK('DEM2'!V8),"-",'DEM2'!V8)</f>
        <v>18909</v>
      </c>
      <c r="F69" s="465">
        <f>IF(ISBLANK('DEM2'!U8),"-",'DEM2'!U8)</f>
        <v>17846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5.8</v>
      </c>
      <c r="G115" s="802">
        <f>IF(ISBLANK('DEM2'!E23),"-",'DEM2'!E23)</f>
        <v>19.899999999999999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11.1</v>
      </c>
      <c r="G116" s="409">
        <f>IF(ISBLANK('DEM2'!E24),"-",'DEM2'!E24)</f>
        <v>13.7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0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9899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12678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34.5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62607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3028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94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26.1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46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33.6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8.4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5679133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154513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1167064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637277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31753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2180932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59337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154712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4209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1786788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48613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1765858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48044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502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1288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304014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3289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2934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1767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25851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3244</v>
      </c>
      <c r="C300" s="810">
        <f>IF(ISBLANK(POLJ3!C4),"-",POLJ3!C4)</f>
        <v>622</v>
      </c>
      <c r="D300" s="1129">
        <f>IF(ISBLANK(POLJ3!D4),"-",POLJ3!D4)</f>
        <v>2622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2529</v>
      </c>
      <c r="C301" s="791">
        <f>IF(ISBLANK(POLJ3!C5),"-",POLJ3!C5)</f>
        <v>1516</v>
      </c>
      <c r="D301" s="1130">
        <f>IF(ISBLANK(POLJ3!D5),"-",POLJ3!D5)</f>
        <v>1013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24</v>
      </c>
      <c r="C302" s="792">
        <f>IF(ISBLANK(POLJ3!C6),"-",POLJ3!C6)</f>
        <v>0</v>
      </c>
      <c r="D302" s="1131">
        <f>IF(ISBLANK(POLJ3!D6),"-",POLJ3!D6)</f>
        <v>24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751</v>
      </c>
      <c r="C303" s="793">
        <f>IF(ISBLANK(POLJ3!C7),"-",POLJ3!C7)</f>
        <v>173</v>
      </c>
      <c r="D303" s="1111">
        <f>IF(ISBLANK(POLJ3!D7),"-",POLJ3!D7)</f>
        <v>578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3289</v>
      </c>
      <c r="C304" s="809">
        <f>IF(ISBLANK(POLJ3!C8),"-",POLJ3!C8)</f>
        <v>550</v>
      </c>
      <c r="D304" s="1159">
        <f>IF(ISBLANK(POLJ3!D8),"-",POLJ3!D8)</f>
        <v>2739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85.51</v>
      </c>
      <c r="C310" s="1160"/>
      <c r="D310" s="3"/>
      <c r="E310" s="5"/>
      <c r="F310" s="5"/>
      <c r="G310" s="817" t="s">
        <v>862</v>
      </c>
      <c r="H310" s="818">
        <f>IF(ISBLANK(POLJ2!H3),"-",POLJ2!H3)</f>
        <v>5784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28350.15</v>
      </c>
      <c r="C311" s="1161"/>
      <c r="D311" s="3"/>
      <c r="E311" s="5"/>
      <c r="F311" s="5"/>
      <c r="G311" s="812" t="s">
        <v>863</v>
      </c>
      <c r="H311" s="250">
        <f>IF(ISBLANK(POLJ2!H4),"-",POLJ2!H4)</f>
        <v>69843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252.19</v>
      </c>
      <c r="C312" s="1161"/>
      <c r="D312" s="3"/>
      <c r="E312" s="5"/>
      <c r="F312" s="5"/>
      <c r="G312" s="812" t="s">
        <v>864</v>
      </c>
      <c r="H312" s="250">
        <f>IF(ISBLANK(POLJ2!H5),"-",POLJ2!H5)</f>
        <v>5042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3.07</v>
      </c>
      <c r="C313" s="1161"/>
      <c r="D313" s="3"/>
      <c r="E313" s="5"/>
      <c r="F313" s="5"/>
      <c r="G313" s="814" t="s">
        <v>865</v>
      </c>
      <c r="H313" s="251">
        <f>IF(ISBLANK(POLJ2!H6),"-",POLJ2!H6)</f>
        <v>310480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0.61</v>
      </c>
      <c r="C314" s="1161"/>
      <c r="D314" s="3"/>
      <c r="E314" s="5"/>
      <c r="F314" s="5"/>
      <c r="G314" s="816" t="s">
        <v>855</v>
      </c>
      <c r="H314" s="819">
        <f>IF(ISBLANK(POLJ2!H7),"-",POLJ2!H7)</f>
        <v>391149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283.04000000000002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28974.57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12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329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35.9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1367</v>
      </c>
      <c r="I364" s="810">
        <f>IF(ISBLANK(OBRAZ2!I6),"-",OBRAZ2!I6)</f>
        <v>810</v>
      </c>
      <c r="J364" s="810">
        <f>IF(ISBLANK(OBRAZ2!J6),"-",OBRAZ2!J6)</f>
        <v>557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671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0</v>
      </c>
      <c r="I365" s="418">
        <f>IF(ISBLANK(OBRAZ2!I7),"-",OBRAZ2!I7)</f>
        <v>0</v>
      </c>
      <c r="J365" s="418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69.599999999999994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364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67.317806160781373</v>
      </c>
      <c r="I377" s="853">
        <f>IF(ISBLANK(OBRAZ2!C14),"-",OBRAZ2!C23)</f>
        <v>69.056327724945135</v>
      </c>
      <c r="J377" s="853">
        <f>IF(ISBLANK(OBRAZ2!D14),"-",OBRAZ2!D23)</f>
        <v>73.313782991202345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10.142749812171299</v>
      </c>
      <c r="I379" s="853">
        <f>IF(ISBLANK(OBRAZ2!C16),"-",OBRAZ2!C25)</f>
        <v>7.9736649597659106</v>
      </c>
      <c r="J379" s="853">
        <f>IF(ISBLANK(OBRAZ2!D16),"-",OBRAZ2!D25)</f>
        <v>5.8651026392961878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22.539444027047335</v>
      </c>
      <c r="I380" s="854">
        <f>IF(ISBLANK(OBRAZ2!C17),"-",OBRAZ2!C26)</f>
        <v>22.970007315288953</v>
      </c>
      <c r="J380" s="854">
        <f>IF(ISBLANK(OBRAZ2!D17),"-",OBRAZ2!D26)</f>
        <v>20.821114369501466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9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0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1477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1609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0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0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98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394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100.5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-0.3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19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7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3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1309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341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1.9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16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1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6170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1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5346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0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0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0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157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4.3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1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0.7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0.12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2.2000000000000002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0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0.26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0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0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95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85.6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3249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8.8000000000000007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12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271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3046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29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27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3.9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0.1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3.8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6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56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0.7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1192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3.3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1181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17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609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8.8000000000000007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107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225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0.6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24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138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59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12.4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59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38.9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16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137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13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88.076999999999998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2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38</v>
      </c>
      <c r="F651" s="798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>
        <f>IF(ISBLANK(SAOBINFR1!B5),"-",SAOBINFR1!B5)</f>
        <v>232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>
        <f>IF(ISBLANK(SAOBINFR1!B6),"-",SAOBINFR1!B6)</f>
        <v>14025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>
        <f>IF(ISBLANK(SAOBINFR1!B7),"-",SAOBINFR1!B7)</f>
        <v>84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>
        <f>IF(ISBLANK(SAOBINFR1!B8),"-",SAOBINFR1!B8)</f>
        <v>6449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158.19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0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15.29931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75</v>
      </c>
      <c r="D696" s="3"/>
      <c r="E696" s="5"/>
      <c r="F696" s="5"/>
      <c r="G696" s="839">
        <v>2012</v>
      </c>
      <c r="H696" s="837">
        <f>IF(ISBLANK(INDEKSI2!B5),"-",INDEKSI2!B5)</f>
        <v>34.61</v>
      </c>
      <c r="I696" s="837">
        <f>IF(ISBLANK(INDEKSI2!C5),"-",INDEKSI2!C5)</f>
        <v>26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44.29</v>
      </c>
      <c r="D697" s="3"/>
      <c r="E697" s="5"/>
      <c r="F697" s="5"/>
      <c r="G697" s="840">
        <v>2013</v>
      </c>
      <c r="H697" s="561">
        <f>IF(ISBLANK(INDEKSI2!B6),"-",INDEKSI2!B6)</f>
        <v>35.24</v>
      </c>
      <c r="I697" s="561">
        <f>IF(ISBLANK(INDEKSI2!C6),"-",INDEKSI2!C6)</f>
        <v>39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35.96</v>
      </c>
      <c r="I698" s="838">
        <f>IF(ISBLANK(INDEKSI2!C7),"-",INDEKSI2!C7)</f>
        <v>38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2457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1288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5432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3722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2.2000000000000002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2.9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12</v>
      </c>
      <c r="D6" s="614">
        <v>7</v>
      </c>
      <c r="E6" s="614">
        <v>5</v>
      </c>
      <c r="F6" s="1042">
        <v>315</v>
      </c>
      <c r="G6" s="614">
        <v>159</v>
      </c>
      <c r="H6" s="982">
        <v>156</v>
      </c>
      <c r="I6" s="1043">
        <v>33.299999999999997</v>
      </c>
      <c r="J6" s="614">
        <v>33.799999999999997</v>
      </c>
      <c r="K6" s="1044">
        <v>32.9</v>
      </c>
      <c r="L6" s="1042">
        <v>581</v>
      </c>
      <c r="M6" s="614">
        <v>284</v>
      </c>
      <c r="N6" s="1037">
        <v>297</v>
      </c>
      <c r="O6" s="1043">
        <v>62.2</v>
      </c>
      <c r="P6" s="614">
        <v>58.6</v>
      </c>
      <c r="Q6" s="1037">
        <v>66.099999999999994</v>
      </c>
      <c r="R6" s="1042">
        <v>435</v>
      </c>
      <c r="S6" s="614">
        <v>219</v>
      </c>
      <c r="T6" s="1044">
        <v>216</v>
      </c>
    </row>
    <row r="7" spans="1:20" x14ac:dyDescent="0.25">
      <c r="A7" s="288">
        <v>2021</v>
      </c>
      <c r="B7" s="604">
        <v>1</v>
      </c>
      <c r="C7" s="603">
        <v>12</v>
      </c>
      <c r="D7" s="614">
        <v>7</v>
      </c>
      <c r="E7" s="614">
        <v>5</v>
      </c>
      <c r="F7" s="1042">
        <v>291</v>
      </c>
      <c r="G7" s="614">
        <v>153</v>
      </c>
      <c r="H7" s="982">
        <v>138</v>
      </c>
      <c r="I7" s="1043">
        <v>31.5</v>
      </c>
      <c r="J7" s="614">
        <v>33.200000000000003</v>
      </c>
      <c r="K7" s="1044">
        <v>29.7</v>
      </c>
      <c r="L7" s="1042">
        <v>653</v>
      </c>
      <c r="M7" s="614">
        <v>332</v>
      </c>
      <c r="N7" s="1037">
        <v>321</v>
      </c>
      <c r="O7" s="1043">
        <v>70.3</v>
      </c>
      <c r="P7" s="614">
        <v>70.900000000000006</v>
      </c>
      <c r="Q7" s="1037">
        <v>69.599999999999994</v>
      </c>
      <c r="R7" s="1042">
        <v>423</v>
      </c>
      <c r="S7" s="614">
        <v>213</v>
      </c>
      <c r="T7" s="1044">
        <v>210</v>
      </c>
    </row>
    <row r="8" spans="1:20" x14ac:dyDescent="0.25">
      <c r="A8" s="221">
        <v>2022</v>
      </c>
      <c r="B8" s="619">
        <v>1</v>
      </c>
      <c r="C8" s="949">
        <v>12</v>
      </c>
      <c r="D8" s="983">
        <v>7</v>
      </c>
      <c r="E8" s="983">
        <v>5</v>
      </c>
      <c r="F8" s="1045">
        <v>329</v>
      </c>
      <c r="G8" s="983">
        <v>159</v>
      </c>
      <c r="H8" s="981">
        <v>170</v>
      </c>
      <c r="I8" s="756">
        <v>35.9</v>
      </c>
      <c r="J8" s="983">
        <v>34.700000000000003</v>
      </c>
      <c r="K8" s="1046">
        <v>37.1</v>
      </c>
      <c r="L8" s="1045">
        <v>671</v>
      </c>
      <c r="M8" s="983">
        <v>340</v>
      </c>
      <c r="N8" s="693">
        <v>331</v>
      </c>
      <c r="O8" s="756">
        <v>69.599999999999994</v>
      </c>
      <c r="P8" s="983">
        <v>71.7</v>
      </c>
      <c r="Q8" s="693">
        <v>67.599999999999994</v>
      </c>
      <c r="R8" s="1045">
        <v>364</v>
      </c>
      <c r="S8" s="983">
        <v>181</v>
      </c>
      <c r="T8" s="1046">
        <v>183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9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0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1477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1609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0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0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98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394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100.5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-0.3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19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7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100</v>
      </c>
      <c r="C21" s="741">
        <f>B10/(B7+B10)*100</f>
        <v>0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100</v>
      </c>
      <c r="C22" s="741">
        <f>B11/(B8+B11)*100</f>
        <v>0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100</v>
      </c>
      <c r="C26" s="741">
        <f>C21</f>
        <v>0</v>
      </c>
    </row>
    <row r="27" spans="1:10" ht="24.75" x14ac:dyDescent="0.25">
      <c r="A27" s="744" t="s">
        <v>1415</v>
      </c>
      <c r="B27" s="741">
        <f>B22</f>
        <v>100</v>
      </c>
      <c r="C27" s="741">
        <f>C22</f>
        <v>0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4</v>
      </c>
      <c r="C5" s="1005">
        <v>5</v>
      </c>
      <c r="D5" s="916" t="s">
        <v>5</v>
      </c>
      <c r="E5" s="213"/>
      <c r="F5" s="125">
        <v>2020</v>
      </c>
      <c r="G5" s="70">
        <v>9</v>
      </c>
      <c r="H5" s="55">
        <v>4</v>
      </c>
      <c r="I5" s="110">
        <v>5</v>
      </c>
      <c r="J5" s="70">
        <v>0</v>
      </c>
      <c r="K5" s="55">
        <v>0</v>
      </c>
      <c r="L5" s="110">
        <v>0</v>
      </c>
      <c r="M5" s="70">
        <v>1490</v>
      </c>
      <c r="N5" s="55">
        <v>1612</v>
      </c>
      <c r="O5" s="70">
        <v>0</v>
      </c>
      <c r="P5" s="110">
        <v>0</v>
      </c>
    </row>
    <row r="6" spans="1:16" x14ac:dyDescent="0.25">
      <c r="A6" s="925" t="s">
        <v>267</v>
      </c>
      <c r="B6" s="1006">
        <v>0</v>
      </c>
      <c r="C6" s="1007">
        <v>0</v>
      </c>
      <c r="D6" s="917" t="s">
        <v>5</v>
      </c>
      <c r="E6" s="256"/>
      <c r="F6" s="125">
        <v>2021</v>
      </c>
      <c r="G6" s="214">
        <v>9</v>
      </c>
      <c r="H6" s="58">
        <v>4</v>
      </c>
      <c r="I6" s="162">
        <v>5</v>
      </c>
      <c r="J6" s="214">
        <v>0</v>
      </c>
      <c r="K6" s="58">
        <v>0</v>
      </c>
      <c r="L6" s="162">
        <v>0</v>
      </c>
      <c r="M6" s="214">
        <v>1455</v>
      </c>
      <c r="N6" s="58">
        <v>1609</v>
      </c>
      <c r="O6" s="214">
        <v>0</v>
      </c>
      <c r="P6" s="162">
        <v>0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9</v>
      </c>
      <c r="H7" s="94">
        <v>4</v>
      </c>
      <c r="I7" s="171">
        <v>5</v>
      </c>
      <c r="J7" s="169">
        <v>0</v>
      </c>
      <c r="K7" s="94">
        <v>0</v>
      </c>
      <c r="L7" s="171">
        <v>0</v>
      </c>
      <c r="M7" s="169">
        <v>1477</v>
      </c>
      <c r="N7" s="94">
        <v>1609</v>
      </c>
      <c r="O7" s="169">
        <v>0</v>
      </c>
      <c r="P7" s="171">
        <v>0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4</v>
      </c>
      <c r="C11" s="920">
        <f>IF(ISBLANK(C5),"",C5)</f>
        <v>5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0</v>
      </c>
      <c r="C12" s="923">
        <f>IF(ISBLANK(C6),"",C6)</f>
        <v>0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94.5</v>
      </c>
      <c r="C6" s="460">
        <v>92.3</v>
      </c>
      <c r="D6" s="978">
        <v>96.9</v>
      </c>
      <c r="E6" s="459">
        <v>16</v>
      </c>
      <c r="F6" s="460">
        <v>11</v>
      </c>
      <c r="G6" s="978">
        <v>5</v>
      </c>
      <c r="H6" s="459">
        <v>15</v>
      </c>
      <c r="I6" s="460">
        <v>9</v>
      </c>
      <c r="J6" s="978">
        <v>6</v>
      </c>
      <c r="K6" s="459">
        <v>432</v>
      </c>
      <c r="L6" s="460">
        <v>220</v>
      </c>
      <c r="M6" s="978">
        <v>212</v>
      </c>
      <c r="N6" s="459">
        <v>101.9</v>
      </c>
      <c r="O6" s="460">
        <v>97.8</v>
      </c>
      <c r="P6" s="978">
        <v>106.5</v>
      </c>
      <c r="Q6" s="459">
        <v>0.4</v>
      </c>
      <c r="R6" s="460">
        <v>0.5</v>
      </c>
      <c r="S6" s="978">
        <v>0.3</v>
      </c>
    </row>
    <row r="7" spans="1:19" x14ac:dyDescent="0.25">
      <c r="A7" s="288">
        <v>2021</v>
      </c>
      <c r="B7" s="603">
        <v>95.1</v>
      </c>
      <c r="C7" s="614">
        <v>94.1</v>
      </c>
      <c r="D7" s="982">
        <v>96.1</v>
      </c>
      <c r="E7" s="603">
        <v>17</v>
      </c>
      <c r="F7" s="614">
        <v>11</v>
      </c>
      <c r="G7" s="982">
        <v>6</v>
      </c>
      <c r="H7" s="603">
        <v>13</v>
      </c>
      <c r="I7" s="614">
        <v>9</v>
      </c>
      <c r="J7" s="982">
        <v>4</v>
      </c>
      <c r="K7" s="603">
        <v>385</v>
      </c>
      <c r="L7" s="614">
        <v>196</v>
      </c>
      <c r="M7" s="982">
        <v>189</v>
      </c>
      <c r="N7" s="603">
        <v>98.5</v>
      </c>
      <c r="O7" s="614">
        <v>99.5</v>
      </c>
      <c r="P7" s="982">
        <v>97.4</v>
      </c>
      <c r="Q7" s="603">
        <v>0.4</v>
      </c>
      <c r="R7" s="614">
        <v>0.6</v>
      </c>
      <c r="S7" s="982">
        <v>0.3</v>
      </c>
    </row>
    <row r="8" spans="1:19" x14ac:dyDescent="0.25">
      <c r="A8" s="221">
        <v>2022</v>
      </c>
      <c r="B8" s="949">
        <v>98</v>
      </c>
      <c r="C8" s="983">
        <v>97.5</v>
      </c>
      <c r="D8" s="981">
        <v>98.5</v>
      </c>
      <c r="E8" s="949">
        <v>19</v>
      </c>
      <c r="F8" s="983">
        <v>14</v>
      </c>
      <c r="G8" s="981">
        <v>5</v>
      </c>
      <c r="H8" s="949">
        <v>7</v>
      </c>
      <c r="I8" s="983">
        <v>5</v>
      </c>
      <c r="J8" s="981">
        <v>2</v>
      </c>
      <c r="K8" s="949">
        <v>394</v>
      </c>
      <c r="L8" s="983">
        <v>193</v>
      </c>
      <c r="M8" s="981">
        <v>201</v>
      </c>
      <c r="N8" s="949">
        <v>100.5</v>
      </c>
      <c r="O8" s="983">
        <v>97.5</v>
      </c>
      <c r="P8" s="981">
        <v>103.6</v>
      </c>
      <c r="Q8" s="949">
        <v>-0.3</v>
      </c>
      <c r="R8" s="983">
        <v>0.1</v>
      </c>
      <c r="S8" s="981">
        <v>-0.8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3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1.9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16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1167064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31753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207</v>
      </c>
      <c r="C5" s="618">
        <v>177</v>
      </c>
      <c r="D5" s="618">
        <v>30</v>
      </c>
      <c r="E5" s="601">
        <v>617</v>
      </c>
      <c r="F5" s="618">
        <v>278</v>
      </c>
      <c r="G5" s="947">
        <v>339</v>
      </c>
      <c r="H5" s="618">
        <v>612</v>
      </c>
      <c r="I5" s="618">
        <v>238</v>
      </c>
      <c r="J5" s="618">
        <v>374</v>
      </c>
      <c r="K5" s="219">
        <f>SUM(B5,E5,H5)</f>
        <v>1436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196</v>
      </c>
      <c r="C6" s="614">
        <v>161</v>
      </c>
      <c r="D6" s="948">
        <v>35</v>
      </c>
      <c r="E6" s="603">
        <v>618</v>
      </c>
      <c r="F6" s="614">
        <v>274</v>
      </c>
      <c r="G6" s="948">
        <v>344</v>
      </c>
      <c r="H6" s="603">
        <v>577</v>
      </c>
      <c r="I6" s="614">
        <v>209</v>
      </c>
      <c r="J6" s="614">
        <v>368</v>
      </c>
      <c r="K6" s="220">
        <f>SUM(B6,E6,H6)</f>
        <v>1391</v>
      </c>
      <c r="M6" s="105" t="s">
        <v>292</v>
      </c>
      <c r="N6" s="173">
        <f>IF(ISBLANK(J7),"",J7)</f>
        <v>362</v>
      </c>
      <c r="O6" s="80">
        <f>IF(ISBLANK(I7),"",I7)</f>
        <v>204</v>
      </c>
      <c r="P6" s="213"/>
    </row>
    <row r="7" spans="1:17" ht="24.75" x14ac:dyDescent="0.25">
      <c r="A7" s="220">
        <v>2022</v>
      </c>
      <c r="B7" s="603">
        <v>186</v>
      </c>
      <c r="C7" s="614">
        <v>148</v>
      </c>
      <c r="D7" s="948">
        <v>38</v>
      </c>
      <c r="E7" s="603">
        <v>557</v>
      </c>
      <c r="F7" s="614">
        <v>253</v>
      </c>
      <c r="G7" s="948">
        <v>304</v>
      </c>
      <c r="H7" s="603">
        <v>566</v>
      </c>
      <c r="I7" s="614">
        <v>204</v>
      </c>
      <c r="J7" s="614">
        <v>362</v>
      </c>
      <c r="K7" s="220">
        <f>SUM(B7,E7,H7)</f>
        <v>1309</v>
      </c>
      <c r="M7" s="106" t="s">
        <v>293</v>
      </c>
      <c r="N7" s="222">
        <f>IF(ISBLANK(G7),"",G7)</f>
        <v>304</v>
      </c>
      <c r="O7" s="107">
        <f>IF(ISBLANK(F7),"",F7)</f>
        <v>253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38</v>
      </c>
      <c r="O8" s="83">
        <f>IF(ISBLANK(C7),"",C7)</f>
        <v>148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362</v>
      </c>
      <c r="O13" s="80">
        <f>IF(ISBLANK(I7),"",I7)</f>
        <v>204</v>
      </c>
      <c r="P13" s="213"/>
    </row>
    <row r="14" spans="1:17" ht="27.75" customHeight="1" x14ac:dyDescent="0.25">
      <c r="M14" s="106" t="s">
        <v>523</v>
      </c>
      <c r="N14" s="222">
        <f>IF(ISBLANK(G7),"",G7)</f>
        <v>304</v>
      </c>
      <c r="O14" s="107">
        <f>IF(ISBLANK(F7),"",F7)</f>
        <v>253</v>
      </c>
      <c r="P14" s="213"/>
    </row>
    <row r="15" spans="1:17" ht="26.25" customHeight="1" x14ac:dyDescent="0.25">
      <c r="M15" s="108" t="s">
        <v>524</v>
      </c>
      <c r="N15" s="172">
        <f>IF(ISBLANK(D7),"",D7)</f>
        <v>38</v>
      </c>
      <c r="O15" s="83">
        <f>IF(ISBLANK(C7),"",C7)</f>
        <v>148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39</v>
      </c>
      <c r="C21" s="618">
        <v>34</v>
      </c>
      <c r="D21" s="618">
        <v>5</v>
      </c>
      <c r="E21" s="601">
        <v>151</v>
      </c>
      <c r="F21" s="618">
        <v>68</v>
      </c>
      <c r="G21" s="947">
        <v>83</v>
      </c>
      <c r="H21" s="618">
        <v>135</v>
      </c>
      <c r="I21" s="618">
        <v>59</v>
      </c>
      <c r="J21" s="618">
        <v>76</v>
      </c>
      <c r="K21" s="219">
        <f>SUM(B21,E21,H21)</f>
        <v>325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44</v>
      </c>
      <c r="C22" s="1037">
        <v>37</v>
      </c>
      <c r="D22" s="982">
        <v>7</v>
      </c>
      <c r="E22" s="1043">
        <v>142</v>
      </c>
      <c r="F22" s="1037">
        <v>76</v>
      </c>
      <c r="G22" s="982">
        <v>66</v>
      </c>
      <c r="H22" s="1043">
        <v>154</v>
      </c>
      <c r="I22" s="1037">
        <v>67</v>
      </c>
      <c r="J22" s="1037">
        <v>87</v>
      </c>
      <c r="K22" s="220">
        <f>SUM(B22,E22,H22)</f>
        <v>340</v>
      </c>
      <c r="M22" s="105" t="s">
        <v>292</v>
      </c>
      <c r="N22" s="173">
        <f>IF(ISBLANK(J23),"",J23)</f>
        <v>87</v>
      </c>
      <c r="O22" s="80">
        <f>IF(ISBLANK(I23),"",I23)</f>
        <v>55</v>
      </c>
      <c r="P22" s="213"/>
    </row>
    <row r="23" spans="1:17" ht="24.75" x14ac:dyDescent="0.25">
      <c r="A23" s="220">
        <v>2022</v>
      </c>
      <c r="B23" s="1043">
        <v>37</v>
      </c>
      <c r="C23" s="1037">
        <v>32</v>
      </c>
      <c r="D23" s="982">
        <v>5</v>
      </c>
      <c r="E23" s="1043">
        <v>162</v>
      </c>
      <c r="F23" s="1037">
        <v>73</v>
      </c>
      <c r="G23" s="982">
        <v>89</v>
      </c>
      <c r="H23" s="1043">
        <v>142</v>
      </c>
      <c r="I23" s="1037">
        <v>55</v>
      </c>
      <c r="J23" s="1037">
        <v>87</v>
      </c>
      <c r="K23" s="220">
        <f>SUM(B23,E23,H23)</f>
        <v>341</v>
      </c>
      <c r="M23" s="106" t="s">
        <v>293</v>
      </c>
      <c r="N23" s="222">
        <f>IF(ISBLANK(G23),"",G23)</f>
        <v>89</v>
      </c>
      <c r="O23" s="107">
        <f>IF(ISBLANK(F23),"",F23)</f>
        <v>73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5</v>
      </c>
      <c r="O24" s="109">
        <f>IF(ISBLANK(C23),"",C23)</f>
        <v>32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87</v>
      </c>
      <c r="O29" s="80">
        <f>IF(ISBLANK(I23),"",I23)</f>
        <v>55</v>
      </c>
      <c r="P29" s="213"/>
    </row>
    <row r="30" spans="1:17" ht="27.75" customHeight="1" x14ac:dyDescent="0.25">
      <c r="M30" s="106" t="s">
        <v>523</v>
      </c>
      <c r="N30" s="222">
        <f>IF(ISBLANK(G23),"",G23)</f>
        <v>89</v>
      </c>
      <c r="O30" s="107">
        <f>IF(ISBLANK(F23),"",F23)</f>
        <v>73</v>
      </c>
      <c r="P30" s="213"/>
    </row>
    <row r="31" spans="1:17" ht="27.75" customHeight="1" x14ac:dyDescent="0.25">
      <c r="M31" s="108" t="s">
        <v>524</v>
      </c>
      <c r="N31" s="223">
        <f>IF(ISBLANK(D23),"",D23)</f>
        <v>5</v>
      </c>
      <c r="O31" s="109">
        <f>IF(ISBLANK(C23),"",C23)</f>
        <v>32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637277</v>
      </c>
      <c r="D5" s="255"/>
    </row>
    <row r="6" spans="1:4" ht="30" x14ac:dyDescent="0.25">
      <c r="A6" s="688" t="s">
        <v>482</v>
      </c>
      <c r="B6" s="619">
        <v>529787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3</v>
      </c>
      <c r="C6" s="459"/>
      <c r="D6" s="460"/>
      <c r="E6" s="978"/>
      <c r="F6" s="459">
        <v>22</v>
      </c>
      <c r="G6" s="460">
        <v>15</v>
      </c>
      <c r="H6" s="978">
        <v>7</v>
      </c>
      <c r="I6" s="459">
        <v>-0.4</v>
      </c>
      <c r="J6" s="460">
        <v>0</v>
      </c>
      <c r="K6" s="978">
        <v>-0.8</v>
      </c>
      <c r="L6" s="459"/>
      <c r="M6" s="460"/>
      <c r="N6" s="978"/>
    </row>
    <row r="7" spans="1:14" x14ac:dyDescent="0.25">
      <c r="A7" s="288">
        <v>2021</v>
      </c>
      <c r="B7" s="603">
        <v>3</v>
      </c>
      <c r="C7" s="603"/>
      <c r="D7" s="614"/>
      <c r="E7" s="982"/>
      <c r="F7" s="603">
        <v>13</v>
      </c>
      <c r="G7" s="614">
        <v>9</v>
      </c>
      <c r="H7" s="982">
        <v>4</v>
      </c>
      <c r="I7" s="603">
        <v>0.2</v>
      </c>
      <c r="J7" s="614">
        <v>0.4</v>
      </c>
      <c r="K7" s="982">
        <v>0</v>
      </c>
      <c r="L7" s="603"/>
      <c r="M7" s="614"/>
      <c r="N7" s="982"/>
    </row>
    <row r="8" spans="1:14" x14ac:dyDescent="0.25">
      <c r="A8" s="221">
        <v>2022</v>
      </c>
      <c r="B8" s="949">
        <v>3</v>
      </c>
      <c r="C8" s="949"/>
      <c r="D8" s="983"/>
      <c r="E8" s="981"/>
      <c r="F8" s="949">
        <v>16</v>
      </c>
      <c r="G8" s="983">
        <v>11</v>
      </c>
      <c r="H8" s="981">
        <v>5</v>
      </c>
      <c r="I8" s="949">
        <v>1.9</v>
      </c>
      <c r="J8" s="983">
        <v>3.3</v>
      </c>
      <c r="K8" s="981">
        <v>0.8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49</v>
      </c>
      <c r="C5" s="209">
        <v>48</v>
      </c>
      <c r="G5" s="113"/>
      <c r="H5" s="176" t="s">
        <v>594</v>
      </c>
      <c r="I5" s="209">
        <v>26</v>
      </c>
      <c r="J5" s="209">
        <v>33</v>
      </c>
    </row>
    <row r="6" spans="1:13" ht="15" customHeight="1" x14ac:dyDescent="0.25">
      <c r="A6" s="177" t="s">
        <v>595</v>
      </c>
      <c r="B6" s="210">
        <v>631</v>
      </c>
      <c r="C6" s="210">
        <v>142</v>
      </c>
      <c r="G6" s="113"/>
      <c r="H6" s="177" t="s">
        <v>595</v>
      </c>
      <c r="I6" s="210">
        <v>209</v>
      </c>
      <c r="J6" s="210">
        <v>73</v>
      </c>
    </row>
    <row r="7" spans="1:13" ht="15" customHeight="1" x14ac:dyDescent="0.25">
      <c r="A7" s="177" t="s">
        <v>596</v>
      </c>
      <c r="B7" s="210">
        <v>2133</v>
      </c>
      <c r="C7" s="210">
        <v>815</v>
      </c>
      <c r="G7" s="113"/>
      <c r="H7" s="177" t="s">
        <v>596</v>
      </c>
      <c r="I7" s="210">
        <v>794</v>
      </c>
      <c r="J7" s="210">
        <v>232</v>
      </c>
    </row>
    <row r="8" spans="1:13" ht="15" customHeight="1" x14ac:dyDescent="0.25">
      <c r="A8" s="177" t="s">
        <v>597</v>
      </c>
      <c r="B8" s="210">
        <v>4050</v>
      </c>
      <c r="C8" s="210">
        <v>3073</v>
      </c>
      <c r="G8" s="113"/>
      <c r="H8" s="177" t="s">
        <v>597</v>
      </c>
      <c r="I8" s="210">
        <v>3078</v>
      </c>
      <c r="J8" s="210">
        <v>2198</v>
      </c>
    </row>
    <row r="9" spans="1:13" ht="15" customHeight="1" x14ac:dyDescent="0.25">
      <c r="A9" s="177" t="s">
        <v>598</v>
      </c>
      <c r="B9" s="210">
        <v>9373</v>
      </c>
      <c r="C9" s="210">
        <v>10979</v>
      </c>
      <c r="G9" s="113"/>
      <c r="H9" s="177" t="s">
        <v>598</v>
      </c>
      <c r="I9" s="210">
        <v>9167</v>
      </c>
      <c r="J9" s="210">
        <v>10245</v>
      </c>
    </row>
    <row r="10" spans="1:13" ht="15" customHeight="1" x14ac:dyDescent="0.25">
      <c r="A10" s="177" t="s">
        <v>599</v>
      </c>
      <c r="B10" s="210">
        <v>728</v>
      </c>
      <c r="C10" s="210">
        <v>735</v>
      </c>
      <c r="G10" s="113"/>
      <c r="H10" s="177" t="s">
        <v>599</v>
      </c>
      <c r="I10" s="210">
        <v>827</v>
      </c>
      <c r="J10" s="210">
        <v>638</v>
      </c>
    </row>
    <row r="11" spans="1:13" ht="15" customHeight="1" x14ac:dyDescent="0.25">
      <c r="A11" s="178" t="s">
        <v>600</v>
      </c>
      <c r="B11" s="211">
        <v>1553</v>
      </c>
      <c r="C11" s="211">
        <v>1281</v>
      </c>
      <c r="G11" s="113"/>
      <c r="H11" s="178" t="s">
        <v>600</v>
      </c>
      <c r="I11" s="211">
        <v>1882</v>
      </c>
      <c r="J11" s="211">
        <v>1464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49</v>
      </c>
      <c r="C17" s="180">
        <f>IF(ISBLANK(C5),"0",C5)</f>
        <v>48</v>
      </c>
      <c r="G17" s="113"/>
      <c r="H17" s="176" t="s">
        <v>594</v>
      </c>
      <c r="I17" s="179">
        <f>IF(ISBLANK(I5),"0",I5)</f>
        <v>26</v>
      </c>
      <c r="J17" s="180">
        <f>IF(ISBLANK(J5),"0",J5)</f>
        <v>33</v>
      </c>
    </row>
    <row r="18" spans="1:13" ht="15" customHeight="1" x14ac:dyDescent="0.25">
      <c r="A18" s="177" t="s">
        <v>595</v>
      </c>
      <c r="B18" s="181">
        <f t="shared" ref="B18:C18" si="0">IF(ISBLANK(B6),"0",B6)</f>
        <v>631</v>
      </c>
      <c r="C18" s="182">
        <f t="shared" si="0"/>
        <v>142</v>
      </c>
      <c r="G18" s="113"/>
      <c r="H18" s="177" t="s">
        <v>595</v>
      </c>
      <c r="I18" s="181">
        <f t="shared" ref="I18:J18" si="1">IF(ISBLANK(I6),"0",I6)</f>
        <v>209</v>
      </c>
      <c r="J18" s="182">
        <f t="shared" si="1"/>
        <v>73</v>
      </c>
    </row>
    <row r="19" spans="1:13" ht="15" customHeight="1" x14ac:dyDescent="0.25">
      <c r="A19" s="177" t="s">
        <v>596</v>
      </c>
      <c r="B19" s="181">
        <f t="shared" ref="B19:C19" si="2">IF(ISBLANK(B7),"0",B7)</f>
        <v>2133</v>
      </c>
      <c r="C19" s="182">
        <f t="shared" si="2"/>
        <v>815</v>
      </c>
      <c r="G19" s="113"/>
      <c r="H19" s="177" t="s">
        <v>596</v>
      </c>
      <c r="I19" s="181">
        <f t="shared" ref="I19:J19" si="3">IF(ISBLANK(I7),"0",I7)</f>
        <v>794</v>
      </c>
      <c r="J19" s="182">
        <f t="shared" si="3"/>
        <v>232</v>
      </c>
    </row>
    <row r="20" spans="1:13" ht="15" customHeight="1" x14ac:dyDescent="0.25">
      <c r="A20" s="177" t="s">
        <v>597</v>
      </c>
      <c r="B20" s="181">
        <f t="shared" ref="B20:C20" si="4">IF(ISBLANK(B8),"0",B8)</f>
        <v>4050</v>
      </c>
      <c r="C20" s="182">
        <f t="shared" si="4"/>
        <v>3073</v>
      </c>
      <c r="G20" s="113"/>
      <c r="H20" s="177" t="s">
        <v>597</v>
      </c>
      <c r="I20" s="181">
        <f t="shared" ref="I20:J20" si="5">IF(ISBLANK(I8),"0",I8)</f>
        <v>3078</v>
      </c>
      <c r="J20" s="182">
        <f t="shared" si="5"/>
        <v>2198</v>
      </c>
    </row>
    <row r="21" spans="1:13" ht="15" customHeight="1" x14ac:dyDescent="0.25">
      <c r="A21" s="177" t="s">
        <v>598</v>
      </c>
      <c r="B21" s="181">
        <f t="shared" ref="B21:C21" si="6">IF(ISBLANK(B9),"0",B9)</f>
        <v>9373</v>
      </c>
      <c r="C21" s="182">
        <f t="shared" si="6"/>
        <v>10979</v>
      </c>
      <c r="G21" s="113"/>
      <c r="H21" s="177" t="s">
        <v>598</v>
      </c>
      <c r="I21" s="181">
        <f t="shared" ref="I21:J21" si="7">IF(ISBLANK(I9),"0",I9)</f>
        <v>9167</v>
      </c>
      <c r="J21" s="182">
        <f t="shared" si="7"/>
        <v>10245</v>
      </c>
    </row>
    <row r="22" spans="1:13" ht="15" customHeight="1" x14ac:dyDescent="0.25">
      <c r="A22" s="177" t="s">
        <v>599</v>
      </c>
      <c r="B22" s="181">
        <f t="shared" ref="B22:C22" si="8">IF(ISBLANK(B10),"0",B10)</f>
        <v>728</v>
      </c>
      <c r="C22" s="182">
        <f t="shared" si="8"/>
        <v>735</v>
      </c>
      <c r="G22" s="113"/>
      <c r="H22" s="177" t="s">
        <v>599</v>
      </c>
      <c r="I22" s="181">
        <f t="shared" ref="I22:J22" si="9">IF(ISBLANK(I10),"0",I10)</f>
        <v>827</v>
      </c>
      <c r="J22" s="182">
        <f t="shared" si="9"/>
        <v>638</v>
      </c>
    </row>
    <row r="23" spans="1:13" ht="15" customHeight="1" x14ac:dyDescent="0.25">
      <c r="A23" s="178" t="s">
        <v>600</v>
      </c>
      <c r="B23" s="183">
        <f t="shared" ref="B23:C23" si="10">IF(ISBLANK(B11),"0",B11)</f>
        <v>1553</v>
      </c>
      <c r="C23" s="184">
        <f t="shared" si="10"/>
        <v>1281</v>
      </c>
      <c r="G23" s="113"/>
      <c r="H23" s="178" t="s">
        <v>600</v>
      </c>
      <c r="I23" s="183">
        <f t="shared" ref="I23:J23" si="11">IF(ISBLANK(I11),"0",I11)</f>
        <v>1882</v>
      </c>
      <c r="J23" s="184">
        <f t="shared" si="11"/>
        <v>1464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0.26462169897931631</v>
      </c>
      <c r="C29" s="186">
        <f>C17/SUM(C17:C23)*100</f>
        <v>0.28114566859954315</v>
      </c>
      <c r="D29" s="255"/>
      <c r="E29" s="255"/>
      <c r="G29" s="113"/>
      <c r="H29" s="176" t="s">
        <v>601</v>
      </c>
      <c r="I29" s="186">
        <f>I17/SUM(I17:I23)*100</f>
        <v>0.16267283989238568</v>
      </c>
      <c r="J29" s="186">
        <f>J17/SUM(J17:J23)*100</f>
        <v>0.22172949002217296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3.4076794297132369</v>
      </c>
      <c r="C30" s="187">
        <f>C18/SUM(C17:C23)*100</f>
        <v>0.83172260294031508</v>
      </c>
      <c r="D30" s="255"/>
      <c r="E30" s="255"/>
      <c r="G30" s="113"/>
      <c r="H30" s="177" t="s">
        <v>602</v>
      </c>
      <c r="I30" s="187">
        <f>I18/SUM(I17:I23)*100</f>
        <v>1.3076393668272539</v>
      </c>
      <c r="J30" s="187">
        <f>J18/SUM(J17:J23)*100</f>
        <v>0.49049250823086749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11.519144569854728</v>
      </c>
      <c r="C31" s="187">
        <f>C19/SUM(C17:C23)*100</f>
        <v>4.7736191647630761</v>
      </c>
      <c r="D31" s="255"/>
      <c r="E31" s="255"/>
      <c r="G31" s="113"/>
      <c r="H31" s="177" t="s">
        <v>603</v>
      </c>
      <c r="I31" s="187">
        <f>I19/SUM(I17:I23)*100</f>
        <v>4.9677782644059318</v>
      </c>
      <c r="J31" s="187">
        <f>J19/SUM(J17:J23)*100</f>
        <v>1.5588255056104279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21.871793487065936</v>
      </c>
      <c r="C32" s="187">
        <f>C20/SUM(C17:C23)*100</f>
        <v>17.99917999179992</v>
      </c>
      <c r="D32" s="255"/>
      <c r="E32" s="255"/>
      <c r="G32" s="113"/>
      <c r="H32" s="177" t="s">
        <v>604</v>
      </c>
      <c r="I32" s="187">
        <f>I20/SUM(I17:I23)*100</f>
        <v>19.257961584183196</v>
      </c>
      <c r="J32" s="187">
        <f>J20/SUM(J17:J23)*100</f>
        <v>14.768527850567761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50.618350704757788</v>
      </c>
      <c r="C33" s="187">
        <f>C21/SUM(C17:C23)*100</f>
        <v>64.306214490716343</v>
      </c>
      <c r="D33" s="255"/>
      <c r="E33" s="255"/>
      <c r="G33" s="113"/>
      <c r="H33" s="177" t="s">
        <v>605</v>
      </c>
      <c r="I33" s="187">
        <f>I21/SUM(I17:I23)*100</f>
        <v>57.354689357442282</v>
      </c>
      <c r="J33" s="187">
        <f>J21/SUM(J17:J23)*100</f>
        <v>68.83692803870187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3.9315223848355565</v>
      </c>
      <c r="C34" s="187">
        <f>C22/SUM(C17:C23)*100</f>
        <v>4.3050430504305046</v>
      </c>
      <c r="D34" s="255"/>
      <c r="E34" s="255"/>
      <c r="G34" s="113"/>
      <c r="H34" s="177" t="s">
        <v>606</v>
      </c>
      <c r="I34" s="187">
        <f>I22/SUM(I17:I23)*100</f>
        <v>5.1742476381154976</v>
      </c>
      <c r="J34" s="187">
        <f>J22/SUM(J17:J23)*100</f>
        <v>4.2867701404286773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8.3868877247934339</v>
      </c>
      <c r="C35" s="188">
        <f>C23/SUM(C17:C23)*100</f>
        <v>7.5030750307503071</v>
      </c>
      <c r="D35" s="255"/>
      <c r="E35" s="255"/>
      <c r="G35" s="113"/>
      <c r="H35" s="178" t="s">
        <v>607</v>
      </c>
      <c r="I35" s="188">
        <f>I23/SUM(I17:I23)*100</f>
        <v>11.775010949133454</v>
      </c>
      <c r="J35" s="188">
        <f>J23/SUM(J17:J23)*100</f>
        <v>9.8367264664382184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0.26462169897931631</v>
      </c>
      <c r="C41" s="186">
        <f t="shared" si="12"/>
        <v>0.28114566859954315</v>
      </c>
      <c r="G41" s="113"/>
      <c r="H41" s="176" t="s">
        <v>609</v>
      </c>
      <c r="I41" s="186">
        <f t="shared" ref="I41:J41" si="13">I29</f>
        <v>0.16267283989238568</v>
      </c>
      <c r="J41" s="186">
        <f t="shared" si="13"/>
        <v>0.22172949002217296</v>
      </c>
    </row>
    <row r="42" spans="1:12" x14ac:dyDescent="0.25">
      <c r="A42" s="177" t="s">
        <v>610</v>
      </c>
      <c r="B42" s="187">
        <f t="shared" si="12"/>
        <v>3.4076794297132369</v>
      </c>
      <c r="C42" s="187">
        <f t="shared" si="12"/>
        <v>0.83172260294031508</v>
      </c>
      <c r="G42" s="113"/>
      <c r="H42" s="177" t="s">
        <v>610</v>
      </c>
      <c r="I42" s="187">
        <f t="shared" ref="I42:J42" si="14">I30</f>
        <v>1.3076393668272539</v>
      </c>
      <c r="J42" s="187">
        <f t="shared" si="14"/>
        <v>0.49049250823086749</v>
      </c>
    </row>
    <row r="43" spans="1:12" x14ac:dyDescent="0.25">
      <c r="A43" s="177" t="s">
        <v>611</v>
      </c>
      <c r="B43" s="187">
        <f t="shared" si="12"/>
        <v>11.519144569854728</v>
      </c>
      <c r="C43" s="187">
        <f t="shared" si="12"/>
        <v>4.7736191647630761</v>
      </c>
      <c r="G43" s="113"/>
      <c r="H43" s="177" t="s">
        <v>611</v>
      </c>
      <c r="I43" s="187">
        <f t="shared" ref="I43:J43" si="15">I31</f>
        <v>4.9677782644059318</v>
      </c>
      <c r="J43" s="187">
        <f t="shared" si="15"/>
        <v>1.5588255056104279</v>
      </c>
    </row>
    <row r="44" spans="1:12" x14ac:dyDescent="0.25">
      <c r="A44" s="177" t="s">
        <v>612</v>
      </c>
      <c r="B44" s="187">
        <f t="shared" si="12"/>
        <v>21.871793487065936</v>
      </c>
      <c r="C44" s="187">
        <f t="shared" si="12"/>
        <v>17.99917999179992</v>
      </c>
      <c r="G44" s="113"/>
      <c r="H44" s="177" t="s">
        <v>612</v>
      </c>
      <c r="I44" s="187">
        <f t="shared" ref="I44:J44" si="16">I32</f>
        <v>19.257961584183196</v>
      </c>
      <c r="J44" s="187">
        <f t="shared" si="16"/>
        <v>14.768527850567761</v>
      </c>
    </row>
    <row r="45" spans="1:12" x14ac:dyDescent="0.25">
      <c r="A45" s="177" t="s">
        <v>613</v>
      </c>
      <c r="B45" s="187">
        <f t="shared" si="12"/>
        <v>50.618350704757788</v>
      </c>
      <c r="C45" s="187">
        <f t="shared" si="12"/>
        <v>64.306214490716343</v>
      </c>
      <c r="G45" s="113"/>
      <c r="H45" s="177" t="s">
        <v>613</v>
      </c>
      <c r="I45" s="187">
        <f t="shared" ref="I45:J45" si="17">I33</f>
        <v>57.354689357442282</v>
      </c>
      <c r="J45" s="187">
        <f t="shared" si="17"/>
        <v>68.83692803870187</v>
      </c>
    </row>
    <row r="46" spans="1:12" x14ac:dyDescent="0.25">
      <c r="A46" s="177" t="s">
        <v>614</v>
      </c>
      <c r="B46" s="187">
        <f t="shared" si="12"/>
        <v>3.9315223848355565</v>
      </c>
      <c r="C46" s="187">
        <f t="shared" si="12"/>
        <v>4.3050430504305046</v>
      </c>
      <c r="G46" s="113"/>
      <c r="H46" s="177" t="s">
        <v>614</v>
      </c>
      <c r="I46" s="187">
        <f t="shared" ref="I46:J46" si="18">I34</f>
        <v>5.1742476381154976</v>
      </c>
      <c r="J46" s="187">
        <f t="shared" si="18"/>
        <v>4.2867701404286773</v>
      </c>
    </row>
    <row r="47" spans="1:12" x14ac:dyDescent="0.25">
      <c r="A47" s="178" t="s">
        <v>615</v>
      </c>
      <c r="B47" s="188">
        <f t="shared" si="12"/>
        <v>8.3868877247934339</v>
      </c>
      <c r="C47" s="188">
        <f t="shared" si="12"/>
        <v>7.5030750307503071</v>
      </c>
      <c r="G47" s="113"/>
      <c r="H47" s="178" t="s">
        <v>615</v>
      </c>
      <c r="I47" s="188">
        <f t="shared" ref="I47:J47" si="19">I35</f>
        <v>11.775010949133454</v>
      </c>
      <c r="J47" s="188">
        <f t="shared" si="19"/>
        <v>9.8367264664382184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9374</v>
      </c>
      <c r="C5" s="209">
        <v>7640</v>
      </c>
      <c r="D5" s="255"/>
      <c r="E5" s="255"/>
      <c r="F5" s="1012"/>
      <c r="H5" s="176" t="s">
        <v>632</v>
      </c>
      <c r="I5" s="209">
        <v>3821</v>
      </c>
      <c r="J5" s="209">
        <v>2919</v>
      </c>
    </row>
    <row r="6" spans="1:10" ht="15" customHeight="1" x14ac:dyDescent="0.25">
      <c r="A6" s="177" t="s">
        <v>633</v>
      </c>
      <c r="B6" s="210">
        <v>2690</v>
      </c>
      <c r="C6" s="210">
        <v>2886</v>
      </c>
      <c r="D6" s="255"/>
      <c r="E6" s="255"/>
      <c r="F6" s="1012"/>
      <c r="H6" s="177" t="s">
        <v>633</v>
      </c>
      <c r="I6" s="210">
        <v>4782</v>
      </c>
      <c r="J6" s="210">
        <v>5526</v>
      </c>
    </row>
    <row r="7" spans="1:10" ht="15" customHeight="1" x14ac:dyDescent="0.25">
      <c r="A7" s="178" t="s">
        <v>634</v>
      </c>
      <c r="B7" s="211">
        <v>6453</v>
      </c>
      <c r="C7" s="211">
        <v>6547</v>
      </c>
      <c r="D7" s="255"/>
      <c r="E7" s="255"/>
      <c r="F7" s="1012"/>
      <c r="H7" s="177" t="s">
        <v>634</v>
      </c>
      <c r="I7" s="210">
        <v>7354</v>
      </c>
      <c r="J7" s="210">
        <v>6394</v>
      </c>
    </row>
    <row r="8" spans="1:10" x14ac:dyDescent="0.25">
      <c r="D8" s="255"/>
      <c r="E8" s="255"/>
      <c r="F8" s="1012"/>
      <c r="H8" s="178" t="s">
        <v>2452</v>
      </c>
      <c r="I8" s="211">
        <v>26</v>
      </c>
      <c r="J8" s="211">
        <v>44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9374</v>
      </c>
      <c r="C13" s="180">
        <f>IF(ISBLANK(C5),"0",C5)</f>
        <v>7640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2690</v>
      </c>
      <c r="C14" s="182">
        <f t="shared" si="0"/>
        <v>2886</v>
      </c>
      <c r="D14" s="255"/>
      <c r="E14" s="255"/>
      <c r="F14" s="1012"/>
      <c r="H14" s="176" t="s">
        <v>632</v>
      </c>
      <c r="I14" s="179">
        <f>IF(ISBLANK(I5),"0",I5)</f>
        <v>3821</v>
      </c>
      <c r="J14" s="180">
        <f>IF(ISBLANK(J5),"0",J5)</f>
        <v>2919</v>
      </c>
    </row>
    <row r="15" spans="1:10" ht="15" customHeight="1" x14ac:dyDescent="0.25">
      <c r="A15" s="178" t="s">
        <v>634</v>
      </c>
      <c r="B15" s="183">
        <f t="shared" si="0"/>
        <v>6453</v>
      </c>
      <c r="C15" s="184">
        <f t="shared" si="0"/>
        <v>6547</v>
      </c>
      <c r="D15" s="255"/>
      <c r="E15" s="255"/>
      <c r="F15" s="1012"/>
      <c r="H15" s="177" t="s">
        <v>633</v>
      </c>
      <c r="I15" s="181">
        <f t="shared" ref="I15:J15" si="1">IF(ISBLANK(I6),"0",I6)</f>
        <v>4782</v>
      </c>
      <c r="J15" s="182">
        <f t="shared" si="1"/>
        <v>5526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7354</v>
      </c>
      <c r="J16" s="182">
        <f t="shared" si="2"/>
        <v>6394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26</v>
      </c>
      <c r="J17" s="184">
        <f t="shared" si="3"/>
        <v>44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50.623751147594099</v>
      </c>
      <c r="C21" s="186">
        <f>C13/SUM(C13:C15)*100</f>
        <v>44.749018918760612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14.527191229680833</v>
      </c>
      <c r="C22" s="187">
        <f>C14/SUM(C13:C15)*100</f>
        <v>16.903883324547529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34.849057622725063</v>
      </c>
      <c r="C23" s="188">
        <f>C15/SUM(C13:C15)*100</f>
        <v>38.347097756691852</v>
      </c>
      <c r="D23" s="255"/>
      <c r="E23" s="255"/>
      <c r="F23" s="1012"/>
      <c r="H23" s="176" t="s">
        <v>637</v>
      </c>
      <c r="I23" s="186">
        <f>I14/SUM(I14:I17)*100</f>
        <v>23.906650816492522</v>
      </c>
      <c r="J23" s="186">
        <f>J14/SUM(J14:J17)*100</f>
        <v>19.612981253779481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29.919289244822622</v>
      </c>
      <c r="J24" s="187">
        <f>J15/SUM(J14:J17)*100</f>
        <v>37.129610965531143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46.011387098792468</v>
      </c>
      <c r="J25" s="187">
        <f>J16/SUM(J14:J17)*100</f>
        <v>42.961768460659812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0.16267283989238568</v>
      </c>
      <c r="J26" s="188">
        <f>J17/SUM(J14:J17)*100</f>
        <v>0.29563932002956395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50.623751147594099</v>
      </c>
      <c r="C29" s="191">
        <f t="shared" si="4"/>
        <v>44.749018918760612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14.527191229680833</v>
      </c>
      <c r="C30" s="194">
        <f t="shared" si="4"/>
        <v>16.903883324547529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34.849057622725063</v>
      </c>
      <c r="C31" s="197">
        <f t="shared" si="4"/>
        <v>38.347097756691852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23.906650816492522</v>
      </c>
      <c r="J32" s="191">
        <f>J23</f>
        <v>19.612981253779481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29.919289244822622</v>
      </c>
      <c r="J33" s="194">
        <f t="shared" si="5"/>
        <v>37.129610965531143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46.011387098792468</v>
      </c>
      <c r="J34" s="194">
        <f t="shared" si="6"/>
        <v>42.961768460659812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0.16267283989238568</v>
      </c>
      <c r="J35" s="197">
        <f t="shared" si="7"/>
        <v>0.29563932002956395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376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7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36755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98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9.8000000000000007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17.2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-7.4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72.92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43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131.9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5</v>
      </c>
      <c r="C5" s="657">
        <v>4</v>
      </c>
      <c r="E5" s="28"/>
      <c r="J5" s="656" t="s">
        <v>550</v>
      </c>
      <c r="K5" s="671">
        <f>IF(ISBLANK(B5),"",B5)</f>
        <v>5</v>
      </c>
      <c r="L5" s="620">
        <f>IF(ISBLANK(C5),"",C5)</f>
        <v>4</v>
      </c>
      <c r="N5" s="28"/>
    </row>
    <row r="6" spans="1:15" x14ac:dyDescent="0.25">
      <c r="A6" s="658" t="s">
        <v>551</v>
      </c>
      <c r="B6" s="659">
        <v>4</v>
      </c>
      <c r="C6" s="659">
        <v>4</v>
      </c>
      <c r="E6" s="44"/>
      <c r="J6" s="658" t="s">
        <v>551</v>
      </c>
      <c r="K6" s="672">
        <f t="shared" ref="K6:K10" si="0">IF(ISBLANK(B6),"",B6)</f>
        <v>4</v>
      </c>
      <c r="L6" s="621">
        <f t="shared" ref="L6:L10" si="1">IF(ISBLANK(C6),"",C6)</f>
        <v>4</v>
      </c>
      <c r="N6" s="44"/>
    </row>
    <row r="7" spans="1:15" x14ac:dyDescent="0.25">
      <c r="A7" s="658" t="s">
        <v>649</v>
      </c>
      <c r="B7" s="659">
        <v>16</v>
      </c>
      <c r="C7" s="659">
        <v>19</v>
      </c>
      <c r="E7" s="44"/>
      <c r="J7" s="658" t="s">
        <v>649</v>
      </c>
      <c r="K7" s="672">
        <f t="shared" si="0"/>
        <v>16</v>
      </c>
      <c r="L7" s="621">
        <f t="shared" si="1"/>
        <v>19</v>
      </c>
      <c r="N7" s="44"/>
    </row>
    <row r="8" spans="1:15" x14ac:dyDescent="0.25">
      <c r="A8" s="652" t="s">
        <v>650</v>
      </c>
      <c r="B8" s="653">
        <v>9</v>
      </c>
      <c r="C8" s="653">
        <v>10</v>
      </c>
      <c r="E8" s="21"/>
      <c r="J8" s="652" t="s">
        <v>650</v>
      </c>
      <c r="K8" s="672">
        <f t="shared" si="0"/>
        <v>9</v>
      </c>
      <c r="L8" s="621">
        <f t="shared" si="1"/>
        <v>10</v>
      </c>
      <c r="N8" s="21"/>
    </row>
    <row r="9" spans="1:15" x14ac:dyDescent="0.25">
      <c r="A9" s="652" t="s">
        <v>651</v>
      </c>
      <c r="B9" s="653">
        <v>58</v>
      </c>
      <c r="C9" s="653">
        <v>24</v>
      </c>
      <c r="E9" s="21"/>
      <c r="J9" s="652" t="s">
        <v>651</v>
      </c>
      <c r="K9" s="672">
        <f t="shared" si="0"/>
        <v>58</v>
      </c>
      <c r="L9" s="621">
        <f t="shared" si="1"/>
        <v>24</v>
      </c>
      <c r="N9" s="21"/>
    </row>
    <row r="10" spans="1:15" x14ac:dyDescent="0.25">
      <c r="A10" s="654" t="s">
        <v>373</v>
      </c>
      <c r="B10" s="655">
        <v>381</v>
      </c>
      <c r="C10" s="655">
        <v>40</v>
      </c>
      <c r="J10" s="654" t="s">
        <v>373</v>
      </c>
      <c r="K10" s="673">
        <f t="shared" si="0"/>
        <v>381</v>
      </c>
      <c r="L10" s="622">
        <f t="shared" si="1"/>
        <v>40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2.42</v>
      </c>
      <c r="C15" s="199"/>
      <c r="D15" s="255"/>
      <c r="E15" s="213"/>
      <c r="F15" s="255"/>
      <c r="G15" s="255"/>
      <c r="J15" s="675" t="s">
        <v>496</v>
      </c>
      <c r="K15" s="676">
        <f>B15</f>
        <v>2.42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0.56000000000000005</v>
      </c>
      <c r="C16" s="199"/>
      <c r="D16" s="255"/>
      <c r="E16" s="256"/>
      <c r="F16" s="255"/>
      <c r="G16" s="255"/>
      <c r="J16" s="677" t="s">
        <v>497</v>
      </c>
      <c r="K16" s="678">
        <f>B16</f>
        <v>0.56000000000000005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0.7</v>
      </c>
      <c r="C18" s="199"/>
      <c r="D18" s="257"/>
      <c r="E18" s="258"/>
      <c r="F18" s="255"/>
      <c r="G18" s="255"/>
      <c r="J18" s="680" t="s">
        <v>509</v>
      </c>
      <c r="K18" s="676">
        <f>B18</f>
        <v>0.7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2.62</v>
      </c>
      <c r="C19" s="200"/>
      <c r="D19" s="257"/>
      <c r="E19" s="258"/>
      <c r="F19" s="255"/>
      <c r="G19" s="255"/>
      <c r="J19" s="674" t="s">
        <v>510</v>
      </c>
      <c r="K19" s="678">
        <f>B19</f>
        <v>2.62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1.52</v>
      </c>
      <c r="C21" s="255"/>
      <c r="D21" s="255"/>
      <c r="E21" s="255"/>
      <c r="F21" s="255"/>
      <c r="G21" s="255"/>
      <c r="J21" s="663" t="s">
        <v>506</v>
      </c>
      <c r="K21" s="681">
        <f>B21</f>
        <v>1.52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0</v>
      </c>
      <c r="C32" s="657">
        <v>2</v>
      </c>
      <c r="E32" s="28"/>
      <c r="J32" s="656" t="s">
        <v>550</v>
      </c>
      <c r="K32" s="671">
        <f>IF(ISBLANK(B32),"",B32)</f>
        <v>0</v>
      </c>
      <c r="L32" s="620">
        <f>IF(ISBLANK(C32),"",C32)</f>
        <v>2</v>
      </c>
      <c r="N32" s="28"/>
    </row>
    <row r="33" spans="1:15" x14ac:dyDescent="0.25">
      <c r="A33" s="658" t="s">
        <v>551</v>
      </c>
      <c r="B33" s="659">
        <v>0</v>
      </c>
      <c r="C33" s="659">
        <v>1</v>
      </c>
      <c r="E33" s="44"/>
      <c r="J33" s="658" t="s">
        <v>551</v>
      </c>
      <c r="K33" s="672">
        <f t="shared" ref="K33:K37" si="2">IF(ISBLANK(B33),"",B33)</f>
        <v>0</v>
      </c>
      <c r="L33" s="621">
        <f t="shared" ref="L33:L37" si="3">IF(ISBLANK(C33),"",C33)</f>
        <v>1</v>
      </c>
      <c r="N33" s="44"/>
    </row>
    <row r="34" spans="1:15" x14ac:dyDescent="0.25">
      <c r="A34" s="658" t="s">
        <v>649</v>
      </c>
      <c r="B34" s="659">
        <v>7</v>
      </c>
      <c r="C34" s="659">
        <v>10</v>
      </c>
      <c r="E34" s="44"/>
      <c r="J34" s="658" t="s">
        <v>649</v>
      </c>
      <c r="K34" s="672">
        <f t="shared" si="2"/>
        <v>7</v>
      </c>
      <c r="L34" s="621">
        <f t="shared" si="3"/>
        <v>10</v>
      </c>
      <c r="N34" s="44"/>
    </row>
    <row r="35" spans="1:15" x14ac:dyDescent="0.25">
      <c r="A35" s="652" t="s">
        <v>650</v>
      </c>
      <c r="B35" s="653">
        <v>12</v>
      </c>
      <c r="C35" s="653">
        <v>17</v>
      </c>
      <c r="E35" s="21"/>
      <c r="J35" s="652" t="s">
        <v>650</v>
      </c>
      <c r="K35" s="672">
        <f t="shared" si="2"/>
        <v>12</v>
      </c>
      <c r="L35" s="621">
        <f t="shared" si="3"/>
        <v>17</v>
      </c>
      <c r="N35" s="21"/>
    </row>
    <row r="36" spans="1:15" x14ac:dyDescent="0.25">
      <c r="A36" s="652" t="s">
        <v>651</v>
      </c>
      <c r="B36" s="653">
        <v>6</v>
      </c>
      <c r="C36" s="653">
        <v>12</v>
      </c>
      <c r="E36" s="21"/>
      <c r="J36" s="652" t="s">
        <v>651</v>
      </c>
      <c r="K36" s="672">
        <f t="shared" si="2"/>
        <v>6</v>
      </c>
      <c r="L36" s="621">
        <f t="shared" si="3"/>
        <v>12</v>
      </c>
      <c r="N36" s="21"/>
    </row>
    <row r="37" spans="1:15" x14ac:dyDescent="0.25">
      <c r="A37" s="654" t="s">
        <v>373</v>
      </c>
      <c r="B37" s="655">
        <v>108</v>
      </c>
      <c r="C37" s="655">
        <v>9</v>
      </c>
      <c r="J37" s="654" t="s">
        <v>373</v>
      </c>
      <c r="K37" s="673">
        <f t="shared" si="2"/>
        <v>108</v>
      </c>
      <c r="L37" s="622">
        <f t="shared" si="3"/>
        <v>9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0.78</v>
      </c>
      <c r="C42" s="199"/>
      <c r="D42" s="255"/>
      <c r="E42" s="213"/>
      <c r="F42" s="255"/>
      <c r="G42" s="255"/>
      <c r="J42" s="675" t="s">
        <v>496</v>
      </c>
      <c r="K42" s="676">
        <f>B42</f>
        <v>0.78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0.32</v>
      </c>
      <c r="C43" s="199"/>
      <c r="D43" s="255"/>
      <c r="E43" s="256"/>
      <c r="F43" s="255"/>
      <c r="G43" s="255"/>
      <c r="J43" s="677" t="s">
        <v>497</v>
      </c>
      <c r="K43" s="678">
        <f>B43</f>
        <v>0.32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0.31</v>
      </c>
      <c r="C45" s="199"/>
      <c r="D45" s="257"/>
      <c r="E45" s="258"/>
      <c r="F45" s="255"/>
      <c r="G45" s="255"/>
      <c r="J45" s="680" t="s">
        <v>509</v>
      </c>
      <c r="K45" s="676">
        <f>B45</f>
        <v>0.31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0.9</v>
      </c>
      <c r="C46" s="200"/>
      <c r="D46" s="257"/>
      <c r="E46" s="258"/>
      <c r="F46" s="255"/>
      <c r="G46" s="255"/>
      <c r="J46" s="674" t="s">
        <v>510</v>
      </c>
      <c r="K46" s="678">
        <f>B46</f>
        <v>0.9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0.56000000000000005</v>
      </c>
      <c r="C48" s="255"/>
      <c r="D48" s="255"/>
      <c r="E48" s="255"/>
      <c r="F48" s="255"/>
      <c r="G48" s="255"/>
      <c r="J48" s="663" t="s">
        <v>506</v>
      </c>
      <c r="K48" s="681">
        <f>B48</f>
        <v>0.56000000000000005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1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6170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1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5346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0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0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0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1</v>
      </c>
      <c r="C4" s="645">
        <v>3027</v>
      </c>
      <c r="D4" s="645">
        <v>1</v>
      </c>
      <c r="E4" s="645">
        <v>3108</v>
      </c>
      <c r="F4" s="645">
        <v>0</v>
      </c>
      <c r="G4" s="645">
        <v>0</v>
      </c>
      <c r="H4" s="645">
        <v>0</v>
      </c>
      <c r="I4" s="255"/>
      <c r="J4" s="255"/>
      <c r="K4" s="255"/>
    </row>
    <row r="5" spans="1:11" x14ac:dyDescent="0.25">
      <c r="A5" s="769">
        <v>2021</v>
      </c>
      <c r="B5" s="604">
        <v>1</v>
      </c>
      <c r="C5" s="604">
        <v>8180</v>
      </c>
      <c r="D5" s="604">
        <v>1</v>
      </c>
      <c r="E5" s="604">
        <v>3110</v>
      </c>
      <c r="F5" s="604">
        <v>0</v>
      </c>
      <c r="G5" s="604">
        <v>0</v>
      </c>
      <c r="H5" s="604">
        <v>0</v>
      </c>
      <c r="I5" s="255"/>
      <c r="J5" s="255"/>
      <c r="K5" s="255"/>
    </row>
    <row r="6" spans="1:11" x14ac:dyDescent="0.25">
      <c r="A6" s="483">
        <v>2022</v>
      </c>
      <c r="B6" s="619">
        <v>1</v>
      </c>
      <c r="C6" s="619">
        <v>6170</v>
      </c>
      <c r="D6" s="619">
        <v>1</v>
      </c>
      <c r="E6" s="619">
        <v>5346</v>
      </c>
      <c r="F6" s="619">
        <v>0</v>
      </c>
      <c r="G6" s="619">
        <v>0</v>
      </c>
      <c r="H6" s="619">
        <v>0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157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4.3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1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0.7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0.12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2.2000000000000002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0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0.26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0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0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95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85.6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2180932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59337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0</v>
      </c>
      <c r="C4" s="602">
        <v>0</v>
      </c>
      <c r="D4" s="602">
        <v>0</v>
      </c>
      <c r="E4" s="602">
        <v>0.99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3</v>
      </c>
      <c r="C5" s="604">
        <v>8.1999999999999993</v>
      </c>
      <c r="D5" s="753">
        <v>3.8</v>
      </c>
      <c r="E5" s="753">
        <v>7.0000000000000007E-2</v>
      </c>
      <c r="G5" s="649" t="s">
        <v>454</v>
      </c>
      <c r="H5" s="650">
        <f>IF(ISBLANK(B4),"",B4)</f>
        <v>0</v>
      </c>
      <c r="I5" s="650">
        <f>IF(ISBLANK(B5),"",B5)</f>
        <v>3</v>
      </c>
      <c r="J5" s="651">
        <f>IF(ISBLANK(B6),"",B6)</f>
        <v>2</v>
      </c>
      <c r="K5" s="571"/>
    </row>
    <row r="6" spans="1:11" x14ac:dyDescent="0.25">
      <c r="A6" s="220">
        <v>2022</v>
      </c>
      <c r="B6" s="603">
        <v>2</v>
      </c>
      <c r="C6" s="604">
        <v>5.5</v>
      </c>
      <c r="D6" s="961">
        <v>0</v>
      </c>
      <c r="E6" s="961">
        <v>0.26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0</v>
      </c>
      <c r="I9" s="650">
        <f>IF(ISBLANK(C5),"",C5)</f>
        <v>8.1999999999999993</v>
      </c>
      <c r="J9" s="651">
        <f>IF(ISBLANK(C6),"",C6)</f>
        <v>5.5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148</v>
      </c>
      <c r="C4" s="645">
        <v>3.8</v>
      </c>
      <c r="D4" s="645"/>
      <c r="E4" s="645">
        <v>0.12</v>
      </c>
      <c r="F4" s="645">
        <v>0.7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154</v>
      </c>
      <c r="C5" s="604">
        <v>4</v>
      </c>
      <c r="D5" s="604"/>
      <c r="E5" s="604">
        <v>0.12</v>
      </c>
      <c r="F5" s="604">
        <v>0.6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157</v>
      </c>
      <c r="C6" s="604">
        <v>4.3</v>
      </c>
      <c r="D6" s="604">
        <v>1</v>
      </c>
      <c r="E6" s="604">
        <v>0.12</v>
      </c>
      <c r="F6" s="604">
        <v>0.7</v>
      </c>
      <c r="G6" s="604">
        <v>2.2000000000000002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67.2</v>
      </c>
      <c r="C5" s="604">
        <v>78.900000000000006</v>
      </c>
      <c r="D5" s="604">
        <v>3</v>
      </c>
      <c r="E5" s="604">
        <v>7.8</v>
      </c>
      <c r="F5" s="255"/>
      <c r="G5" s="255"/>
      <c r="H5" s="255"/>
    </row>
    <row r="6" spans="1:8" x14ac:dyDescent="0.25">
      <c r="A6" s="362">
        <v>2021</v>
      </c>
      <c r="B6" s="604">
        <v>89.5</v>
      </c>
      <c r="C6" s="604">
        <v>88.7</v>
      </c>
      <c r="D6" s="604">
        <v>0</v>
      </c>
      <c r="E6" s="604">
        <v>0</v>
      </c>
      <c r="F6" s="255"/>
      <c r="G6" s="255"/>
      <c r="H6" s="255"/>
    </row>
    <row r="7" spans="1:8" x14ac:dyDescent="0.25">
      <c r="A7" s="483">
        <v>2022</v>
      </c>
      <c r="B7" s="1076">
        <v>95</v>
      </c>
      <c r="C7" s="1076">
        <v>85.6</v>
      </c>
      <c r="D7" s="1076">
        <v>0</v>
      </c>
      <c r="E7" s="1076">
        <v>0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7.8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0</v>
      </c>
    </row>
    <row r="17" spans="1:2" x14ac:dyDescent="0.25">
      <c r="A17" s="635">
        <f t="shared" si="0"/>
        <v>2022</v>
      </c>
      <c r="B17" s="629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3249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8.8000000000000007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12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271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3046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154712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4209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4293</v>
      </c>
      <c r="C5" s="1043">
        <v>1816</v>
      </c>
      <c r="D5" s="602">
        <v>2477</v>
      </c>
      <c r="G5" s="873" t="s">
        <v>126</v>
      </c>
      <c r="H5" s="639">
        <f>IF(ISBLANK(D7),"",D7)</f>
        <v>1942</v>
      </c>
    </row>
    <row r="6" spans="1:17" x14ac:dyDescent="0.25">
      <c r="A6" s="643">
        <v>2021</v>
      </c>
      <c r="B6" s="1043">
        <v>3675</v>
      </c>
      <c r="C6" s="1043">
        <v>1525</v>
      </c>
      <c r="D6" s="604">
        <v>2150</v>
      </c>
      <c r="G6" s="637" t="s">
        <v>127</v>
      </c>
      <c r="H6" s="625">
        <f>IF(ISBLANK(C7),"",C7)</f>
        <v>1307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3249</v>
      </c>
      <c r="C7" s="1043">
        <v>1307</v>
      </c>
      <c r="D7" s="619">
        <v>1942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1942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1307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27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3.9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0.1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3.8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6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56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0.7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1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26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5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1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2607</v>
      </c>
      <c r="C6" s="55">
        <v>1326</v>
      </c>
      <c r="D6" s="55">
        <v>1281</v>
      </c>
      <c r="E6" s="70">
        <v>3262</v>
      </c>
      <c r="F6" s="55">
        <v>1685</v>
      </c>
      <c r="G6" s="110">
        <v>1577</v>
      </c>
      <c r="H6" s="55">
        <v>1817</v>
      </c>
      <c r="I6" s="55">
        <v>938</v>
      </c>
      <c r="J6" s="55">
        <v>879</v>
      </c>
      <c r="K6" s="70">
        <v>7264</v>
      </c>
      <c r="L6" s="55">
        <v>3731</v>
      </c>
      <c r="M6" s="110">
        <v>3533</v>
      </c>
      <c r="N6" s="70">
        <v>6761</v>
      </c>
      <c r="O6" s="55">
        <v>3529</v>
      </c>
      <c r="P6" s="110">
        <v>3232</v>
      </c>
      <c r="Q6" s="70">
        <v>25314</v>
      </c>
      <c r="R6" s="55">
        <v>12868</v>
      </c>
      <c r="S6" s="110">
        <v>12446</v>
      </c>
      <c r="T6" s="70">
        <v>38654</v>
      </c>
      <c r="U6" s="55">
        <v>18867</v>
      </c>
      <c r="V6" s="162">
        <v>19787</v>
      </c>
    </row>
    <row r="7" spans="1:22" x14ac:dyDescent="0.25">
      <c r="A7" s="288">
        <v>2021</v>
      </c>
      <c r="B7" s="169">
        <v>2590</v>
      </c>
      <c r="C7" s="94">
        <v>1318</v>
      </c>
      <c r="D7" s="94">
        <v>1272</v>
      </c>
      <c r="E7" s="169">
        <v>3186</v>
      </c>
      <c r="F7" s="94">
        <v>1631</v>
      </c>
      <c r="G7" s="171">
        <v>1555</v>
      </c>
      <c r="H7" s="94">
        <v>1814</v>
      </c>
      <c r="I7" s="94">
        <v>944</v>
      </c>
      <c r="J7" s="94">
        <v>870</v>
      </c>
      <c r="K7" s="169">
        <v>7156</v>
      </c>
      <c r="L7" s="94">
        <v>3657</v>
      </c>
      <c r="M7" s="171">
        <v>3499</v>
      </c>
      <c r="N7" s="169">
        <v>6638</v>
      </c>
      <c r="O7" s="94">
        <v>3475</v>
      </c>
      <c r="P7" s="171">
        <v>3163</v>
      </c>
      <c r="Q7" s="169">
        <v>24886</v>
      </c>
      <c r="R7" s="94">
        <v>12690</v>
      </c>
      <c r="S7" s="171">
        <v>12196</v>
      </c>
      <c r="T7" s="214">
        <v>38119</v>
      </c>
      <c r="U7" s="58">
        <v>18609</v>
      </c>
      <c r="V7" s="162">
        <v>19510</v>
      </c>
    </row>
    <row r="8" spans="1:22" x14ac:dyDescent="0.25">
      <c r="A8" s="221">
        <v>2022</v>
      </c>
      <c r="B8" s="72">
        <v>2605</v>
      </c>
      <c r="C8" s="61">
        <v>1301</v>
      </c>
      <c r="D8" s="61">
        <v>1304</v>
      </c>
      <c r="E8" s="72">
        <v>3131</v>
      </c>
      <c r="F8" s="61">
        <v>1613</v>
      </c>
      <c r="G8" s="111">
        <v>1518</v>
      </c>
      <c r="H8" s="61">
        <v>1701</v>
      </c>
      <c r="I8" s="61">
        <v>869</v>
      </c>
      <c r="J8" s="61">
        <v>832</v>
      </c>
      <c r="K8" s="72">
        <v>6988</v>
      </c>
      <c r="L8" s="61">
        <v>3552</v>
      </c>
      <c r="M8" s="111">
        <v>3436</v>
      </c>
      <c r="N8" s="72">
        <v>5868</v>
      </c>
      <c r="O8" s="61">
        <v>3069</v>
      </c>
      <c r="P8" s="111">
        <v>2799</v>
      </c>
      <c r="Q8" s="72">
        <v>23356</v>
      </c>
      <c r="R8" s="61">
        <v>11839</v>
      </c>
      <c r="S8" s="111">
        <v>11517</v>
      </c>
      <c r="T8" s="72">
        <v>36755</v>
      </c>
      <c r="U8" s="61">
        <v>17846</v>
      </c>
      <c r="V8" s="111">
        <v>18909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2605</v>
      </c>
      <c r="C15" s="174">
        <f>E8</f>
        <v>3131</v>
      </c>
      <c r="D15" s="174">
        <f>H8</f>
        <v>1701</v>
      </c>
      <c r="E15" s="174">
        <f>K8</f>
        <v>6988</v>
      </c>
      <c r="F15" s="174">
        <f>N8</f>
        <v>5868</v>
      </c>
      <c r="G15" s="174">
        <f>Q8</f>
        <v>23356</v>
      </c>
      <c r="H15" s="336">
        <f>T8</f>
        <v>36755</v>
      </c>
      <c r="M15" s="174">
        <f>K8</f>
        <v>6988</v>
      </c>
      <c r="N15" s="174">
        <f>H15-E15-O15</f>
        <v>22104</v>
      </c>
      <c r="O15" s="174">
        <f>H15-(B15+C15+G15)</f>
        <v>7663</v>
      </c>
      <c r="P15" s="29"/>
      <c r="Q15" s="100">
        <f>M15/H15*100</f>
        <v>19.012379268126786</v>
      </c>
      <c r="R15" s="100">
        <f>N15/H15*100</f>
        <v>60.13875663175078</v>
      </c>
      <c r="S15" s="100">
        <f>O15/H15*100</f>
        <v>20.848864100122434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19.012379268126786</v>
      </c>
      <c r="R18" s="100">
        <f>N15/H15*100</f>
        <v>60.13875663175078</v>
      </c>
      <c r="S18" s="100">
        <f>O15/H15*100</f>
        <v>20.848864100122434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5.8</v>
      </c>
      <c r="C23" s="363"/>
      <c r="D23" s="363"/>
      <c r="E23" s="169">
        <v>19.899999999999999</v>
      </c>
      <c r="F23" s="363"/>
      <c r="G23" s="364"/>
      <c r="H23" s="169">
        <v>5.8</v>
      </c>
      <c r="I23" s="94">
        <v>11.3</v>
      </c>
      <c r="J23" s="171">
        <v>0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11.1</v>
      </c>
      <c r="C24" s="363"/>
      <c r="D24" s="363"/>
      <c r="E24" s="169">
        <v>13.7</v>
      </c>
      <c r="F24" s="363"/>
      <c r="G24" s="364"/>
      <c r="H24" s="169">
        <v>5.54</v>
      </c>
      <c r="I24" s="94">
        <v>10.93</v>
      </c>
      <c r="J24" s="171">
        <v>0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0</v>
      </c>
      <c r="C25" s="359"/>
      <c r="D25" s="359"/>
      <c r="E25" s="72">
        <v>0</v>
      </c>
      <c r="F25" s="359"/>
      <c r="G25" s="463"/>
      <c r="H25" s="72">
        <v>0</v>
      </c>
      <c r="I25" s="61">
        <v>0</v>
      </c>
      <c r="J25" s="111">
        <v>0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0</v>
      </c>
      <c r="C32" s="676">
        <f>IF(ISBLANK(I23),"",I23)</f>
        <v>11.3</v>
      </c>
      <c r="F32" s="702">
        <f>A23</f>
        <v>2020</v>
      </c>
      <c r="G32" s="676">
        <f>IF(ISBLANK(J23),"",J23)</f>
        <v>0</v>
      </c>
      <c r="H32" s="676">
        <f>IF(ISBLANK(I23),"",I23)</f>
        <v>11.3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0</v>
      </c>
      <c r="C33" s="855">
        <f t="shared" ref="C33:C34" si="2">IF(ISBLANK(I24),"",I24)</f>
        <v>10.93</v>
      </c>
      <c r="F33" s="703">
        <f t="shared" ref="F33:F34" si="3">A24</f>
        <v>2021</v>
      </c>
      <c r="G33" s="855">
        <f t="shared" ref="G33:G34" si="4">IF(ISBLANK(J24),"",J24)</f>
        <v>0</v>
      </c>
      <c r="H33" s="855">
        <f t="shared" ref="H33:H34" si="5">IF(ISBLANK(I24),"",I24)</f>
        <v>10.93</v>
      </c>
    </row>
    <row r="34" spans="1:8" x14ac:dyDescent="0.25">
      <c r="A34" s="704">
        <f t="shared" si="0"/>
        <v>2022</v>
      </c>
      <c r="B34" s="678">
        <f t="shared" si="1"/>
        <v>0</v>
      </c>
      <c r="C34" s="678">
        <f t="shared" si="2"/>
        <v>0</v>
      </c>
      <c r="F34" s="704">
        <f t="shared" si="3"/>
        <v>2022</v>
      </c>
      <c r="G34" s="678">
        <f t="shared" si="4"/>
        <v>0</v>
      </c>
      <c r="H34" s="678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47</v>
      </c>
      <c r="C4" s="602">
        <v>6</v>
      </c>
      <c r="D4" s="602">
        <v>2</v>
      </c>
      <c r="E4" s="601">
        <v>1</v>
      </c>
      <c r="F4" s="602">
        <v>6.8</v>
      </c>
      <c r="G4" s="602">
        <v>0.3</v>
      </c>
    </row>
    <row r="5" spans="1:10" x14ac:dyDescent="0.25">
      <c r="A5" s="288">
        <v>2021</v>
      </c>
      <c r="B5" s="753">
        <v>39</v>
      </c>
      <c r="C5" s="753">
        <v>5</v>
      </c>
      <c r="D5" s="753">
        <v>1</v>
      </c>
      <c r="E5" s="755">
        <v>1</v>
      </c>
      <c r="F5" s="753">
        <v>5.6</v>
      </c>
      <c r="G5" s="753">
        <v>0.1</v>
      </c>
    </row>
    <row r="6" spans="1:10" x14ac:dyDescent="0.25">
      <c r="A6" s="220">
        <v>2022</v>
      </c>
      <c r="B6" s="754">
        <v>26</v>
      </c>
      <c r="C6" s="754">
        <v>5</v>
      </c>
      <c r="D6" s="754">
        <v>1</v>
      </c>
      <c r="E6" s="756">
        <v>1</v>
      </c>
      <c r="F6" s="754">
        <v>3.9</v>
      </c>
      <c r="G6" s="754">
        <v>0.1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47</v>
      </c>
      <c r="C11" s="80">
        <f>IF(ISBLANK(D4),"",D4)</f>
        <v>2</v>
      </c>
      <c r="E11" s="103">
        <f>A4</f>
        <v>2020</v>
      </c>
      <c r="F11" s="80">
        <f>IF(ISBLANK(B4),"",B4)</f>
        <v>47</v>
      </c>
      <c r="G11" s="80">
        <f>IF(ISBLANK(D4),"",D4)</f>
        <v>2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39</v>
      </c>
      <c r="C12" s="80">
        <f>IF(ISBLANK(D5),"",D5)</f>
        <v>1</v>
      </c>
      <c r="E12" s="103">
        <f t="shared" ref="E12:E13" si="1">A5</f>
        <v>2021</v>
      </c>
      <c r="F12" s="80">
        <f t="shared" ref="F12:F13" si="2">IF(ISBLANK(B5),"",B5)</f>
        <v>39</v>
      </c>
      <c r="G12" s="80">
        <f t="shared" ref="G12:G13" si="3">IF(ISBLANK(D5),"",D5)</f>
        <v>1</v>
      </c>
    </row>
    <row r="13" spans="1:10" x14ac:dyDescent="0.25">
      <c r="A13" s="156">
        <f t="shared" si="0"/>
        <v>2022</v>
      </c>
      <c r="B13" s="83">
        <f>IF(ISBLANK(B6),"",B6)</f>
        <v>26</v>
      </c>
      <c r="C13" s="83">
        <f>IF(ISBLANK(D6),"",D6)</f>
        <v>1</v>
      </c>
      <c r="D13" s="255"/>
      <c r="E13" s="156">
        <f t="shared" si="1"/>
        <v>2022</v>
      </c>
      <c r="F13" s="83">
        <f t="shared" si="2"/>
        <v>26</v>
      </c>
      <c r="G13" s="83">
        <f t="shared" si="3"/>
        <v>1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6</v>
      </c>
      <c r="C18" s="80">
        <f>IF(ISBLANK(E4),"",E4)</f>
        <v>1</v>
      </c>
      <c r="E18" s="605">
        <f>A4</f>
        <v>2020</v>
      </c>
      <c r="F18" s="100">
        <f>IF(ISBLANK(C4),"",C4)</f>
        <v>6</v>
      </c>
      <c r="G18" s="100">
        <f>IF(ISBLANK(E4),"",E4)</f>
        <v>1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5</v>
      </c>
      <c r="C19" s="80">
        <f>IF(ISBLANK(E5),"",E5)</f>
        <v>1</v>
      </c>
      <c r="E19" s="103">
        <f t="shared" ref="E19:E20" si="5">A5</f>
        <v>2021</v>
      </c>
      <c r="F19" s="104">
        <f>IF(ISBLANK(C5),"",C5)</f>
        <v>5</v>
      </c>
      <c r="G19" s="104">
        <f t="shared" ref="G19:G20" si="6">IF(ISBLANK(E5),"",E5)</f>
        <v>1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5</v>
      </c>
      <c r="C20" s="83">
        <f>IF(ISBLANK(E6),"",E6)</f>
        <v>1</v>
      </c>
      <c r="E20" s="156">
        <f t="shared" si="5"/>
        <v>2022</v>
      </c>
      <c r="F20" s="83">
        <f>IF(ISBLANK(C6),"",C6)</f>
        <v>5</v>
      </c>
      <c r="G20" s="83">
        <f t="shared" si="6"/>
        <v>1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1192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3.3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1181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17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609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8.8000000000000007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225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0.6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1541</v>
      </c>
    </row>
    <row r="17" spans="2:3" x14ac:dyDescent="0.25">
      <c r="B17" s="255">
        <v>2021</v>
      </c>
      <c r="C17" s="1010">
        <v>1314</v>
      </c>
    </row>
    <row r="18" spans="2:3" x14ac:dyDescent="0.25">
      <c r="B18" s="255">
        <v>2022</v>
      </c>
      <c r="C18" s="1010">
        <v>1181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1541</v>
      </c>
    </row>
    <row r="22" spans="2:3" x14ac:dyDescent="0.25">
      <c r="B22" s="638">
        <f>B17</f>
        <v>2021</v>
      </c>
      <c r="C22" s="638">
        <f t="shared" ref="C22:C23" si="0">IF(ISBLANK(C17),"",C17)</f>
        <v>1314</v>
      </c>
    </row>
    <row r="23" spans="2:3" x14ac:dyDescent="0.25">
      <c r="B23" s="638">
        <f>B18</f>
        <v>2022</v>
      </c>
      <c r="C23" s="638">
        <f t="shared" si="0"/>
        <v>1181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30</v>
      </c>
      <c r="C5" s="55">
        <v>21</v>
      </c>
      <c r="D5" s="55">
        <v>33</v>
      </c>
      <c r="E5" s="271">
        <f>SUM(B5:D5)</f>
        <v>84</v>
      </c>
      <c r="F5" s="71">
        <v>1443</v>
      </c>
      <c r="G5" s="70">
        <v>0.4</v>
      </c>
      <c r="H5" s="55">
        <v>0.1</v>
      </c>
      <c r="I5" s="110">
        <v>0.4</v>
      </c>
      <c r="J5" s="71">
        <v>3.8</v>
      </c>
    </row>
    <row r="6" spans="1:10" x14ac:dyDescent="0.25">
      <c r="A6" s="288">
        <v>2021</v>
      </c>
      <c r="B6" s="759">
        <v>32</v>
      </c>
      <c r="C6" s="760">
        <v>23</v>
      </c>
      <c r="D6" s="760">
        <v>34</v>
      </c>
      <c r="E6" s="272">
        <f>SUM(B6:D6)</f>
        <v>89</v>
      </c>
      <c r="F6" s="216">
        <v>1353</v>
      </c>
      <c r="G6" s="459">
        <v>0.5</v>
      </c>
      <c r="H6" s="460">
        <v>0.1</v>
      </c>
      <c r="I6" s="765">
        <v>0.5</v>
      </c>
      <c r="J6" s="216">
        <v>3.6</v>
      </c>
    </row>
    <row r="7" spans="1:10" x14ac:dyDescent="0.25">
      <c r="A7" s="220">
        <v>2022</v>
      </c>
      <c r="B7" s="169">
        <v>40</v>
      </c>
      <c r="C7" s="94">
        <v>31</v>
      </c>
      <c r="D7" s="94">
        <v>36</v>
      </c>
      <c r="E7" s="449">
        <f>SUM(B7:D7)</f>
        <v>107</v>
      </c>
      <c r="F7" s="170">
        <v>1192</v>
      </c>
      <c r="G7" s="169">
        <v>0.6</v>
      </c>
      <c r="H7" s="94">
        <v>0.1</v>
      </c>
      <c r="I7" s="171">
        <v>0.5</v>
      </c>
      <c r="J7" s="170">
        <v>3.3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1443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1353</v>
      </c>
      <c r="C14" s="28"/>
      <c r="D14" s="28"/>
      <c r="F14" s="627" t="s">
        <v>1534</v>
      </c>
      <c r="G14" s="623">
        <f>IF(ISBLANK(B7),"",B7)</f>
        <v>40</v>
      </c>
      <c r="I14" s="627" t="s">
        <v>1537</v>
      </c>
      <c r="J14" s="623">
        <f>IF(ISBLANK(B7),"",B7)</f>
        <v>40</v>
      </c>
    </row>
    <row r="15" spans="1:10" x14ac:dyDescent="0.25">
      <c r="A15" s="626">
        <f t="shared" ref="A15" si="1">A7</f>
        <v>2022</v>
      </c>
      <c r="B15" s="625">
        <f t="shared" si="0"/>
        <v>1192</v>
      </c>
      <c r="C15" s="28"/>
      <c r="D15" s="28"/>
      <c r="F15" s="628" t="s">
        <v>1535</v>
      </c>
      <c r="G15" s="624">
        <f>IF(ISBLANK(C7),"",C7)</f>
        <v>31</v>
      </c>
      <c r="I15" s="628" t="s">
        <v>1546</v>
      </c>
      <c r="J15" s="624">
        <f>IF(ISBLANK(C7),"",C7)</f>
        <v>31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36</v>
      </c>
      <c r="I16" s="629" t="s">
        <v>1547</v>
      </c>
      <c r="J16" s="625">
        <f>IF(ISBLANK(D7),"",D7)</f>
        <v>36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0.6</v>
      </c>
    </row>
    <row r="22" spans="1:2" x14ac:dyDescent="0.25">
      <c r="A22" s="628" t="s">
        <v>472</v>
      </c>
      <c r="B22" s="624">
        <f>IF(ISBLANK(H7),"",H7)</f>
        <v>0.1</v>
      </c>
    </row>
    <row r="23" spans="1:2" x14ac:dyDescent="0.25">
      <c r="A23" s="629" t="s">
        <v>373</v>
      </c>
      <c r="B23" s="625">
        <f>IF(ISBLANK(I7),"",I7)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24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138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59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12.4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113</v>
      </c>
      <c r="C6" s="761"/>
      <c r="D6" s="761"/>
      <c r="E6" s="459">
        <v>22.5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70</v>
      </c>
      <c r="C7" s="761"/>
      <c r="D7" s="761"/>
      <c r="E7" s="459">
        <v>14.2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59</v>
      </c>
      <c r="C8" s="762"/>
      <c r="D8" s="762"/>
      <c r="E8" s="603">
        <v>12.4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113</v>
      </c>
      <c r="C16" s="757"/>
      <c r="I16" s="702">
        <f>A6</f>
        <v>2020</v>
      </c>
      <c r="J16" s="676">
        <f>IF(ISBLANK(E6),"",E6)</f>
        <v>22.5</v>
      </c>
      <c r="K16" s="758"/>
    </row>
    <row r="17" spans="1:10" x14ac:dyDescent="0.25">
      <c r="A17" s="703">
        <f>A7</f>
        <v>2021</v>
      </c>
      <c r="B17" s="855">
        <f>IF(ISBLANK(B7),"",B7)</f>
        <v>70</v>
      </c>
      <c r="C17" s="757"/>
      <c r="I17" s="703">
        <f>A7</f>
        <v>2021</v>
      </c>
      <c r="J17" s="855">
        <f>IF(ISBLANK(E7),"",E7)</f>
        <v>14.2</v>
      </c>
    </row>
    <row r="18" spans="1:10" x14ac:dyDescent="0.25">
      <c r="A18" s="704">
        <f>A8</f>
        <v>2022</v>
      </c>
      <c r="B18" s="678">
        <f>IF(ISBLANK(B8),"",B8)</f>
        <v>59</v>
      </c>
      <c r="C18" s="757"/>
      <c r="I18" s="704">
        <f>A8</f>
        <v>2022</v>
      </c>
      <c r="J18" s="678">
        <f>IF(ISBLANK(E8),"",E8)</f>
        <v>12.4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32</v>
      </c>
      <c r="D5" s="451">
        <f>IF(ISBLANK(B5),"",A5)</f>
        <v>2020</v>
      </c>
      <c r="E5" s="620">
        <f>IF(ISBLANK(B5),"",B5)</f>
        <v>32</v>
      </c>
      <c r="K5" s="219">
        <v>2020</v>
      </c>
      <c r="L5" s="657">
        <v>6.5</v>
      </c>
    </row>
    <row r="6" spans="1:12" x14ac:dyDescent="0.25">
      <c r="A6" s="231">
        <v>2021</v>
      </c>
      <c r="B6" s="604">
        <v>31</v>
      </c>
      <c r="D6" s="452">
        <f>IF(ISBLANK(B6),"",A6)</f>
        <v>2021</v>
      </c>
      <c r="E6" s="621">
        <f>IF(ISBLANK(B6),"",B6)</f>
        <v>31</v>
      </c>
      <c r="K6" s="288">
        <v>2021</v>
      </c>
      <c r="L6" s="659">
        <v>5.5</v>
      </c>
    </row>
    <row r="7" spans="1:12" x14ac:dyDescent="0.25">
      <c r="A7" s="123">
        <v>2022</v>
      </c>
      <c r="B7" s="619">
        <v>29</v>
      </c>
      <c r="D7" s="381">
        <f>IF(ISBLANK(B7),"",A7)</f>
        <v>2022</v>
      </c>
      <c r="E7" s="622">
        <f>IF(ISBLANK(B7),"",B7)</f>
        <v>29</v>
      </c>
      <c r="K7" s="221">
        <v>2022</v>
      </c>
      <c r="L7" s="619">
        <v>3.8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5</v>
      </c>
      <c r="C4" s="645">
        <v>77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4</v>
      </c>
      <c r="C5" s="604">
        <v>91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24</v>
      </c>
      <c r="C6" s="604">
        <v>138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12</v>
      </c>
      <c r="C5" s="645">
        <v>3203</v>
      </c>
      <c r="D5" s="645">
        <v>358</v>
      </c>
      <c r="E5" s="871">
        <v>11.1</v>
      </c>
      <c r="F5" s="1048">
        <v>9.6</v>
      </c>
      <c r="G5" s="1048">
        <v>12.5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12</v>
      </c>
      <c r="C6" s="659">
        <v>3150</v>
      </c>
      <c r="D6" s="659">
        <v>306</v>
      </c>
      <c r="E6" s="659">
        <v>9.6</v>
      </c>
      <c r="F6" s="659">
        <v>8.1999999999999993</v>
      </c>
      <c r="G6" s="659">
        <v>11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12</v>
      </c>
      <c r="C7" s="619">
        <v>3046</v>
      </c>
      <c r="D7" s="619">
        <v>271</v>
      </c>
      <c r="E7" s="619">
        <v>8.8000000000000007</v>
      </c>
      <c r="F7" s="619">
        <v>7.3</v>
      </c>
      <c r="G7" s="619">
        <v>10.3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21.3</v>
      </c>
      <c r="C4" s="657">
        <v>707</v>
      </c>
      <c r="D4" s="657">
        <v>9.8000000000000007</v>
      </c>
      <c r="E4" s="657">
        <v>222</v>
      </c>
      <c r="F4" s="657">
        <v>0.6</v>
      </c>
      <c r="G4" s="657">
        <v>49</v>
      </c>
      <c r="H4" s="657">
        <v>7</v>
      </c>
      <c r="I4" s="657">
        <v>54</v>
      </c>
      <c r="J4" s="657">
        <v>0.7</v>
      </c>
      <c r="K4" s="255"/>
      <c r="L4" s="255"/>
      <c r="M4" s="255"/>
    </row>
    <row r="5" spans="1:13" x14ac:dyDescent="0.25">
      <c r="A5" s="488">
        <v>2021</v>
      </c>
      <c r="B5" s="604">
        <v>18.5</v>
      </c>
      <c r="C5" s="604">
        <v>614</v>
      </c>
      <c r="D5" s="604">
        <v>8.6999999999999993</v>
      </c>
      <c r="E5" s="604">
        <v>217</v>
      </c>
      <c r="F5" s="604">
        <v>0.6</v>
      </c>
      <c r="G5" s="604">
        <v>40</v>
      </c>
      <c r="H5" s="604">
        <v>6</v>
      </c>
      <c r="I5" s="604">
        <v>52</v>
      </c>
      <c r="J5" s="604">
        <v>0.7</v>
      </c>
      <c r="K5" s="255"/>
      <c r="L5" s="255"/>
      <c r="M5" s="255"/>
    </row>
    <row r="6" spans="1:13" x14ac:dyDescent="0.25">
      <c r="A6" s="483">
        <v>2022</v>
      </c>
      <c r="B6" s="619">
        <v>17</v>
      </c>
      <c r="C6" s="619">
        <v>609</v>
      </c>
      <c r="D6" s="619">
        <v>8.8000000000000007</v>
      </c>
      <c r="E6" s="619">
        <v>225</v>
      </c>
      <c r="F6" s="619">
        <v>0.6</v>
      </c>
      <c r="G6" s="619">
        <v>27</v>
      </c>
      <c r="H6" s="619">
        <v>6</v>
      </c>
      <c r="I6" s="619">
        <v>56</v>
      </c>
      <c r="J6" s="619">
        <v>0.7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16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137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13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345</v>
      </c>
      <c r="C4" s="1015">
        <v>177</v>
      </c>
      <c r="D4" s="1015">
        <v>168</v>
      </c>
      <c r="E4" s="1014">
        <v>650</v>
      </c>
      <c r="F4" s="1015">
        <v>321</v>
      </c>
      <c r="G4" s="1015">
        <v>329</v>
      </c>
      <c r="H4" s="1016">
        <v>8.9</v>
      </c>
      <c r="I4" s="1016">
        <v>16.8</v>
      </c>
      <c r="J4" s="1016">
        <v>-7.9</v>
      </c>
      <c r="K4" s="70">
        <v>399</v>
      </c>
      <c r="L4" s="55">
        <v>163</v>
      </c>
      <c r="M4" s="110">
        <v>236</v>
      </c>
      <c r="N4" s="55">
        <v>531</v>
      </c>
      <c r="O4" s="55">
        <v>237</v>
      </c>
      <c r="P4" s="110">
        <v>294</v>
      </c>
    </row>
    <row r="5" spans="1:17" x14ac:dyDescent="0.25">
      <c r="A5" s="288">
        <v>2021</v>
      </c>
      <c r="B5" s="1017">
        <v>361</v>
      </c>
      <c r="C5" s="1018">
        <v>183</v>
      </c>
      <c r="D5" s="1018">
        <v>178</v>
      </c>
      <c r="E5" s="1017">
        <v>779</v>
      </c>
      <c r="F5" s="1018">
        <v>396</v>
      </c>
      <c r="G5" s="1018">
        <v>383</v>
      </c>
      <c r="H5" s="1019">
        <v>9.5</v>
      </c>
      <c r="I5" s="1019">
        <v>20.399999999999999</v>
      </c>
      <c r="J5" s="1019">
        <v>-11</v>
      </c>
      <c r="K5" s="214">
        <v>518</v>
      </c>
      <c r="L5" s="58">
        <v>234</v>
      </c>
      <c r="M5" s="162">
        <v>284</v>
      </c>
      <c r="N5" s="58">
        <v>734</v>
      </c>
      <c r="O5" s="58">
        <v>321</v>
      </c>
      <c r="P5" s="162">
        <v>413</v>
      </c>
    </row>
    <row r="6" spans="1:17" x14ac:dyDescent="0.25">
      <c r="A6" s="221">
        <v>2022</v>
      </c>
      <c r="B6" s="1020">
        <v>359</v>
      </c>
      <c r="C6" s="1021">
        <v>188</v>
      </c>
      <c r="D6" s="1021">
        <v>171</v>
      </c>
      <c r="E6" s="1020">
        <v>631</v>
      </c>
      <c r="F6" s="1021">
        <v>317</v>
      </c>
      <c r="G6" s="1021">
        <v>314</v>
      </c>
      <c r="H6" s="1022">
        <v>9.8000000000000007</v>
      </c>
      <c r="I6" s="1022">
        <v>17.2</v>
      </c>
      <c r="J6" s="1022">
        <v>-7.4</v>
      </c>
      <c r="K6" s="1023">
        <v>526</v>
      </c>
      <c r="L6" s="1024">
        <v>260</v>
      </c>
      <c r="M6" s="1025">
        <v>266</v>
      </c>
      <c r="N6" s="1024">
        <v>669</v>
      </c>
      <c r="O6" s="1024">
        <v>300</v>
      </c>
      <c r="P6" s="1025">
        <v>369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168</v>
      </c>
      <c r="C13" s="321">
        <f>IF(ISBLANK(C4),"",C4)</f>
        <v>177</v>
      </c>
      <c r="D13" s="366"/>
      <c r="E13" s="324">
        <f>A4</f>
        <v>2020</v>
      </c>
      <c r="F13" s="321">
        <f>IF(ISBLANK(G4),"",G4)</f>
        <v>329</v>
      </c>
      <c r="G13" s="321">
        <f>IF(ISBLANK(F4),"",F4)</f>
        <v>321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178</v>
      </c>
      <c r="C14" s="322">
        <f t="shared" ref="C14:C15" si="2">IF(ISBLANK(C5),"",C5)</f>
        <v>183</v>
      </c>
      <c r="D14" s="366"/>
      <c r="E14" s="325">
        <f t="shared" ref="E14:E15" si="3">A5</f>
        <v>2021</v>
      </c>
      <c r="F14" s="322">
        <f t="shared" ref="F14:F15" si="4">IF(ISBLANK(G5),"",G5)</f>
        <v>383</v>
      </c>
      <c r="G14" s="322">
        <f t="shared" ref="G14:G15" si="5">IF(ISBLANK(F5),"",F5)</f>
        <v>396</v>
      </c>
      <c r="H14" s="391"/>
      <c r="I14" s="391"/>
      <c r="J14" s="48"/>
      <c r="K14" s="327" t="s">
        <v>544</v>
      </c>
      <c r="L14" s="330">
        <f>IF(ISBLANK(K4),"",K4)</f>
        <v>399</v>
      </c>
      <c r="M14" s="330">
        <f>IF(ISBLANK(K5),"",K5)</f>
        <v>518</v>
      </c>
      <c r="N14" s="330">
        <f>IF(ISBLANK(K6),"",K6)</f>
        <v>526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171</v>
      </c>
      <c r="C15" s="323">
        <f t="shared" si="2"/>
        <v>188</v>
      </c>
      <c r="E15" s="326">
        <f t="shared" si="3"/>
        <v>2022</v>
      </c>
      <c r="F15" s="323">
        <f t="shared" si="4"/>
        <v>314</v>
      </c>
      <c r="G15" s="323">
        <f t="shared" si="5"/>
        <v>317</v>
      </c>
      <c r="H15" s="213"/>
      <c r="I15" s="213"/>
      <c r="J15" s="28"/>
      <c r="K15" s="328" t="s">
        <v>543</v>
      </c>
      <c r="L15" s="331">
        <f>IF(ISBLANK(N4),"",N4)</f>
        <v>531</v>
      </c>
      <c r="M15" s="331">
        <f>IF(ISBLANK(N5),"",N5)</f>
        <v>734</v>
      </c>
      <c r="N15" s="331">
        <f>IF(ISBLANK(N6),"",N6)</f>
        <v>669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399</v>
      </c>
      <c r="M19" s="330">
        <f>IF(ISBLANK(K5),"",K5)</f>
        <v>518</v>
      </c>
      <c r="N19" s="330">
        <f>IF(ISBLANK(K6),"",K6)</f>
        <v>526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531</v>
      </c>
      <c r="M20" s="331">
        <f>IF(ISBLANK(N5),"",N5)</f>
        <v>734</v>
      </c>
      <c r="N20" s="331">
        <f>IF(ISBLANK(N6),"",N6)</f>
        <v>669</v>
      </c>
      <c r="O20" s="366"/>
    </row>
    <row r="21" spans="1:15" x14ac:dyDescent="0.25">
      <c r="A21" s="324">
        <f>A4</f>
        <v>2020</v>
      </c>
      <c r="B21" s="321">
        <f>IF(ISBLANK(D4),"",D4)</f>
        <v>168</v>
      </c>
      <c r="C21" s="321">
        <f>IF(ISBLANK(C4),"",C4)</f>
        <v>177</v>
      </c>
      <c r="E21" s="324">
        <f>A4</f>
        <v>2020</v>
      </c>
      <c r="F21" s="321">
        <f>IF(ISBLANK(G4),"",G4)</f>
        <v>329</v>
      </c>
      <c r="G21" s="321">
        <f>IF(ISBLANK(F4),"",F4)</f>
        <v>321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178</v>
      </c>
      <c r="C22" s="322">
        <f t="shared" ref="C22:C23" si="8">IF(ISBLANK(C5),"",C5)</f>
        <v>183</v>
      </c>
      <c r="E22" s="325">
        <f t="shared" ref="E22:E23" si="9">A5</f>
        <v>2021</v>
      </c>
      <c r="F22" s="322">
        <f t="shared" ref="F22:F23" si="10">IF(ISBLANK(G5),"",G5)</f>
        <v>383</v>
      </c>
      <c r="G22" s="322">
        <f t="shared" ref="G22:G23" si="11">IF(ISBLANK(F5),"",F5)</f>
        <v>396</v>
      </c>
    </row>
    <row r="23" spans="1:15" x14ac:dyDescent="0.25">
      <c r="A23" s="326">
        <f t="shared" si="6"/>
        <v>2022</v>
      </c>
      <c r="B23" s="323">
        <f t="shared" si="7"/>
        <v>171</v>
      </c>
      <c r="C23" s="323">
        <f t="shared" si="8"/>
        <v>188</v>
      </c>
      <c r="E23" s="326">
        <f t="shared" si="9"/>
        <v>2022</v>
      </c>
      <c r="F23" s="323">
        <f t="shared" si="10"/>
        <v>314</v>
      </c>
      <c r="G23" s="323">
        <f t="shared" si="11"/>
        <v>317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15</v>
      </c>
      <c r="C5" s="613"/>
      <c r="D5" s="613"/>
      <c r="E5" s="601">
        <v>49</v>
      </c>
      <c r="F5" s="618"/>
      <c r="G5" s="947"/>
      <c r="H5" s="601">
        <v>266</v>
      </c>
      <c r="I5" s="618">
        <v>97</v>
      </c>
      <c r="J5" s="618">
        <v>169</v>
      </c>
      <c r="K5" s="618"/>
      <c r="L5" s="947"/>
    </row>
    <row r="6" spans="1:12" x14ac:dyDescent="0.25">
      <c r="A6" s="288">
        <v>2021</v>
      </c>
      <c r="B6" s="603">
        <v>7</v>
      </c>
      <c r="C6" s="614"/>
      <c r="D6" s="614"/>
      <c r="E6" s="1043">
        <v>25</v>
      </c>
      <c r="F6" s="1037"/>
      <c r="G6" s="982"/>
      <c r="H6" s="1043">
        <v>181</v>
      </c>
      <c r="I6" s="1037">
        <v>67</v>
      </c>
      <c r="J6" s="1037">
        <v>114</v>
      </c>
      <c r="K6" s="1037"/>
      <c r="L6" s="982"/>
    </row>
    <row r="7" spans="1:12" x14ac:dyDescent="0.25">
      <c r="A7" s="220">
        <v>2022</v>
      </c>
      <c r="B7" s="603">
        <v>16</v>
      </c>
      <c r="C7" s="614"/>
      <c r="D7" s="614"/>
      <c r="E7" s="1043">
        <v>13</v>
      </c>
      <c r="F7" s="1037"/>
      <c r="G7" s="982"/>
      <c r="H7" s="1043">
        <v>137</v>
      </c>
      <c r="I7" s="1037">
        <v>39</v>
      </c>
      <c r="J7" s="1037">
        <v>98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39</v>
      </c>
    </row>
    <row r="15" spans="1:12" ht="30" x14ac:dyDescent="0.25">
      <c r="A15" s="835" t="s">
        <v>1551</v>
      </c>
      <c r="B15" s="625">
        <f>IF(ISBLANK(J7),"",J7)</f>
        <v>98</v>
      </c>
    </row>
    <row r="17" spans="1:2" x14ac:dyDescent="0.25">
      <c r="A17" s="627" t="s">
        <v>1548</v>
      </c>
      <c r="B17" s="623">
        <f>IF(ISBLANK(I7),"",I7)</f>
        <v>39</v>
      </c>
    </row>
    <row r="18" spans="1:2" x14ac:dyDescent="0.25">
      <c r="A18" s="629" t="s">
        <v>1549</v>
      </c>
      <c r="B18" s="625">
        <f>IF(ISBLANK(J7),"",J7)</f>
        <v>98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59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38.9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/>
      <c r="C6" s="616"/>
    </row>
    <row r="7" spans="1:6" x14ac:dyDescent="0.25">
      <c r="A7" s="288">
        <v>2013</v>
      </c>
      <c r="B7" s="616">
        <v>63.2</v>
      </c>
      <c r="C7" s="616">
        <v>27.8</v>
      </c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/>
      <c r="C10" s="616"/>
    </row>
    <row r="11" spans="1:6" x14ac:dyDescent="0.25">
      <c r="A11" s="220">
        <v>2017</v>
      </c>
      <c r="B11" s="646">
        <v>55.3</v>
      </c>
      <c r="C11" s="646">
        <v>30.6</v>
      </c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59</v>
      </c>
      <c r="C14" s="73">
        <v>38.9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88.076999999999998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232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14025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>
        <v>84</v>
      </c>
      <c r="C7" s="58">
        <v>2022</v>
      </c>
      <c r="D7" s="129" t="s">
        <v>1657</v>
      </c>
      <c r="E7" s="896" t="s">
        <v>5</v>
      </c>
    </row>
    <row r="8" spans="1:6" x14ac:dyDescent="0.25">
      <c r="A8" s="102" t="s">
        <v>403</v>
      </c>
      <c r="B8" s="58">
        <v>6449</v>
      </c>
      <c r="C8" s="58">
        <v>2022</v>
      </c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158.19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0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2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38</v>
      </c>
      <c r="C12" s="61">
        <v>2022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88.076999999999998</v>
      </c>
      <c r="C5" s="613">
        <v>88.076999999999998</v>
      </c>
      <c r="D5" s="753">
        <v>13346</v>
      </c>
      <c r="E5" s="753">
        <v>35</v>
      </c>
      <c r="G5" s="360">
        <v>2014</v>
      </c>
      <c r="H5" s="70">
        <v>0</v>
      </c>
      <c r="I5" s="55">
        <v>0</v>
      </c>
      <c r="J5" s="55">
        <v>0</v>
      </c>
      <c r="K5" s="71">
        <v>0</v>
      </c>
    </row>
    <row r="6" spans="1:12" x14ac:dyDescent="0.25">
      <c r="A6" s="288">
        <v>2021</v>
      </c>
      <c r="B6" s="603">
        <v>88.076999999999998</v>
      </c>
      <c r="C6" s="614">
        <v>88.076999999999998</v>
      </c>
      <c r="D6" s="961">
        <v>13435</v>
      </c>
      <c r="E6" s="961">
        <v>36</v>
      </c>
      <c r="G6" s="482">
        <v>2017</v>
      </c>
      <c r="H6" s="214">
        <v>0</v>
      </c>
      <c r="I6" s="58">
        <v>0</v>
      </c>
      <c r="J6" s="58">
        <v>0</v>
      </c>
      <c r="K6" s="216">
        <v>0</v>
      </c>
    </row>
    <row r="7" spans="1:12" x14ac:dyDescent="0.25">
      <c r="A7" s="220">
        <v>2022</v>
      </c>
      <c r="B7" s="603">
        <v>88.076999999999998</v>
      </c>
      <c r="C7" s="614">
        <v>88.076999999999998</v>
      </c>
      <c r="D7" s="961">
        <v>13632</v>
      </c>
      <c r="E7" s="961">
        <v>38</v>
      </c>
      <c r="G7" s="484">
        <v>2020</v>
      </c>
      <c r="H7" s="72">
        <v>158.19</v>
      </c>
      <c r="I7" s="61">
        <v>0</v>
      </c>
      <c r="J7" s="61">
        <v>158.19</v>
      </c>
      <c r="K7" s="73">
        <v>0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88.076999999999998</v>
      </c>
      <c r="D14" s="633">
        <f>A5</f>
        <v>2020</v>
      </c>
      <c r="E14" s="627">
        <f>IF(ISBLANK(D5),"",D5)</f>
        <v>13346</v>
      </c>
      <c r="F14" s="213"/>
      <c r="G14" s="636" t="s">
        <v>933</v>
      </c>
      <c r="H14" s="623">
        <f>IF(ISBLANK(J7),"",J7)</f>
        <v>158.19</v>
      </c>
      <c r="I14" s="213"/>
      <c r="J14" s="213"/>
    </row>
    <row r="15" spans="1:12" x14ac:dyDescent="0.25">
      <c r="A15" s="872" t="s">
        <v>16</v>
      </c>
      <c r="B15" s="632">
        <f>IF(ISBLANK(B7),"",B7)</f>
        <v>88.076999999999998</v>
      </c>
      <c r="D15" s="634">
        <f t="shared" ref="D15:D16" si="0">A6</f>
        <v>2021</v>
      </c>
      <c r="E15" s="628">
        <f>IF(ISBLANK(D6),"",D6)</f>
        <v>13435</v>
      </c>
      <c r="F15" s="213"/>
      <c r="G15" s="637" t="s">
        <v>934</v>
      </c>
      <c r="H15" s="625">
        <f>IF(ISBLANK(I7),"",I7)</f>
        <v>0</v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13632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88.076999999999998</v>
      </c>
      <c r="F19" s="255"/>
      <c r="G19" s="636" t="s">
        <v>537</v>
      </c>
      <c r="H19" s="623">
        <f>IF(ISBLANK(J7),"",J7)</f>
        <v>158.19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88.076999999999998</v>
      </c>
      <c r="F20" s="255"/>
      <c r="G20" s="637" t="s">
        <v>536</v>
      </c>
      <c r="H20" s="625">
        <f>IF(ISBLANK(I7),"",I7)</f>
        <v>0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0.8</v>
      </c>
      <c r="C5" s="1101">
        <v>14025</v>
      </c>
      <c r="D5" s="1102">
        <v>232</v>
      </c>
      <c r="E5" s="1101">
        <v>6315</v>
      </c>
      <c r="F5" s="1102">
        <v>84</v>
      </c>
    </row>
    <row r="6" spans="1:9" x14ac:dyDescent="0.25">
      <c r="A6" s="220">
        <v>2021</v>
      </c>
      <c r="B6" s="1101">
        <v>2.5</v>
      </c>
      <c r="C6" s="1101">
        <v>14025</v>
      </c>
      <c r="D6" s="1102">
        <v>232</v>
      </c>
      <c r="E6" s="1101">
        <v>6438</v>
      </c>
      <c r="F6" s="1102">
        <v>84</v>
      </c>
    </row>
    <row r="7" spans="1:9" x14ac:dyDescent="0.25">
      <c r="A7" s="221">
        <v>2022</v>
      </c>
      <c r="B7" s="73">
        <v>2</v>
      </c>
      <c r="C7" s="73">
        <v>14025</v>
      </c>
      <c r="D7" s="73">
        <v>232</v>
      </c>
      <c r="E7" s="73">
        <v>6449</v>
      </c>
      <c r="F7" s="73">
        <v>84</v>
      </c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3745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2457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1288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9154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5432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3722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2.2000000000000002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2.9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3104</v>
      </c>
      <c r="C5" s="460">
        <v>2611</v>
      </c>
      <c r="D5" s="460">
        <v>493</v>
      </c>
      <c r="E5" s="459">
        <v>9299</v>
      </c>
      <c r="F5" s="460">
        <v>7936</v>
      </c>
      <c r="G5" s="460">
        <v>1363</v>
      </c>
      <c r="H5" s="459">
        <v>3</v>
      </c>
      <c r="I5" s="765">
        <v>2.8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3632</v>
      </c>
      <c r="C6" s="460">
        <v>2800</v>
      </c>
      <c r="D6" s="460">
        <v>832</v>
      </c>
      <c r="E6" s="459">
        <v>9898</v>
      </c>
      <c r="F6" s="460">
        <v>8067</v>
      </c>
      <c r="G6" s="460">
        <v>1831</v>
      </c>
      <c r="H6" s="459">
        <v>2.9</v>
      </c>
      <c r="I6" s="765">
        <v>2.2000000000000002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3745</v>
      </c>
      <c r="C7" s="614">
        <v>2457</v>
      </c>
      <c r="D7" s="614">
        <v>1288</v>
      </c>
      <c r="E7" s="603">
        <v>9154</v>
      </c>
      <c r="F7" s="614">
        <v>5432</v>
      </c>
      <c r="G7" s="614">
        <v>3722</v>
      </c>
      <c r="H7" s="949">
        <v>2.2000000000000002</v>
      </c>
      <c r="I7" s="950">
        <v>2.9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3104</v>
      </c>
      <c r="C14" s="676">
        <f t="shared" ref="C14:D14" si="0">IF(ISBLANK(C5),"",C5)</f>
        <v>2611</v>
      </c>
      <c r="D14" s="671">
        <f t="shared" si="0"/>
        <v>493</v>
      </c>
      <c r="F14" s="886">
        <f>A5</f>
        <v>2020</v>
      </c>
      <c r="G14" s="676">
        <f>IF(ISBLANK(E5),"",E5)</f>
        <v>9299</v>
      </c>
      <c r="H14" s="676">
        <f t="shared" ref="H14:I16" si="1">IF(ISBLANK(F5),"",F5)</f>
        <v>7936</v>
      </c>
      <c r="I14" s="671">
        <f t="shared" si="1"/>
        <v>1363</v>
      </c>
      <c r="J14" s="758"/>
      <c r="K14" s="886">
        <f>A5</f>
        <v>2020</v>
      </c>
      <c r="L14" s="676">
        <f>IF(ISBLANK(H5),"",H5)</f>
        <v>3</v>
      </c>
      <c r="M14" s="671">
        <f>IF(ISBLANK(I5),"",I5)</f>
        <v>2.8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3632</v>
      </c>
      <c r="C15" s="881">
        <f t="shared" si="3"/>
        <v>2800</v>
      </c>
      <c r="D15" s="888">
        <f t="shared" si="3"/>
        <v>832</v>
      </c>
      <c r="F15" s="892">
        <f t="shared" ref="F15:F16" si="4">A6</f>
        <v>2021</v>
      </c>
      <c r="G15" s="855">
        <f t="shared" ref="G15:G16" si="5">IF(ISBLANK(E6),"",E6)</f>
        <v>9898</v>
      </c>
      <c r="H15" s="855">
        <f t="shared" si="1"/>
        <v>8067</v>
      </c>
      <c r="I15" s="672">
        <f t="shared" si="1"/>
        <v>1831</v>
      </c>
      <c r="J15" s="213"/>
      <c r="K15" s="892">
        <f t="shared" ref="K15:K16" si="6">A6</f>
        <v>2021</v>
      </c>
      <c r="L15" s="855">
        <f t="shared" ref="L15:M16" si="7">IF(ISBLANK(H6),"",H6)</f>
        <v>2.9</v>
      </c>
      <c r="M15" s="672">
        <f t="shared" si="7"/>
        <v>2.2000000000000002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3745</v>
      </c>
      <c r="C16" s="890">
        <f t="shared" si="3"/>
        <v>2457</v>
      </c>
      <c r="D16" s="891">
        <f t="shared" si="3"/>
        <v>1288</v>
      </c>
      <c r="F16" s="893">
        <f t="shared" si="4"/>
        <v>2022</v>
      </c>
      <c r="G16" s="678">
        <f t="shared" si="5"/>
        <v>9154</v>
      </c>
      <c r="H16" s="678">
        <f t="shared" si="1"/>
        <v>5432</v>
      </c>
      <c r="I16" s="673">
        <f t="shared" si="1"/>
        <v>3722</v>
      </c>
      <c r="J16" s="213"/>
      <c r="K16" s="893">
        <f t="shared" si="6"/>
        <v>2022</v>
      </c>
      <c r="L16" s="678">
        <f t="shared" si="7"/>
        <v>2.2000000000000002</v>
      </c>
      <c r="M16" s="673">
        <f t="shared" si="7"/>
        <v>2.9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3104</v>
      </c>
      <c r="C22" s="676">
        <f t="shared" ref="C22:D22" si="8">IF(ISBLANK(C5),"",C5)</f>
        <v>2611</v>
      </c>
      <c r="D22" s="671">
        <f t="shared" si="8"/>
        <v>493</v>
      </c>
      <c r="F22" s="886">
        <f>A5</f>
        <v>2020</v>
      </c>
      <c r="G22" s="676">
        <f>IF(ISBLANK(E5),"",E5)</f>
        <v>9299</v>
      </c>
      <c r="H22" s="676">
        <f t="shared" ref="H22:I24" si="9">IF(ISBLANK(F5),"",F5)</f>
        <v>7936</v>
      </c>
      <c r="I22" s="671">
        <f t="shared" si="9"/>
        <v>1363</v>
      </c>
      <c r="J22" s="758"/>
      <c r="K22" s="886">
        <f>A5</f>
        <v>2020</v>
      </c>
      <c r="L22" s="676">
        <f>IF(ISBLANK(H5),"",H5)</f>
        <v>3</v>
      </c>
      <c r="M22" s="671">
        <f>IF(ISBLANK(I5),"",I5)</f>
        <v>2.8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3632</v>
      </c>
      <c r="C23" s="855">
        <f t="shared" si="11"/>
        <v>2800</v>
      </c>
      <c r="D23" s="672">
        <f t="shared" si="11"/>
        <v>832</v>
      </c>
      <c r="F23" s="892">
        <f t="shared" ref="F23:F24" si="12">A6</f>
        <v>2021</v>
      </c>
      <c r="G23" s="855">
        <f t="shared" ref="G23:G24" si="13">IF(ISBLANK(E6),"",E6)</f>
        <v>9898</v>
      </c>
      <c r="H23" s="855">
        <f t="shared" si="9"/>
        <v>8067</v>
      </c>
      <c r="I23" s="672">
        <f t="shared" si="9"/>
        <v>1831</v>
      </c>
      <c r="J23" s="213"/>
      <c r="K23" s="892">
        <f t="shared" ref="K23:K24" si="14">A6</f>
        <v>2021</v>
      </c>
      <c r="L23" s="855">
        <f t="shared" ref="L23:M24" si="15">IF(ISBLANK(H6),"",H6)</f>
        <v>2.9</v>
      </c>
      <c r="M23" s="672">
        <f t="shared" si="15"/>
        <v>2.2000000000000002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3745</v>
      </c>
      <c r="C24" s="678">
        <f t="shared" si="11"/>
        <v>2457</v>
      </c>
      <c r="D24" s="673">
        <f t="shared" si="11"/>
        <v>1288</v>
      </c>
      <c r="F24" s="893">
        <f t="shared" si="12"/>
        <v>2022</v>
      </c>
      <c r="G24" s="678">
        <f t="shared" si="13"/>
        <v>9154</v>
      </c>
      <c r="H24" s="678">
        <f t="shared" si="9"/>
        <v>5432</v>
      </c>
      <c r="I24" s="673">
        <f t="shared" si="9"/>
        <v>3722</v>
      </c>
      <c r="J24" s="213"/>
      <c r="K24" s="893">
        <f t="shared" si="14"/>
        <v>2022</v>
      </c>
      <c r="L24" s="678">
        <f t="shared" si="15"/>
        <v>2.2000000000000002</v>
      </c>
      <c r="M24" s="673">
        <f t="shared" si="15"/>
        <v>2.9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128</v>
      </c>
      <c r="C3" s="71">
        <v>59</v>
      </c>
      <c r="D3" s="71">
        <v>13.8</v>
      </c>
      <c r="F3" s="105" t="s">
        <v>545</v>
      </c>
      <c r="G3" s="97">
        <f>IF(ISBLANK(B3),"",B3)</f>
        <v>128</v>
      </c>
      <c r="H3" s="97">
        <f>IF(ISBLANK(B4),"",B4)</f>
        <v>181</v>
      </c>
      <c r="I3" s="97">
        <f>IF(ISBLANK(B5),"",B5)</f>
        <v>163</v>
      </c>
      <c r="J3" s="367"/>
    </row>
    <row r="4" spans="1:12" x14ac:dyDescent="0.25">
      <c r="A4" s="288">
        <v>2021</v>
      </c>
      <c r="B4" s="216">
        <v>181</v>
      </c>
      <c r="C4" s="216">
        <v>58</v>
      </c>
      <c r="D4" s="216">
        <v>15.9</v>
      </c>
      <c r="F4" s="130" t="s">
        <v>546</v>
      </c>
      <c r="G4" s="98">
        <f>IF(ISBLANK(C3),"",C3)</f>
        <v>59</v>
      </c>
      <c r="H4" s="98">
        <f>IF(ISBLANK(C4),"",C4)</f>
        <v>58</v>
      </c>
      <c r="I4" s="98">
        <f>IF(ISBLANK(C5),"",C5)</f>
        <v>66</v>
      </c>
      <c r="J4" s="367"/>
    </row>
    <row r="5" spans="1:12" x14ac:dyDescent="0.25">
      <c r="A5" s="220">
        <v>2022</v>
      </c>
      <c r="B5" s="170">
        <v>163</v>
      </c>
      <c r="C5" s="170">
        <v>66</v>
      </c>
      <c r="D5" s="170">
        <v>15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128</v>
      </c>
      <c r="H8" s="97">
        <f>IF(ISBLANK(B4),"",B4)</f>
        <v>181</v>
      </c>
      <c r="I8" s="97">
        <f>IF(ISBLANK(B5),"",B5)</f>
        <v>163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59</v>
      </c>
      <c r="H9" s="98">
        <f>IF(ISBLANK(C4),"",C4)</f>
        <v>58</v>
      </c>
      <c r="I9" s="98">
        <f>IF(ISBLANK(C5),"",C5)</f>
        <v>66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13.8</v>
      </c>
      <c r="H13" s="132">
        <f>IF(ISBLANK(D4),"",D4)</f>
        <v>15.9</v>
      </c>
      <c r="I13" s="132">
        <f>IF(ISBLANK(D5),"",D5)</f>
        <v>15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944</v>
      </c>
      <c r="C4" s="110">
        <v>937</v>
      </c>
      <c r="E4" s="29" t="s">
        <v>548</v>
      </c>
      <c r="F4" s="165">
        <f>B4/($B$22+$C$22)*100</f>
        <v>2.5683580465242826</v>
      </c>
      <c r="G4" s="165">
        <f>C4/($B$22+$C$22)*100</f>
        <v>2.5493130186369202</v>
      </c>
      <c r="J4" s="29" t="s">
        <v>548</v>
      </c>
      <c r="K4" s="165">
        <f>G4</f>
        <v>2.5493130186369202</v>
      </c>
    </row>
    <row r="5" spans="1:11" x14ac:dyDescent="0.25">
      <c r="A5" s="204" t="s">
        <v>549</v>
      </c>
      <c r="B5" s="214">
        <v>900</v>
      </c>
      <c r="C5" s="162">
        <v>929</v>
      </c>
      <c r="E5" s="29" t="s">
        <v>549</v>
      </c>
      <c r="F5" s="165">
        <f t="shared" ref="F5:G21" si="0">B5/($B$22+$C$22)*100</f>
        <v>2.4486464426608627</v>
      </c>
      <c r="G5" s="165">
        <f t="shared" si="0"/>
        <v>2.5275472724799344</v>
      </c>
      <c r="J5" s="29" t="s">
        <v>549</v>
      </c>
      <c r="K5" s="165">
        <f t="shared" ref="K5:K21" si="1">G5</f>
        <v>2.5275472724799344</v>
      </c>
    </row>
    <row r="6" spans="1:11" x14ac:dyDescent="0.25">
      <c r="A6" s="204" t="s">
        <v>550</v>
      </c>
      <c r="B6" s="214">
        <v>978</v>
      </c>
      <c r="C6" s="162">
        <v>1048</v>
      </c>
      <c r="E6" s="29" t="s">
        <v>550</v>
      </c>
      <c r="F6" s="165">
        <f t="shared" si="0"/>
        <v>2.6608624676914707</v>
      </c>
      <c r="G6" s="165">
        <f t="shared" si="0"/>
        <v>2.8513127465650929</v>
      </c>
      <c r="J6" s="29" t="s">
        <v>550</v>
      </c>
      <c r="K6" s="165">
        <f t="shared" si="1"/>
        <v>2.8513127465650929</v>
      </c>
    </row>
    <row r="7" spans="1:11" x14ac:dyDescent="0.25">
      <c r="A7" s="204" t="s">
        <v>551</v>
      </c>
      <c r="B7" s="214">
        <v>1010</v>
      </c>
      <c r="C7" s="162">
        <v>1095</v>
      </c>
      <c r="E7" s="29" t="s">
        <v>551</v>
      </c>
      <c r="F7" s="165">
        <f t="shared" si="0"/>
        <v>2.7479254523194121</v>
      </c>
      <c r="G7" s="165">
        <f t="shared" si="0"/>
        <v>2.9791865052373829</v>
      </c>
      <c r="J7" s="29" t="s">
        <v>551</v>
      </c>
      <c r="K7" s="165">
        <f t="shared" si="1"/>
        <v>2.9791865052373829</v>
      </c>
    </row>
    <row r="8" spans="1:11" x14ac:dyDescent="0.25">
      <c r="A8" s="204" t="s">
        <v>552</v>
      </c>
      <c r="B8" s="214">
        <v>842</v>
      </c>
      <c r="C8" s="162">
        <v>928</v>
      </c>
      <c r="E8" s="29" t="s">
        <v>552</v>
      </c>
      <c r="F8" s="165">
        <f t="shared" si="0"/>
        <v>2.2908447830227181</v>
      </c>
      <c r="G8" s="165">
        <f t="shared" si="0"/>
        <v>2.5248265542103114</v>
      </c>
      <c r="J8" s="29" t="s">
        <v>552</v>
      </c>
      <c r="K8" s="165">
        <f t="shared" si="1"/>
        <v>2.5248265542103114</v>
      </c>
    </row>
    <row r="9" spans="1:11" x14ac:dyDescent="0.25">
      <c r="A9" s="204" t="s">
        <v>553</v>
      </c>
      <c r="B9" s="214">
        <v>947</v>
      </c>
      <c r="C9" s="162">
        <v>1046</v>
      </c>
      <c r="E9" s="29" t="s">
        <v>553</v>
      </c>
      <c r="F9" s="165">
        <f t="shared" si="0"/>
        <v>2.5765202013331523</v>
      </c>
      <c r="G9" s="165">
        <f t="shared" si="0"/>
        <v>2.845871310025847</v>
      </c>
      <c r="J9" s="29" t="s">
        <v>553</v>
      </c>
      <c r="K9" s="165">
        <f t="shared" si="1"/>
        <v>2.845871310025847</v>
      </c>
    </row>
    <row r="10" spans="1:11" x14ac:dyDescent="0.25">
      <c r="A10" s="204" t="s">
        <v>554</v>
      </c>
      <c r="B10" s="214">
        <v>1032</v>
      </c>
      <c r="C10" s="162">
        <v>1142</v>
      </c>
      <c r="E10" s="29" t="s">
        <v>554</v>
      </c>
      <c r="F10" s="165">
        <f t="shared" si="0"/>
        <v>2.8077812542511222</v>
      </c>
      <c r="G10" s="165">
        <f t="shared" si="0"/>
        <v>3.1070602639096725</v>
      </c>
      <c r="J10" s="29" t="s">
        <v>554</v>
      </c>
      <c r="K10" s="165">
        <f t="shared" si="1"/>
        <v>3.1070602639096725</v>
      </c>
    </row>
    <row r="11" spans="1:11" x14ac:dyDescent="0.25">
      <c r="A11" s="204" t="s">
        <v>555</v>
      </c>
      <c r="B11" s="214">
        <v>1164</v>
      </c>
      <c r="C11" s="162">
        <v>1295</v>
      </c>
      <c r="E11" s="29" t="s">
        <v>555</v>
      </c>
      <c r="F11" s="165">
        <f t="shared" si="0"/>
        <v>3.1669160658413817</v>
      </c>
      <c r="G11" s="165">
        <f t="shared" si="0"/>
        <v>3.5233301591620183</v>
      </c>
      <c r="J11" s="29" t="s">
        <v>555</v>
      </c>
      <c r="K11" s="165">
        <f t="shared" si="1"/>
        <v>3.5233301591620183</v>
      </c>
    </row>
    <row r="12" spans="1:11" x14ac:dyDescent="0.25">
      <c r="A12" s="204" t="s">
        <v>556</v>
      </c>
      <c r="B12" s="214">
        <v>1298</v>
      </c>
      <c r="C12" s="162">
        <v>1297</v>
      </c>
      <c r="E12" s="29" t="s">
        <v>556</v>
      </c>
      <c r="F12" s="165">
        <f t="shared" si="0"/>
        <v>3.531492313970888</v>
      </c>
      <c r="G12" s="165">
        <f t="shared" si="0"/>
        <v>3.5287715957012655</v>
      </c>
      <c r="J12" s="29" t="s">
        <v>556</v>
      </c>
      <c r="K12" s="165">
        <f t="shared" si="1"/>
        <v>3.5287715957012655</v>
      </c>
    </row>
    <row r="13" spans="1:11" x14ac:dyDescent="0.25">
      <c r="A13" s="204" t="s">
        <v>557</v>
      </c>
      <c r="B13" s="214">
        <v>1215</v>
      </c>
      <c r="C13" s="162">
        <v>1331</v>
      </c>
      <c r="E13" s="29" t="s">
        <v>557</v>
      </c>
      <c r="F13" s="165">
        <f t="shared" si="0"/>
        <v>3.3056726975921644</v>
      </c>
      <c r="G13" s="165">
        <f t="shared" si="0"/>
        <v>3.6212760168684537</v>
      </c>
      <c r="J13" s="29" t="s">
        <v>557</v>
      </c>
      <c r="K13" s="165">
        <f t="shared" si="1"/>
        <v>3.6212760168684537</v>
      </c>
    </row>
    <row r="14" spans="1:11" x14ac:dyDescent="0.25">
      <c r="A14" s="204" t="s">
        <v>558</v>
      </c>
      <c r="B14" s="214">
        <v>1271</v>
      </c>
      <c r="C14" s="162">
        <v>1162</v>
      </c>
      <c r="E14" s="29" t="s">
        <v>558</v>
      </c>
      <c r="F14" s="165">
        <f t="shared" si="0"/>
        <v>3.4580329206910627</v>
      </c>
      <c r="G14" s="165">
        <f t="shared" si="0"/>
        <v>3.1614746293021359</v>
      </c>
      <c r="J14" s="29" t="s">
        <v>558</v>
      </c>
      <c r="K14" s="165">
        <f t="shared" si="1"/>
        <v>3.1614746293021359</v>
      </c>
    </row>
    <row r="15" spans="1:11" x14ac:dyDescent="0.25">
      <c r="A15" s="204" t="s">
        <v>559</v>
      </c>
      <c r="B15" s="214">
        <v>1304</v>
      </c>
      <c r="C15" s="162">
        <v>1295</v>
      </c>
      <c r="E15" s="29" t="s">
        <v>559</v>
      </c>
      <c r="F15" s="165">
        <f t="shared" si="0"/>
        <v>3.5478166235886275</v>
      </c>
      <c r="G15" s="165">
        <f t="shared" si="0"/>
        <v>3.5233301591620183</v>
      </c>
      <c r="J15" s="29" t="s">
        <v>559</v>
      </c>
      <c r="K15" s="165">
        <f t="shared" si="1"/>
        <v>3.5233301591620183</v>
      </c>
    </row>
    <row r="16" spans="1:11" x14ac:dyDescent="0.25">
      <c r="A16" s="204" t="s">
        <v>560</v>
      </c>
      <c r="B16" s="214">
        <v>1434</v>
      </c>
      <c r="C16" s="162">
        <v>1248</v>
      </c>
      <c r="E16" s="29" t="s">
        <v>560</v>
      </c>
      <c r="F16" s="165">
        <f t="shared" si="0"/>
        <v>3.9015099986396407</v>
      </c>
      <c r="G16" s="165">
        <f t="shared" si="0"/>
        <v>3.3954564004897292</v>
      </c>
      <c r="J16" s="29" t="s">
        <v>560</v>
      </c>
      <c r="K16" s="165">
        <f t="shared" si="1"/>
        <v>3.3954564004897292</v>
      </c>
    </row>
    <row r="17" spans="1:11" x14ac:dyDescent="0.25">
      <c r="A17" s="204" t="s">
        <v>561</v>
      </c>
      <c r="B17" s="214">
        <v>1505</v>
      </c>
      <c r="C17" s="162">
        <v>1217</v>
      </c>
      <c r="E17" s="29" t="s">
        <v>561</v>
      </c>
      <c r="F17" s="165">
        <f t="shared" si="0"/>
        <v>4.0946809957828867</v>
      </c>
      <c r="G17" s="165">
        <f t="shared" si="0"/>
        <v>3.3111141341314108</v>
      </c>
      <c r="J17" s="29" t="s">
        <v>561</v>
      </c>
      <c r="K17" s="165">
        <f t="shared" si="1"/>
        <v>3.3111141341314108</v>
      </c>
    </row>
    <row r="18" spans="1:11" x14ac:dyDescent="0.25">
      <c r="A18" s="204" t="s">
        <v>562</v>
      </c>
      <c r="B18" s="214">
        <v>1325</v>
      </c>
      <c r="C18" s="162">
        <v>936</v>
      </c>
      <c r="E18" s="29" t="s">
        <v>562</v>
      </c>
      <c r="F18" s="165">
        <f t="shared" si="0"/>
        <v>3.6049517072507142</v>
      </c>
      <c r="G18" s="165">
        <f t="shared" si="0"/>
        <v>2.5465923003672968</v>
      </c>
      <c r="J18" s="29" t="s">
        <v>562</v>
      </c>
      <c r="K18" s="165">
        <f t="shared" si="1"/>
        <v>2.5465923003672968</v>
      </c>
    </row>
    <row r="19" spans="1:11" x14ac:dyDescent="0.25">
      <c r="A19" s="204" t="s">
        <v>563</v>
      </c>
      <c r="B19" s="214">
        <v>732</v>
      </c>
      <c r="C19" s="162">
        <v>443</v>
      </c>
      <c r="E19" s="29" t="s">
        <v>563</v>
      </c>
      <c r="F19" s="165">
        <f t="shared" si="0"/>
        <v>1.9915657733641683</v>
      </c>
      <c r="G19" s="165">
        <f t="shared" si="0"/>
        <v>1.205278193443069</v>
      </c>
      <c r="J19" s="29" t="s">
        <v>563</v>
      </c>
      <c r="K19" s="165">
        <f t="shared" si="1"/>
        <v>1.205278193443069</v>
      </c>
    </row>
    <row r="20" spans="1:11" x14ac:dyDescent="0.25">
      <c r="A20" s="204" t="s">
        <v>564</v>
      </c>
      <c r="B20" s="214">
        <v>605</v>
      </c>
      <c r="C20" s="162">
        <v>316</v>
      </c>
      <c r="E20" s="29" t="s">
        <v>564</v>
      </c>
      <c r="F20" s="165">
        <f t="shared" si="0"/>
        <v>1.6460345531220242</v>
      </c>
      <c r="G20" s="165">
        <f t="shared" si="0"/>
        <v>0.85974697320092497</v>
      </c>
      <c r="J20" s="29" t="s">
        <v>564</v>
      </c>
      <c r="K20" s="165">
        <f t="shared" si="1"/>
        <v>0.85974697320092497</v>
      </c>
    </row>
    <row r="21" spans="1:11" x14ac:dyDescent="0.25">
      <c r="A21" s="205" t="s">
        <v>565</v>
      </c>
      <c r="B21" s="72">
        <v>403</v>
      </c>
      <c r="C21" s="111">
        <v>181</v>
      </c>
      <c r="E21" s="31" t="s">
        <v>565</v>
      </c>
      <c r="F21" s="165">
        <f t="shared" si="0"/>
        <v>1.0964494626581418</v>
      </c>
      <c r="G21" s="165">
        <f t="shared" si="0"/>
        <v>0.49245000680179568</v>
      </c>
      <c r="J21" s="31" t="s">
        <v>565</v>
      </c>
      <c r="K21" s="212">
        <f t="shared" si="1"/>
        <v>0.49245000680179568</v>
      </c>
    </row>
    <row r="22" spans="1:11" x14ac:dyDescent="0.25">
      <c r="A22" s="311" t="s">
        <v>16</v>
      </c>
      <c r="B22" s="121">
        <f>SUM(B4:B21)</f>
        <v>18909</v>
      </c>
      <c r="C22" s="124">
        <f>SUM(C4:C21)</f>
        <v>17846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1681</v>
      </c>
      <c r="C3" s="110">
        <v>1226</v>
      </c>
      <c r="E3" s="299" t="s">
        <v>717</v>
      </c>
      <c r="F3" s="71">
        <v>46.21</v>
      </c>
      <c r="G3" s="71">
        <v>49.06</v>
      </c>
      <c r="K3" s="122" t="s">
        <v>16</v>
      </c>
      <c r="L3" s="71">
        <v>2.99</v>
      </c>
      <c r="M3" s="71">
        <v>2.68</v>
      </c>
    </row>
    <row r="4" spans="1:16" x14ac:dyDescent="0.25">
      <c r="A4" s="204" t="s">
        <v>712</v>
      </c>
      <c r="B4" s="214">
        <v>1978</v>
      </c>
      <c r="C4" s="162">
        <v>1405</v>
      </c>
      <c r="E4" s="300" t="s">
        <v>718</v>
      </c>
      <c r="F4" s="216">
        <v>40.97</v>
      </c>
      <c r="G4" s="216">
        <v>36.46</v>
      </c>
      <c r="K4" s="217" t="s">
        <v>212</v>
      </c>
      <c r="L4" s="216">
        <v>2.97</v>
      </c>
      <c r="M4" s="216">
        <v>2.61</v>
      </c>
      <c r="N4" s="213"/>
    </row>
    <row r="5" spans="1:16" x14ac:dyDescent="0.25">
      <c r="A5" s="204" t="s">
        <v>713</v>
      </c>
      <c r="B5" s="214">
        <v>1484</v>
      </c>
      <c r="C5" s="162">
        <v>1057</v>
      </c>
      <c r="E5" s="300" t="s">
        <v>719</v>
      </c>
      <c r="F5" s="216">
        <v>10.6</v>
      </c>
      <c r="G5" s="216">
        <v>11.93</v>
      </c>
      <c r="K5" s="123" t="s">
        <v>213</v>
      </c>
      <c r="L5" s="73">
        <v>3.03</v>
      </c>
      <c r="M5" s="73">
        <v>2.78</v>
      </c>
      <c r="N5" s="213"/>
    </row>
    <row r="6" spans="1:16" x14ac:dyDescent="0.25">
      <c r="A6" s="204" t="s">
        <v>714</v>
      </c>
      <c r="B6" s="214">
        <v>1676</v>
      </c>
      <c r="C6" s="162">
        <v>1168</v>
      </c>
      <c r="E6" s="300" t="s">
        <v>720</v>
      </c>
      <c r="F6" s="216">
        <v>1.69</v>
      </c>
      <c r="G6" s="216">
        <v>1.94</v>
      </c>
      <c r="K6" s="228"/>
      <c r="L6" s="166"/>
      <c r="M6" s="213"/>
    </row>
    <row r="7" spans="1:16" x14ac:dyDescent="0.25">
      <c r="A7" s="204" t="s">
        <v>715</v>
      </c>
      <c r="B7" s="214">
        <v>757</v>
      </c>
      <c r="C7" s="162">
        <v>603</v>
      </c>
      <c r="E7" s="301" t="s">
        <v>721</v>
      </c>
      <c r="F7" s="73">
        <v>0.54</v>
      </c>
      <c r="G7" s="73">
        <v>0.61</v>
      </c>
      <c r="K7" s="229"/>
      <c r="L7" s="213"/>
      <c r="M7" s="213"/>
    </row>
    <row r="8" spans="1:16" x14ac:dyDescent="0.25">
      <c r="A8" s="205" t="s">
        <v>716</v>
      </c>
      <c r="B8" s="72">
        <v>522</v>
      </c>
      <c r="C8" s="111">
        <v>468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20.685000843597098</v>
      </c>
      <c r="C13" s="303">
        <f>B3/SUM(B3:B8)*100</f>
        <v>20.758211904173869</v>
      </c>
      <c r="E13" s="219" t="s">
        <v>844</v>
      </c>
      <c r="F13" s="291">
        <f>IF(ISBLANK(F3),"",F3)</f>
        <v>46.21</v>
      </c>
      <c r="G13" s="291">
        <f>IF(ISBLANK(G3),"",G3)</f>
        <v>49.06</v>
      </c>
    </row>
    <row r="14" spans="1:16" x14ac:dyDescent="0.25">
      <c r="A14" s="222" t="s">
        <v>833</v>
      </c>
      <c r="B14" s="307">
        <f>C4/SUM(C3:C8)*100</f>
        <v>23.705078454530117</v>
      </c>
      <c r="C14" s="304">
        <f>B4/SUM(B3:B8)*100</f>
        <v>24.425784144233145</v>
      </c>
      <c r="E14" s="288" t="s">
        <v>845</v>
      </c>
      <c r="F14" s="292">
        <f t="shared" ref="F14:G17" si="0">IF(ISBLANK(F4),"",F4)</f>
        <v>40.97</v>
      </c>
      <c r="G14" s="292">
        <f t="shared" si="0"/>
        <v>36.46</v>
      </c>
    </row>
    <row r="15" spans="1:16" x14ac:dyDescent="0.25">
      <c r="A15" s="222" t="s">
        <v>834</v>
      </c>
      <c r="B15" s="307">
        <f>C5/SUM(C3:C8)*100</f>
        <v>17.833642652269276</v>
      </c>
      <c r="C15" s="304">
        <f>B5/SUM(B3:B8)*100</f>
        <v>18.325512472215362</v>
      </c>
      <c r="E15" s="288" t="s">
        <v>846</v>
      </c>
      <c r="F15" s="292">
        <f t="shared" si="0"/>
        <v>10.6</v>
      </c>
      <c r="G15" s="292">
        <f t="shared" si="0"/>
        <v>11.93</v>
      </c>
    </row>
    <row r="16" spans="1:16" x14ac:dyDescent="0.25">
      <c r="A16" s="222" t="s">
        <v>835</v>
      </c>
      <c r="B16" s="307">
        <f>C6/SUM(C3:C8)*100</f>
        <v>19.706428209886958</v>
      </c>
      <c r="C16" s="304">
        <f>B6/SUM(B3:B8)*100</f>
        <v>20.696468263768832</v>
      </c>
      <c r="E16" s="288" t="s">
        <v>847</v>
      </c>
      <c r="F16" s="292">
        <f t="shared" si="0"/>
        <v>1.69</v>
      </c>
      <c r="G16" s="292">
        <f t="shared" si="0"/>
        <v>1.94</v>
      </c>
    </row>
    <row r="17" spans="1:18" x14ac:dyDescent="0.25">
      <c r="A17" s="222" t="s">
        <v>836</v>
      </c>
      <c r="B17" s="307">
        <f>C7/SUM(C3:C8)*100</f>
        <v>10.173781002193353</v>
      </c>
      <c r="C17" s="304">
        <f>B7/SUM(B3:B8)*100</f>
        <v>9.3479871573227964</v>
      </c>
      <c r="E17" s="221" t="s">
        <v>848</v>
      </c>
      <c r="F17" s="293">
        <f t="shared" si="0"/>
        <v>0.54</v>
      </c>
      <c r="G17" s="293">
        <f t="shared" si="0"/>
        <v>0.61</v>
      </c>
    </row>
    <row r="18" spans="1:18" x14ac:dyDescent="0.25">
      <c r="A18" s="223" t="s">
        <v>837</v>
      </c>
      <c r="B18" s="308">
        <f>C8/SUM(C3:C8)*100</f>
        <v>7.8960688375231989</v>
      </c>
      <c r="C18" s="305">
        <f>B8/SUM(B3:B8)*100</f>
        <v>6.4460360582859959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20.685000843597098</v>
      </c>
      <c r="C22" s="303">
        <f>C13</f>
        <v>20.758211904173869</v>
      </c>
    </row>
    <row r="23" spans="1:18" x14ac:dyDescent="0.25">
      <c r="A23" s="222" t="s">
        <v>839</v>
      </c>
      <c r="B23" s="307">
        <f t="shared" ref="B23:C27" si="1">B14</f>
        <v>23.705078454530117</v>
      </c>
      <c r="C23" s="304">
        <f t="shared" si="1"/>
        <v>24.425784144233145</v>
      </c>
    </row>
    <row r="24" spans="1:18" x14ac:dyDescent="0.25">
      <c r="A24" s="309" t="s">
        <v>840</v>
      </c>
      <c r="B24" s="307">
        <f t="shared" si="1"/>
        <v>17.833642652269276</v>
      </c>
      <c r="C24" s="304">
        <f t="shared" si="1"/>
        <v>18.325512472215362</v>
      </c>
    </row>
    <row r="25" spans="1:18" x14ac:dyDescent="0.25">
      <c r="A25" s="222" t="s">
        <v>841</v>
      </c>
      <c r="B25" s="307">
        <f t="shared" si="1"/>
        <v>19.706428209886958</v>
      </c>
      <c r="C25" s="304">
        <f t="shared" si="1"/>
        <v>20.696468263768832</v>
      </c>
    </row>
    <row r="26" spans="1:18" x14ac:dyDescent="0.25">
      <c r="A26" s="222" t="s">
        <v>842</v>
      </c>
      <c r="B26" s="307">
        <f t="shared" si="1"/>
        <v>10.173781002193353</v>
      </c>
      <c r="C26" s="304">
        <f t="shared" si="1"/>
        <v>9.3479871573227964</v>
      </c>
    </row>
    <row r="27" spans="1:18" x14ac:dyDescent="0.25">
      <c r="A27" s="310" t="s">
        <v>843</v>
      </c>
      <c r="B27" s="308">
        <f t="shared" si="1"/>
        <v>7.8960688375231989</v>
      </c>
      <c r="C27" s="305">
        <f t="shared" si="1"/>
        <v>6.4460360582859959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2279</v>
      </c>
      <c r="C34" s="110">
        <v>1502</v>
      </c>
      <c r="E34" s="299" t="s">
        <v>717</v>
      </c>
      <c r="F34" s="71">
        <v>49.06</v>
      </c>
      <c r="G34" s="213"/>
      <c r="K34" s="122" t="s">
        <v>16</v>
      </c>
      <c r="L34" s="71">
        <v>2.68</v>
      </c>
      <c r="M34" s="213"/>
    </row>
    <row r="35" spans="1:16" x14ac:dyDescent="0.25">
      <c r="A35" s="204" t="s">
        <v>712</v>
      </c>
      <c r="B35" s="214">
        <v>2078</v>
      </c>
      <c r="C35" s="162">
        <v>1458</v>
      </c>
      <c r="E35" s="300" t="s">
        <v>718</v>
      </c>
      <c r="F35" s="216">
        <v>36.46</v>
      </c>
      <c r="G35" s="213"/>
      <c r="K35" s="217" t="s">
        <v>212</v>
      </c>
      <c r="L35" s="216">
        <v>2.61</v>
      </c>
      <c r="M35" s="213"/>
      <c r="N35" s="29" t="s">
        <v>884</v>
      </c>
    </row>
    <row r="36" spans="1:16" x14ac:dyDescent="0.25">
      <c r="A36" s="204" t="s">
        <v>713</v>
      </c>
      <c r="B36" s="214">
        <v>1479</v>
      </c>
      <c r="C36" s="162">
        <v>938</v>
      </c>
      <c r="E36" s="300" t="s">
        <v>719</v>
      </c>
      <c r="F36" s="216">
        <v>11.93</v>
      </c>
      <c r="G36" s="213"/>
      <c r="K36" s="123" t="s">
        <v>213</v>
      </c>
      <c r="L36" s="73">
        <v>2.78</v>
      </c>
      <c r="M36" s="213"/>
      <c r="N36" s="290">
        <v>2022</v>
      </c>
    </row>
    <row r="37" spans="1:16" x14ac:dyDescent="0.25">
      <c r="A37" s="204" t="s">
        <v>714</v>
      </c>
      <c r="B37" s="214">
        <v>1239</v>
      </c>
      <c r="C37" s="162">
        <v>875</v>
      </c>
      <c r="E37" s="300" t="s">
        <v>720</v>
      </c>
      <c r="F37" s="216">
        <v>1.94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608</v>
      </c>
      <c r="C38" s="162">
        <v>504</v>
      </c>
      <c r="E38" s="301" t="s">
        <v>721</v>
      </c>
      <c r="F38" s="73">
        <v>0.61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297</v>
      </c>
      <c r="C39" s="111">
        <v>368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26.607617360496015</v>
      </c>
      <c r="C44" s="303">
        <f>B34/SUM(B34:B39)*100</f>
        <v>28.558897243107769</v>
      </c>
      <c r="E44" s="219" t="s">
        <v>844</v>
      </c>
      <c r="F44" s="291">
        <f>IF(ISBLANK(F34),"",F34)</f>
        <v>49.06</v>
      </c>
    </row>
    <row r="45" spans="1:16" x14ac:dyDescent="0.25">
      <c r="A45" s="222" t="s">
        <v>833</v>
      </c>
      <c r="B45" s="307">
        <f>C35/SUM(C34:C39)*100</f>
        <v>25.8281665190434</v>
      </c>
      <c r="C45" s="304">
        <f>B35/SUM(B34:B39)*100</f>
        <v>26.040100250626569</v>
      </c>
      <c r="E45" s="288" t="s">
        <v>845</v>
      </c>
      <c r="F45" s="292">
        <f t="shared" ref="F45:F48" si="2">IF(ISBLANK(F35),"",F35)</f>
        <v>36.46</v>
      </c>
    </row>
    <row r="46" spans="1:16" x14ac:dyDescent="0.25">
      <c r="A46" s="222" t="s">
        <v>834</v>
      </c>
      <c r="B46" s="307">
        <f>C36/SUM(C34:C39)*100</f>
        <v>16.616474756421614</v>
      </c>
      <c r="C46" s="304">
        <f>B36/SUM(B34:B39)*100</f>
        <v>18.533834586466167</v>
      </c>
      <c r="E46" s="288" t="s">
        <v>846</v>
      </c>
      <c r="F46" s="292">
        <f t="shared" si="2"/>
        <v>11.93</v>
      </c>
    </row>
    <row r="47" spans="1:16" x14ac:dyDescent="0.25">
      <c r="A47" s="222" t="s">
        <v>835</v>
      </c>
      <c r="B47" s="307">
        <f>C37/SUM(C34:C39)*100</f>
        <v>15.500442869796279</v>
      </c>
      <c r="C47" s="304">
        <f>B37/SUM(B34:B39)*100</f>
        <v>15.526315789473685</v>
      </c>
      <c r="E47" s="288" t="s">
        <v>847</v>
      </c>
      <c r="F47" s="292">
        <f t="shared" si="2"/>
        <v>1.94</v>
      </c>
    </row>
    <row r="48" spans="1:16" x14ac:dyDescent="0.25">
      <c r="A48" s="222" t="s">
        <v>836</v>
      </c>
      <c r="B48" s="307">
        <f>C38/SUM(C34:C39)*100</f>
        <v>8.9282550930026581</v>
      </c>
      <c r="C48" s="304">
        <f>B38/SUM(B34:B39)*100</f>
        <v>7.6190476190476195</v>
      </c>
      <c r="E48" s="221" t="s">
        <v>848</v>
      </c>
      <c r="F48" s="293">
        <f t="shared" si="2"/>
        <v>0.61</v>
      </c>
    </row>
    <row r="49" spans="1:3" x14ac:dyDescent="0.25">
      <c r="A49" s="223" t="s">
        <v>837</v>
      </c>
      <c r="B49" s="308">
        <f>C39/SUM(C34:C39)*100</f>
        <v>6.5190434012400349</v>
      </c>
      <c r="C49" s="305">
        <f>B39/SUM(B34:B39)*100</f>
        <v>3.7218045112781954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26.607617360496015</v>
      </c>
      <c r="C53" s="303">
        <f>C44</f>
        <v>28.558897243107769</v>
      </c>
    </row>
    <row r="54" spans="1:3" x14ac:dyDescent="0.25">
      <c r="A54" s="222" t="s">
        <v>839</v>
      </c>
      <c r="B54" s="307">
        <f t="shared" ref="B54:C54" si="3">B45</f>
        <v>25.8281665190434</v>
      </c>
      <c r="C54" s="304">
        <f t="shared" si="3"/>
        <v>26.040100250626569</v>
      </c>
    </row>
    <row r="55" spans="1:3" x14ac:dyDescent="0.25">
      <c r="A55" s="309" t="s">
        <v>840</v>
      </c>
      <c r="B55" s="307">
        <f t="shared" ref="B55:C55" si="4">B46</f>
        <v>16.616474756421614</v>
      </c>
      <c r="C55" s="304">
        <f t="shared" si="4"/>
        <v>18.533834586466167</v>
      </c>
    </row>
    <row r="56" spans="1:3" x14ac:dyDescent="0.25">
      <c r="A56" s="222" t="s">
        <v>841</v>
      </c>
      <c r="B56" s="307">
        <f t="shared" ref="B56:C56" si="5">B47</f>
        <v>15.500442869796279</v>
      </c>
      <c r="C56" s="304">
        <f t="shared" si="5"/>
        <v>15.526315789473685</v>
      </c>
    </row>
    <row r="57" spans="1:3" x14ac:dyDescent="0.25">
      <c r="A57" s="222" t="s">
        <v>842</v>
      </c>
      <c r="B57" s="307">
        <f t="shared" ref="B57:C57" si="6">B48</f>
        <v>8.9282550930026581</v>
      </c>
      <c r="C57" s="304">
        <f t="shared" si="6"/>
        <v>7.6190476190476195</v>
      </c>
    </row>
    <row r="58" spans="1:3" x14ac:dyDescent="0.25">
      <c r="A58" s="310" t="s">
        <v>843</v>
      </c>
      <c r="B58" s="308">
        <f t="shared" ref="B58:C58" si="7">B49</f>
        <v>6.5190434012400349</v>
      </c>
      <c r="C58" s="305">
        <f t="shared" si="7"/>
        <v>3.7218045112781954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2024-01-30T09:27:55Z</dcterms:modified>
</cp:coreProperties>
</file>