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<sst xmlns="http://schemas.openxmlformats.org/spreadsheetml/2006/main" count="6314" uniqueCount="2917">
  <si>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</si>
  <si>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</si>
  <si>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</si>
  <si>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</si>
  <si>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</si>
  <si>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</si>
  <si>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</si>
  <si>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</si>
  <si>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</si>
  <si>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</si>
  <si>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</si>
  <si>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</si>
  <si>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</si>
  <si>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</si>
  <si>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</si>
  <si>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</si>
  <si>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</si>
  <si>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</si>
  <si>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</si>
  <si>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</si>
  <si>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</si>
  <si>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</si>
  <si>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</si>
  <si>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</si>
  <si>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</si>
  <si>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</si>
  <si>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</si>
  <si>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</si>
  <si>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</si>
  <si>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</si>
  <si>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</si>
  <si>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</si>
  <si>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</si>
  <si>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</si>
  <si>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</si>
  <si>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</si>
  <si>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</si>
  <si>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</si>
  <si>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</si>
  <si>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</si>
  <si>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</si>
  <si>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</si>
  <si>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</si>
  <si>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</si>
  <si>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</si>
  <si>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</si>
  <si>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</si>
  <si>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</si>
  <si>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</si>
  <si>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</si>
  <si>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</si>
  <si>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</si>
  <si>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</si>
  <si>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</si>
  <si>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</si>
  <si>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</si>
  <si>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</si>
  <si>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</si>
  <si>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</si>
  <si>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</si>
  <si>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</si>
  <si>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</si>
  <si>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</si>
  <si>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</si>
  <si>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</si>
  <si>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</si>
  <si>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</si>
  <si>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</si>
  <si>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</si>
  <si>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</si>
  <si>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</si>
  <si>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</si>
  <si>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</si>
  <si>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</si>
  <si>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</si>
  <si>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</si>
  <si>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</si>
  <si>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</si>
  <si>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</si>
  <si>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</si>
  <si>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</si>
  <si>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</si>
  <si>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</si>
  <si>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</si>
  <si>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</si>
  <si>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</si>
  <si>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</si>
  <si>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</si>
  <si>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</si>
  <si>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</si>
  <si>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</si>
  <si>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</si>
  <si>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</si>
  <si>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</si>
  <si>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</si>
  <si>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</si>
  <si>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</si>
  <si>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</si>
  <si>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</si>
  <si>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</si>
  <si>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</si>
  <si>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</si>
  <si>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</si>
  <si>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</si>
  <si>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</si>
  <si>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</si>
  <si>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</si>
  <si>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</si>
  <si>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</si>
  <si>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</si>
  <si>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</si>
  <si>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</si>
  <si>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</si>
  <si>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</si>
  <si>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</si>
  <si>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</si>
  <si>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</si>
  <si>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</si>
  <si>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</si>
  <si>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</si>
  <si>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</si>
  <si>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</si>
  <si>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</si>
  <si>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</si>
  <si>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</si>
  <si>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</si>
  <si>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</si>
  <si>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</si>
  <si>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</si>
  <si>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</si>
  <si>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</si>
  <si>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</si>
  <si>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</si>
  <si>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</si>
  <si>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</si>
  <si>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</si>
  <si>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</si>
  <si>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</si>
  <si>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</si>
  <si>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</si>
  <si>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</si>
  <si>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</si>
  <si>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</si>
  <si>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</si>
  <si>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</si>
  <si>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</si>
  <si>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</si>
  <si>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</si>
  <si>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</si>
  <si>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</si>
  <si>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</si>
  <si>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</si>
  <si>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</si>
  <si>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</si>
  <si>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</si>
  <si>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</si>
  <si>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</si>
  <si>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</si>
  <si>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</si>
  <si>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</si>
  <si>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</si>
  <si>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</si>
  <si>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</si>
  <si>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</si>
  <si>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</si>
  <si>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</si>
  <si>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</si>
  <si>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</si>
  <si>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</si>
  <si>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</si>
  <si>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</si>
  <si>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</si>
  <si>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</si>
  <si>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</si>
  <si>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</si>
  <si>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</si>
  <si>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</si>
  <si>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</si>
  <si>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</si>
  <si>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</si>
  <si>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</si>
  <si>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</si>
  <si>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</si>
  <si>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</si>
  <si>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</si>
  <si>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</si>
  <si>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</si>
  <si>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</si>
  <si>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</si>
  <si>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</si>
  <si>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</si>
  <si>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</si>
  <si>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</si>
  <si>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</si>
  <si>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</si>
  <si>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</si>
  <si>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</si>
  <si>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</si>
  <si>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</si>
  <si>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</si>
  <si>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</si>
  <si>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</si>
  <si>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</si>
  <si>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</si>
  <si>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</si>
  <si>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</si>
  <si>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</si>
  <si>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</si>
  <si>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</si>
  <si>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</si>
  <si>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</si>
  <si>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</si>
  <si>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</si>
  <si>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</si>
  <si>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</si>
  <si>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</si>
  <si>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</si>
  <si>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</si>
  <si>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</si>
  <si>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</si>
  <si>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</si>
  <si>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</si>
  <si>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</si>
  <si>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</si>
  <si>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</si>
  <si>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</si>
  <si>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</si>
  <si>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</si>
  <si>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</si>
  <si>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</si>
  <si>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</si>
  <si>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</si>
  <si>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</si>
  <si>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</si>
  <si>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</si>
  <si>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</si>
  <si>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</si>
  <si>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</si>
  <si>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</si>
  <si>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</si>
  <si>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</si>
  <si>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</si>
  <si>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</si>
  <si>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</si>
  <si>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</si>
  <si>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</si>
  <si>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</si>
  <si>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</si>
  <si>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</si>
  <si>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</si>
  <si>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</si>
  <si>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</si>
  <si>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</si>
  <si>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</si>
  <si>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</si>
  <si>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</si>
  <si>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</si>
  <si>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</si>
  <si>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</si>
  <si>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</si>
  <si>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</si>
  <si>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</si>
  <si>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</si>
  <si>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</si>
  <si>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</si>
  <si>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</si>
  <si>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</si>
  <si>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</si>
  <si>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</si>
  <si>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</si>
  <si>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</si>
  <si>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</si>
  <si>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</si>
  <si>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</si>
  <si>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</si>
  <si>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</si>
  <si>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</si>
  <si>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</si>
  <si>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</si>
  <si>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</si>
  <si>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</si>
  <si>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</si>
  <si>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</si>
  <si>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</si>
  <si>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</si>
  <si>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</si>
  <si>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</si>
  <si>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</si>
  <si>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</si>
  <si>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</si>
  <si>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</si>
  <si>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</si>
  <si>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</si>
  <si>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</si>
  <si>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</si>
  <si>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</si>
  <si>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</si>
  <si>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</si>
  <si>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</si>
  <si>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</si>
  <si>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</si>
  <si>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</si>
  <si>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</si>
  <si>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</si>
  <si>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</si>
  <si>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</si>
  <si>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</si>
  <si>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</si>
  <si>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</si>
  <si>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</si>
  <si>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</si>
  <si>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</si>
  <si>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</si>
  <si>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</si>
  <si>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</si>
  <si>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</si>
  <si>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</si>
  <si>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</si>
  <si>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</si>
  <si>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</si>
  <si>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</si>
  <si>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</si>
  <si>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</si>
  <si>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</si>
  <si>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</si>
  <si>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</si>
  <si>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</si>
  <si>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</si>
  <si>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</si>
  <si>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</si>
  <si>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</si>
  <si>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</si>
  <si>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</si>
  <si>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</si>
  <si>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</si>
  <si>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</si>
  <si>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</si>
  <si>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</si>
  <si>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</si>
  <si>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</si>
  <si>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</si>
  <si>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</si>
  <si>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</si>
  <si>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</si>
  <si>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</si>
  <si>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</si>
  <si>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</si>
  <si>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</si>
  <si>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</si>
  <si>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</si>
  <si>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</si>
  <si>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</si>
  <si>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</si>
  <si>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</si>
  <si>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</si>
  <si>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</si>
  <si>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</si>
  <si>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</si>
  <si>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</si>
  <si>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</si>
  <si>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</si>
  <si>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</si>
  <si>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</si>
  <si>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</si>
  <si>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</si>
  <si>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</si>
  <si>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</si>
  <si>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</si>
  <si>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</si>
  <si>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</si>
  <si>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</si>
  <si>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</si>
  <si>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</si>
  <si>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</si>
  <si>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</si>
  <si>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</si>
  <si>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</si>
  <si>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</si>
  <si>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</si>
  <si>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</si>
  <si>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</si>
  <si>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</si>
  <si>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</si>
  <si>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</si>
  <si>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</si>
  <si>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</si>
  <si>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</si>
  <si>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</si>
  <si>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</si>
  <si>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</si>
  <si>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</si>
  <si>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</si>
  <si>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</si>
  <si>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</si>
  <si>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</si>
  <si>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</si>
  <si>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</si>
  <si>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</si>
  <si>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</si>
  <si>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</si>
  <si>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</si>
  <si>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</si>
  <si>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</si>
  <si>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</si>
  <si>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</si>
  <si>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</si>
  <si>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</si>
  <si>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</si>
  <si>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</si>
  <si>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</si>
  <si>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</si>
  <si>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</si>
  <si>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</si>
  <si>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</si>
  <si>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</si>
  <si>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</si>
  <si>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</si>
  <si>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</si>
  <si>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</si>
  <si>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</si>
  <si>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</si>
  <si>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</si>
  <si>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</si>
  <si>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</si>
  <si>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</si>
  <si>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</si>
  <si>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</si>
  <si>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</si>
  <si>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</si>
  <si>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</si>
  <si>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</si>
  <si>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</si>
  <si>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</si>
  <si>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</si>
  <si>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</si>
  <si>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</si>
  <si>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</si>
  <si>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</si>
  <si>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</si>
  <si>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</si>
  <si>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</si>
  <si>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</si>
  <si>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</si>
  <si>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</si>
  <si>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</si>
  <si>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</si>
  <si>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</si>
  <si>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</si>
  <si>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</si>
  <si>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</si>
  <si>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</si>
  <si>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</si>
  <si>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</si>
  <si>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</si>
  <si>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</si>
  <si>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</si>
  <si>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</si>
  <si>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</si>
  <si>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</si>
  <si>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</si>
  <si>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</si>
  <si>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</si>
  <si>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</si>
  <si>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</si>
  <si>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</si>
  <si>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</si>
  <si>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</si>
  <si>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</si>
  <si>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</si>
  <si>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</si>
  <si>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</si>
  <si>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</si>
  <si>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</si>
  <si>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</si>
  <si>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</si>
  <si>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</si>
  <si>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</si>
  <si>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</si>
  <si>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</si>
  <si>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</si>
  <si>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</si>
  <si>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</si>
  <si>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</si>
  <si>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</si>
  <si>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</si>
  <si>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</si>
  <si>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</si>
  <si>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</si>
  <si>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</si>
  <si>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</si>
  <si>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</si>
  <si>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</si>
  <si>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</si>
  <si>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</si>
  <si>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</si>
  <si>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</si>
  <si>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</si>
  <si>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</si>
  <si>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</si>
  <si>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</si>
  <si>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</si>
  <si>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</si>
  <si>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</si>
  <si>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</si>
  <si>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</si>
  <si>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</si>
  <si>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</si>
  <si>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</si>
  <si>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</si>
  <si>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</si>
  <si>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</si>
  <si>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</si>
  <si>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</si>
  <si>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</si>
  <si>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</si>
  <si>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</si>
  <si>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</si>
  <si>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</si>
  <si>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</si>
  <si>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</si>
  <si>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</si>
  <si>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</si>
  <si>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</si>
  <si>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</si>
  <si>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</si>
  <si>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</si>
  <si>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</si>
  <si>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</si>
  <si>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</si>
  <si>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</si>
  <si>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</si>
  <si>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</si>
  <si>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</si>
  <si>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</si>
  <si>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</si>
  <si>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</si>
  <si>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</si>
  <si>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</si>
  <si>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</si>
  <si>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</si>
  <si>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</si>
  <si>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</si>
  <si>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</si>
  <si>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</si>
  <si>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</si>
  <si>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</si>
  <si>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</si>
  <si>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</si>
  <si>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</si>
  <si>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</si>
  <si>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</si>
  <si>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</si>
  <si>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</si>
  <si>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</si>
  <si>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</si>
  <si>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</si>
  <si>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</si>
  <si>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</si>
  <si>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</si>
  <si>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</si>
  <si>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</si>
  <si>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</si>
  <si>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</si>
  <si>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</si>
  <si>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</si>
  <si>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</si>
  <si>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</si>
  <si>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</si>
  <si>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</si>
  <si>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</si>
  <si>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</si>
  <si>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</si>
  <si>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</si>
  <si>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</si>
  <si>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</si>
  <si>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</si>
  <si>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</si>
  <si>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</si>
  <si>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</si>
  <si>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</si>
  <si>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</si>
  <si>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</si>
  <si>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</si>
  <si>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</si>
  <si>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</si>
  <si>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</si>
  <si>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</si>
  <si>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</si>
  <si>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</si>
  <si>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</si>
  <si>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</si>
  <si>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</si>
  <si>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</si>
  <si>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</si>
  <si>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</si>
  <si>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</si>
  <si>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</si>
  <si>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</si>
  <si>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</si>
  <si>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</si>
  <si>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</si>
  <si>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</si>
  <si>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</si>
  <si>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</si>
  <si>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</si>
  <si>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</si>
  <si>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</si>
  <si>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</si>
  <si>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</si>
  <si>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</si>
  <si>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</si>
  <si>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</si>
  <si>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</si>
  <si>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</si>
  <si>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</si>
  <si>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</si>
  <si>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</si>
  <si>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</si>
  <si>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</si>
  <si>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</si>
  <si>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</si>
  <si>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</si>
  <si>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</si>
  <si>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</si>
  <si>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</si>
  <si>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</si>
  <si>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</si>
  <si>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</si>
  <si>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</si>
  <si>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</si>
  <si>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</si>
  <si>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</si>
  <si>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</si>
  <si>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</si>
  <si>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</si>
  <si>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</si>
  <si>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</si>
  <si>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</si>
  <si>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</si>
  <si>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</si>
  <si>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</si>
  <si>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</si>
  <si>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</si>
  <si>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</si>
  <si>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</si>
  <si>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</si>
  <si>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</si>
  <si>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</si>
  <si>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</si>
  <si>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</si>
  <si>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</si>
  <si>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</si>
  <si>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</si>
  <si>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</si>
  <si>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</si>
  <si>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</si>
  <si>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</si>
  <si>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</si>
  <si>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</si>
  <si>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</si>
  <si>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</si>
  <si>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</si>
  <si>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</si>
  <si>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</si>
  <si>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</si>
  <si>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</si>
  <si>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</si>
  <si>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</si>
  <si>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</si>
  <si>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</si>
  <si>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</si>
  <si>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</si>
  <si>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</si>
  <si>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</si>
  <si>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</si>
  <si>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</si>
  <si>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</si>
  <si>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</si>
  <si>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</si>
  <si>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</si>
  <si>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</si>
  <si>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</si>
  <si>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</si>
  <si>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</si>
  <si>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</si>
  <si>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</si>
  <si>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</si>
  <si>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</si>
  <si>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</si>
  <si>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</si>
  <si>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</si>
  <si>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</si>
  <si>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</si>
  <si>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</si>
  <si>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</si>
  <si>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</si>
  <si>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</si>
  <si>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</si>
  <si>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</si>
  <si>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</si>
  <si>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</si>
  <si>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</si>
  <si>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</si>
  <si>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</si>
  <si>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</si>
  <si>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</si>
  <si>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</si>
  <si>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</si>
  <si>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</si>
  <si>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</si>
  <si>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</si>
  <si>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</si>
  <si>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</si>
  <si>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</si>
  <si>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</si>
  <si>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</si>
  <si>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</si>
  <si>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</si>
  <si>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</si>
  <si>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</si>
  <si>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</si>
  <si>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</si>
  <si>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</si>
  <si>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</si>
  <si>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</si>
  <si>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</si>
  <si>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</si>
  <si>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</si>
  <si>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</si>
  <si>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</si>
  <si>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</si>
  <si>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</si>
  <si>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</si>
  <si>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</si>
  <si>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</si>
  <si>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</si>
  <si>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</si>
  <si>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</si>
  <si>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</si>
  <si>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</si>
  <si>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</si>
  <si>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</si>
  <si>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</si>
  <si>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</si>
  <si>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</si>
  <si>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</si>
  <si>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</si>
  <si>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</si>
  <si>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</si>
  <si>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</si>
  <si>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</si>
  <si>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</si>
  <si>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</si>
  <si>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</si>
  <si>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</si>
  <si>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</si>
  <si>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</si>
  <si>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</si>
  <si>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</si>
  <si>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</si>
  <si>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</si>
  <si>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</si>
  <si>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</si>
  <si>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</si>
  <si>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</si>
  <si>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</si>
  <si>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</si>
  <si>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</si>
  <si>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</si>
  <si>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</si>
  <si>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</si>
  <si>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</si>
  <si>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</si>
  <si>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</si>
  <si>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</si>
  <si>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</si>
  <si>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</si>
  <si>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</si>
  <si>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</si>
  <si>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</si>
  <si>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</si>
  <si>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</si>
  <si>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</si>
  <si>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</si>
  <si>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</si>
  <si>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</si>
  <si>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</si>
  <si>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</si>
  <si>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</si>
  <si>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</si>
  <si>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</si>
  <si>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</si>
  <si>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</si>
  <si>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</si>
  <si>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</si>
  <si>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</si>
  <si>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</si>
  <si>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</si>
  <si>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</si>
  <si>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</si>
  <si>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</si>
  <si>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</si>
  <si>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</si>
  <si>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</si>
  <si>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</si>
  <si>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</si>
  <si>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</si>
  <si>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</si>
  <si>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</si>
  <si>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</si>
  <si>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</si>
  <si>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</si>
  <si>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</si>
  <si>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</si>
  <si>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</si>
  <si>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</si>
  <si>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</si>
  <si>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</si>
  <si>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</si>
  <si>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</si>
  <si>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</si>
  <si>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</si>
  <si>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</si>
  <si>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</si>
  <si>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</si>
  <si>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</si>
  <si>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</si>
  <si>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</si>
  <si>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</si>
  <si>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</si>
  <si>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</si>
  <si>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</si>
  <si>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</si>
  <si>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</si>
  <si>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</si>
  <si>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</si>
  <si>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</si>
  <si>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</si>
  <si>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</si>
  <si>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</si>
  <si>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</si>
  <si>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</si>
  <si>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</si>
  <si>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</si>
  <si>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</si>
  <si>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</si>
  <si>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</si>
  <si>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</si>
  <si>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</si>
  <si>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</si>
  <si>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</si>
  <si>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</si>
  <si>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</si>
  <si>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</si>
  <si>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</si>
  <si>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</si>
  <si>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</si>
  <si>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</si>
  <si>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</si>
  <si>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</si>
  <si>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</si>
  <si>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</si>
  <si>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</si>
  <si>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</si>
  <si>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</si>
  <si>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</si>
  <si>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</si>
  <si>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</si>
  <si>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</si>
  <si>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</si>
  <si>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</si>
  <si>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</si>
  <si>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</si>
  <si>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</si>
  <si>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</si>
  <si>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</si>
  <si>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</si>
  <si>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</si>
  <si>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</si>
  <si>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</si>
  <si>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</si>
  <si>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</si>
  <si>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</si>
  <si>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</si>
  <si>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</si>
  <si>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</si>
  <si>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</si>
  <si>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</si>
  <si>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</si>
  <si>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</si>
  <si>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</si>
  <si>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</si>
  <si>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</si>
  <si>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</si>
  <si>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</si>
  <si>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</si>
  <si>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</si>
  <si>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</si>
  <si>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</si>
  <si>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</si>
  <si>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</si>
  <si>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</si>
  <si>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</si>
  <si>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</si>
  <si>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</si>
  <si>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</si>
  <si>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</si>
  <si>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</si>
  <si>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</si>
  <si>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</si>
  <si>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</si>
  <si>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</si>
  <si>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</si>
  <si>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</si>
  <si>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</si>
  <si>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</si>
  <si>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</si>
  <si>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</si>
  <si>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</si>
  <si>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</si>
  <si>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</si>
  <si>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</si>
  <si>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</si>
  <si>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</si>
  <si>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</si>
  <si>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</si>
  <si>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</si>
  <si>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</si>
  <si>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</si>
  <si>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</si>
  <si>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</si>
  <si>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</si>
  <si>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</si>
  <si>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</si>
  <si>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</si>
  <si>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</si>
  <si>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</si>
  <si>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</si>
  <si>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</si>
  <si>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</si>
  <si>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</si>
  <si>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</si>
  <si>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</si>
  <si>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</si>
  <si>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</si>
  <si>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</si>
  <si>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</si>
  <si>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</si>
  <si>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</si>
  <si>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</si>
  <si>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</si>
  <si>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</si>
  <si>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</si>
  <si>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</si>
  <si>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</si>
  <si>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</si>
  <si>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</si>
  <si>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</si>
  <si>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</si>
  <si>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</si>
  <si>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</si>
  <si>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</si>
  <si>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</si>
  <si>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</si>
  <si>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</si>
  <si>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</si>
  <si>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</si>
  <si>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</si>
  <si>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</si>
  <si>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</si>
  <si>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</si>
  <si>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</si>
  <si>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</si>
  <si>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</si>
  <si>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</si>
  <si>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</si>
  <si>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</si>
  <si>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</si>
  <si>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</si>
  <si>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</si>
  <si>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</si>
  <si>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</si>
  <si>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</si>
  <si>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</si>
  <si>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</si>
  <si>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</si>
  <si>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</si>
  <si>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</si>
  <si>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</si>
  <si>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</si>
  <si>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</si>
  <si>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</si>
  <si>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</si>
  <si>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</si>
  <si>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</si>
  <si>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</si>
  <si>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</si>
  <si>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</si>
  <si>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</si>
  <si>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</si>
  <si>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</si>
  <si>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</si>
  <si>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</si>
  <si>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</si>
  <si>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</si>
  <si>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</si>
  <si>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</si>
  <si>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</si>
  <si>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</si>
  <si>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</si>
  <si>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</si>
  <si>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</si>
  <si>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</si>
  <si>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</si>
  <si>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</si>
  <si>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</si>
  <si>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</si>
  <si>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</si>
  <si>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</si>
  <si>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</si>
  <si>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</si>
  <si>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</si>
  <si>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</si>
  <si>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</si>
  <si>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</si>
  <si>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</si>
  <si>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</si>
  <si>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</si>
  <si>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</si>
  <si>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</si>
  <si>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</si>
  <si>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</si>
  <si>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</si>
  <si>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</si>
  <si>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</si>
  <si>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</si>
  <si>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</si>
  <si>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</si>
  <si>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</si>
  <si>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</si>
  <si>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</si>
  <si>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</si>
  <si>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</si>
  <si>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</si>
  <si>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</si>
  <si>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</si>
  <si>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</si>
  <si>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</si>
  <si>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</si>
  <si>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</si>
  <si>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</si>
  <si>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</si>
  <si>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</si>
  <si>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</si>
  <si>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</si>
  <si>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</si>
  <si>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</si>
  <si>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</si>
  <si>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</si>
  <si>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</si>
  <si>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</si>
  <si>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</si>
  <si>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</si>
  <si>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</si>
  <si>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</si>
  <si>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</si>
  <si>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</si>
  <si>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</si>
  <si>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</si>
  <si>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</si>
  <si>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</si>
  <si>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</si>
  <si>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</si>
  <si>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</si>
  <si>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</si>
  <si>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</si>
  <si>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</si>
  <si>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</si>
  <si>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</si>
  <si>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</si>
  <si>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</si>
  <si>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</si>
  <si>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</si>
  <si>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</si>
  <si>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</si>
  <si>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</si>
  <si>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</si>
  <si>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</si>
  <si>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</si>
  <si>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</si>
  <si>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</si>
  <si>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</si>
  <si>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</si>
  <si>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</si>
  <si>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</si>
  <si>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</si>
  <si>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</si>
  <si>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</si>
  <si>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</si>
  <si>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</si>
  <si>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</si>
  <si>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</si>
  <si>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</si>
  <si>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</si>
  <si>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</si>
  <si>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</si>
  <si>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</si>
  <si>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</si>
  <si>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</si>
  <si>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</si>
  <si>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</si>
  <si>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</si>
  <si>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</si>
  <si>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</si>
  <si>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</si>
  <si>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</si>
  <si>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</si>
  <si>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</si>
  <si>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</si>
  <si>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</si>
  <si>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</si>
  <si>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</si>
  <si>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</si>
  <si>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</si>
  <si>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</si>
  <si>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</si>
  <si>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</si>
  <si>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</si>
  <si>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</si>
  <si>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</si>
  <si>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</si>
  <si>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</si>
  <si>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</si>
  <si>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</si>
  <si>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</si>
  <si>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</si>
  <si>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</si>
  <si>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</si>
  <si>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</si>
  <si>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</si>
  <si>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</si>
  <si>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</si>
  <si>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</si>
  <si>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</si>
  <si>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</si>
  <si>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</si>
  <si>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</si>
  <si>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</si>
  <si>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</si>
  <si>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</si>
  <si>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</si>
  <si>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</si>
  <si>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</si>
  <si>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</si>
  <si>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</si>
  <si>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</si>
  <si>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</si>
  <si>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</si>
  <si>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</si>
  <si>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</si>
  <si>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</si>
  <si>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</si>
  <si>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</si>
  <si>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</si>
  <si>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</si>
  <si>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</si>
  <si>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</si>
  <si>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</si>
  <si>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</si>
  <si>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</si>
  <si>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</si>
  <si>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</si>
  <si>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</si>
  <si>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</si>
  <si>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</si>
  <si>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</si>
  <si>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</si>
  <si>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</si>
  <si>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</si>
  <si>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</si>
  <si>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</si>
  <si>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</si>
  <si>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</si>
  <si>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</si>
  <si>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</si>
  <si>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</si>
  <si>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</si>
  <si>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</si>
  <si>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</si>
  <si>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</si>
  <si>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</si>
  <si>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</si>
  <si>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</si>
  <si>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</si>
  <si>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</si>
  <si>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</si>
  <si>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</si>
  <si>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</si>
  <si>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</si>
  <si>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</si>
  <si>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</si>
  <si>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</si>
  <si>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</si>
  <si>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</si>
  <si>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</si>
  <si>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</si>
  <si>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</si>
  <si>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</si>
  <si>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</si>
  <si>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</si>
  <si>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</si>
  <si>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</si>
  <si>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</si>
  <si>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</si>
  <si>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</si>
  <si>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</si>
  <si>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</si>
  <si>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</si>
  <si>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</si>
  <si>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</si>
  <si>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</si>
  <si>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</si>
  <si>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</si>
  <si>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</si>
  <si>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</si>
  <si>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</si>
  <si>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</si>
  <si>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</si>
  <si>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</si>
  <si>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</si>
  <si>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</si>
  <si>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</si>
  <si>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</si>
  <si>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</si>
  <si>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</si>
  <si>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</si>
  <si>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</si>
  <si>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</si>
  <si>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</si>
  <si>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</si>
  <si>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</si>
  <si>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</si>
  <si>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</si>
  <si>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</si>
  <si>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</si>
  <si>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</si>
  <si>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</si>
  <si>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</si>
  <si>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</si>
  <si>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</si>
  <si>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</si>
  <si>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</si>
  <si>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</si>
  <si>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</si>
  <si>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</si>
  <si>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</si>
  <si>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</si>
  <si>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</si>
  <si>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</si>
  <si>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</si>
  <si>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</si>
  <si>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</si>
  <si>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</si>
  <si>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</si>
  <si>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</si>
  <si>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</si>
  <si>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</si>
  <si>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</si>
  <si>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</si>
  <si>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</si>
  <si>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</si>
  <si>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</si>
  <si>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</si>
  <si>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</si>
  <si>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</si>
  <si>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</si>
  <si>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</si>
  <si>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</si>
  <si>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</si>
  <si>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</si>
  <si>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</si>
  <si>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</si>
  <si>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</si>
  <si>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</si>
  <si>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</si>
  <si>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</si>
  <si>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</si>
  <si>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</si>
  <si>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</si>
  <si>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</si>
  <si>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</si>
  <si>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</si>
  <si>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</si>
  <si>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</si>
  <si>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</si>
  <si>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</si>
  <si>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</si>
  <si>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</si>
  <si>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</si>
  <si>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</si>
  <si>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</si>
  <si>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</si>
  <si>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</si>
  <si>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</si>
  <si>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</si>
  <si>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</si>
  <si>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</si>
  <si>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</si>
  <si>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</si>
  <si>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</si>
  <si>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</si>
  <si>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</si>
  <si>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</si>
  <si>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</si>
  <si>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</si>
  <si>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</si>
  <si>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</si>
  <si>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</si>
  <si>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</si>
  <si>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</si>
  <si>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</si>
  <si>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</si>
  <si>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</si>
  <si>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</si>
  <si>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</si>
  <si>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</si>
  <si>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</si>
  <si>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</si>
  <si>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</si>
  <si>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</si>
  <si>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</si>
  <si>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</si>
  <si>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</si>
  <si>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</si>
  <si>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</si>
  <si>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</si>
  <si>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</si>
  <si>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</si>
  <si>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</si>
  <si>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</si>
  <si>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</si>
  <si>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</si>
  <si>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</si>
  <si>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</si>
  <si>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</si>
  <si>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</si>
  <si>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</si>
  <si>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</si>
  <si>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</si>
  <si>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</si>
  <si>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</si>
  <si>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</si>
  <si>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</si>
  <si>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</si>
  <si>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</si>
  <si>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</si>
  <si>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</si>
  <si>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</si>
  <si>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</si>
  <si>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</si>
  <si>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</si>
  <si>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</si>
  <si>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</si>
  <si>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</si>
  <si>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</si>
  <si>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</si>
  <si>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</si>
  <si>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</si>
  <si>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</si>
  <si>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</si>
  <si>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</si>
  <si>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</si>
  <si>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</si>
  <si>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</si>
  <si>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</si>
  <si>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</si>
  <si>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</si>
  <si>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</si>
  <si>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</si>
  <si>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</si>
  <si>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</si>
  <si>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</si>
  <si>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</si>
  <si>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</si>
  <si>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</si>
  <si>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</si>
  <si>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</si>
  <si>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</si>
  <si>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</si>
  <si>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</si>
  <si>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</si>
  <si>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</si>
  <si>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</si>
  <si>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</si>
  <si>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</si>
  <si>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</si>
  <si>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</si>
  <si>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</si>
  <si>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</si>
  <si>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</si>
  <si>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</si>
  <si>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</si>
  <si>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</si>
  <si>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</si>
  <si>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</si>
  <si>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</si>
  <si>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</si>
  <si>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</si>
  <si>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</si>
  <si>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</si>
  <si>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</si>
  <si>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</si>
  <si>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</si>
  <si>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</si>
  <si>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</si>
  <si>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</si>
  <si>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</si>
  <si>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</si>
  <si>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</si>
  <si>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</si>
  <si>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</si>
  <si>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</si>
  <si>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</si>
  <si>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</si>
  <si>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</si>
  <si>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</si>
  <si>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</si>
  <si>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</si>
  <si>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</si>
  <si>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</si>
  <si>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</si>
  <si>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</si>
  <si>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</si>
  <si>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</si>
  <si>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</si>
  <si>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</si>
  <si>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</si>
  <si>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</si>
  <si>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</si>
  <si>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</si>
  <si>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</si>
  <si>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</si>
  <si>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</si>
  <si>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</si>
  <si>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</si>
  <si>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</si>
  <si>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</si>
  <si>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</si>
  <si>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</si>
  <si>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</si>
  <si>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</si>
  <si>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</si>
  <si>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</si>
  <si>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</si>
  <si>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</si>
  <si>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</si>
  <si>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</si>
  <si>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</si>
  <si>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</si>
  <si>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</si>
  <si>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</si>
  <si>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</si>
  <si>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</si>
  <si>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</si>
  <si>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</si>
  <si>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</si>
  <si>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</si>
  <si>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</si>
  <si>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</si>
  <si>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</si>
  <si>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</si>
  <si>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</si>
  <si>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</si>
  <si>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</si>
  <si>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</si>
  <si>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</si>
  <si>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</si>
  <si>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</si>
  <si>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</si>
  <si>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</si>
  <si>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</si>
  <si>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</si>
  <si>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</si>
  <si>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</si>
  <si>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</si>
  <si>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</si>
  <si>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</si>
  <si>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</si>
  <si>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</si>
  <si>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</si>
  <si>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</si>
  <si>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</si>
  <si>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</si>
  <si>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</si>
  <si>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</si>
  <si>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</si>
  <si>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</si>
  <si>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</si>
  <si>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</si>
  <si>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</si>
  <si>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</si>
  <si>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</si>
  <si>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</si>
  <si>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</si>
  <si>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</si>
  <si>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</si>
  <si>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</si>
  <si>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</si>
  <si>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</si>
  <si>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</si>
  <si>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</si>
  <si>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</si>
  <si>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</si>
  <si>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</si>
  <si>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</si>
  <si>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</si>
  <si>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</si>
  <si>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</si>
  <si>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</si>
  <si>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</si>
  <si>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</si>
  <si>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</si>
  <si>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</si>
  <si>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</si>
  <si>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</si>
  <si>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</si>
  <si>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</si>
  <si>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</si>
  <si>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</si>
  <si>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</si>
  <si>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</si>
  <si>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</si>
  <si>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</si>
  <si>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</si>
  <si>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</si>
  <si>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</si>
  <si>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</si>
  <si>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</si>
  <si>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</si>
  <si>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</si>
  <si>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</si>
  <si>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</si>
  <si>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</si>
  <si>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</si>
  <si>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</si>
  <si>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</si>
  <si>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</si>
  <si>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</si>
  <si>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</si>
  <si>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</si>
  <si>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</si>
  <si>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</si>
  <si>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</si>
  <si>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</si>
  <si>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</si>
  <si>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</si>
  <si>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</si>
  <si>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</si>
  <si>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</si>
  <si>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</si>
  <si>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</si>
  <si>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</si>
  <si>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</si>
  <si>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</si>
  <si>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</si>
  <si>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</si>
  <si>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</si>
  <si>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</si>
  <si>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</si>
  <si>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</si>
  <si>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</si>
  <si>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</si>
  <si>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</si>
  <si>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</si>
  <si>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</si>
  <si>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</si>
  <si>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</si>
  <si>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</si>
  <si>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</si>
  <si>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</si>
  <si>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</si>
  <si>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</si>
  <si>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</si>
  <si>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</si>
  <si>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</si>
  <si>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</si>
  <si>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</si>
  <si>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</si>
  <si>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</si>
  <si>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</si>
  <si>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</si>
  <si>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</si>
  <si>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</si>
  <si>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</si>
  <si>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</si>
  <si>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</si>
  <si>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</si>
  <si>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</si>
  <si>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</si>
  <si>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</si>
  <si>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</si>
  <si>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</si>
  <si>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</si>
  <si>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</si>
  <si>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</si>
  <si>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</si>
  <si>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</si>
  <si>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</si>
  <si>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</si>
  <si>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</si>
  <si>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</si>
  <si>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</si>
  <si>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</si>
  <si>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</si>
  <si>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</si>
  <si>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</si>
  <si>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</si>
  <si>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</si>
  <si>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</si>
  <si>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</si>
  <si>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</si>
  <si>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</si>
  <si>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</si>
  <si>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</si>
  <si>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</si>
  <si>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</si>
  <si>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</si>
  <si>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</si>
  <si>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</si>
  <si>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</si>
  <si>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</si>
  <si>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</si>
  <si>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</si>
  <si>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</si>
  <si>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</si>
  <si>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</si>
  <si>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</si>
  <si>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</si>
  <si>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</si>
  <si>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</si>
  <si>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</si>
  <si>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</si>
  <si>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</si>
  <si>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</si>
  <si>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</si>
  <si>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</si>
  <si>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</si>
  <si>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</si>
  <si>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</si>
  <si>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</si>
  <si>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</si>
  <si>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</si>
  <si>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</si>
  <si>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</si>
  <si>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</si>
  <si>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</si>
  <si>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</si>
  <si>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</si>
  <si>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</si>
  <si>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</si>
  <si>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</si>
  <si>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</si>
  <si>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</si>
  <si>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</si>
  <si>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</si>
  <si>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</si>
  <si>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</si>
  <si>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</si>
  <si>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</si>
  <si>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</si>
  <si>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</si>
  <si>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</si>
  <si>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</si>
  <si>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</si>
  <si>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</si>
  <si>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</si>
  <si>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</si>
  <si>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</si>
  <si>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</si>
  <si>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</si>
  <si>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</si>
  <si>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</si>
  <si>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</si>
  <si>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</si>
  <si>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</si>
  <si>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</si>
  <si>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</si>
  <si>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</si>
  <si>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</si>
  <si>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</si>
  <si>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</si>
  <si>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</si>
  <si>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</si>
  <si>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</si>
  <si>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</si>
  <si>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</si>
  <si>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</si>
  <si>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</si>
  <si>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</si>
  <si>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</si>
  <si>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</si>
  <si>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</si>
  <si>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</si>
  <si>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</si>
  <si>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</si>
  <si>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</si>
  <si>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</si>
  <si>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</si>
  <si>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</si>
  <si>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</si>
  <si>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</si>
  <si>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</si>
  <si>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</si>
  <si>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</si>
  <si>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</si>
  <si>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</si>
  <si>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</si>
  <si>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</si>
  <si>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</si>
  <si>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</si>
  <si>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</si>
  <si>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</si>
  <si>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</si>
  <si>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</si>
  <si>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</si>
  <si>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</si>
  <si>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</si>
  <si>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</si>
  <si>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</si>
  <si>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</si>
  <si>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</si>
  <si>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</si>
  <si>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</si>
  <si>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</si>
  <si>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</si>
  <si>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</si>
  <si>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</si>
  <si>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</si>
  <si>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</si>
  <si>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</si>
  <si>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</si>
  <si>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</si>
  <si>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</si>
  <si>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</si>
  <si>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</si>
  <si>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</si>
  <si>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</si>
  <si>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</si>
  <si>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</si>
  <si>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</si>
  <si>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</si>
  <si>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</si>
  <si>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</si>
  <si>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</si>
  <si>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</si>
  <si>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</si>
  <si>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</si>
  <si>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</si>
  <si>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</si>
  <si>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</si>
  <si>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</si>
  <si>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</si>
  <si>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</si>
  <si>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</si>
  <si>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</si>
  <si>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</si>
  <si>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</si>
  <si>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</si>
  <si>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</si>
  <si>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</si>
  <si>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</si>
  <si>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</si>
  <si>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</si>
  <si>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</si>
  <si>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</si>
  <si>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</si>
  <si>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</si>
  <si>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</si>
  <si>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</si>
  <si>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</si>
  <si>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</si>
  <si>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</si>
  <si>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</si>
  <si>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</si>
  <si>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</si>
  <si>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</si>
  <si>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</si>
  <si>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</si>
  <si>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</si>
  <si>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</si>
  <si>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</si>
  <si>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</si>
  <si>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</si>
  <si>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</si>
  <si>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</si>
  <si>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</si>
  <si>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</si>
  <si>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</si>
  <si>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</si>
  <si>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</si>
  <si>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</si>
  <si>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</si>
  <si>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</si>
  <si>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</si>
  <si>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</si>
  <si>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</si>
  <si>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</si>
  <si>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</si>
  <si>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</si>
  <si>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</si>
  <si>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</si>
  <si>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</si>
  <si>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</si>
  <si>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</si>
  <si>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</si>
  <si>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</si>
  <si>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</si>
  <si>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</si>
  <si>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</si>
  <si>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</si>
  <si>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</si>
  <si>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</si>
  <si>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</si>
  <si>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</si>
  <si>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</si>
  <si>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</si>
  <si>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</si>
  <si>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</si>
  <si>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</si>
  <si>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</si>
  <si>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</si>
  <si>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</si>
  <si>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</si>
  <si>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</si>
  <si>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</si>
  <si>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</si>
  <si>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</si>
  <si>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</si>
  <si>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</si>
  <si>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</si>
  <si>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</si>
  <si>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</si>
  <si>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</si>
  <si>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</si>
  <si>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</si>
  <si>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</si>
  <si>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</si>
  <si>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</si>
  <si>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</si>
  <si>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</si>
  <si>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</si>
  <si>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</si>
  <si>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</si>
  <si>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</si>
  <si>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</si>
  <si>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</si>
  <si>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</si>
  <si>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</si>
  <si>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</si>
  <si>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</si>
  <si>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</si>
  <si>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</si>
  <si>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</si>
  <si>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</si>
  <si>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</si>
  <si>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</si>
  <si>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</si>
  <si>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</si>
  <si>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</si>
  <si>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</si>
  <si>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</si>
  <si>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</si>
  <si>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</si>
  <si>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</si>
  <si>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</si>
  <si>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</si>
  <si>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</si>
  <si>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</si>
  <si>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</si>
  <si>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</si>
  <si>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</si>
  <si>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</si>
  <si>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</si>
  <si>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</si>
  <si>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</si>
  <si>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</si>
  <si>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</si>
  <si>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</si>
  <si>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</si>
  <si>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</si>
  <si>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</si>
  <si>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</si>
  <si>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</si>
  <si>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</si>
  <si>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</si>
  <si>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</si>
  <si>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</si>
  <si>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</si>
  <si>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</si>
  <si>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</si>
  <si>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</si>
  <si>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</si>
  <si>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</si>
  <si>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</si>
  <si>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</si>
  <si>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</si>
  <si>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</si>
  <si>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</si>
  <si>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</si>
  <si>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</si>
  <si>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</si>
  <si>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</si>
  <si>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</si>
  <si>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</si>
  <si>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</si>
  <si>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</si>
  <si>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</si>
  <si>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</si>
  <si>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</si>
  <si>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</si>
  <si>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</si>
  <si>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</si>
  <si>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</si>
  <si>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</si>
  <si>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</si>
  <si>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</si>
  <si>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</si>
  <si>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</si>
  <si>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</si>
  <si>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</si>
  <si>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</si>
  <si>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</si>
  <si>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</si>
  <si>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</si>
  <si>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</si>
  <si>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</si>
  <si>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</si>
  <si>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</si>
  <si>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</si>
  <si>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</si>
  <si>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</si>
  <si>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</si>
  <si>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</si>
  <si>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</si>
  <si>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</si>
  <si>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</si>
  <si>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</si>
  <si>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</si>
  <si>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</si>
  <si>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</si>
  <si>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</si>
  <si>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</si>
  <si>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</si>
  <si>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</si>
  <si>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</si>
  <si>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</si>
  <si>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</si>
  <si>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</si>
  <si>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</si>
  <si>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</si>
  <si>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</si>
  <si>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</si>
  <si>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</si>
  <si>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</si>
  <si>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</si>
  <si>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</si>
  <si>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</si>
  <si>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</si>
  <si>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</si>
  <si>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</si>
  <si>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</si>
  <si>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</si>
  <si>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</si>
  <si>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</si>
  <si>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</si>
  <si>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</si>
  <si>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</si>
  <si>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</si>
  <si>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</si>
  <si>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</si>
  <si>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</si>
  <si>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</si>
  <si>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</si>
  <si>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</si>
  <si>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</si>
  <si>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</si>
  <si>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</si>
  <si>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</si>
  <si>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</si>
  <si>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</si>
  <si>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</si>
  <si>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</si>
  <si>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</si>
  <si>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</si>
  <si>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</si>
  <si>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</si>
  <si>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</si>
  <si>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</si>
  <si>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</si>
  <si>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</si>
  <si>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</si>
  <si>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</si>
  <si>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</si>
  <si>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</si>
  <si>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</si>
  <si>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</si>
  <si>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</si>
  <si>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</si>
  <si>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</si>
  <si>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</si>
  <si>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</si>
  <si>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</si>
  <si>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</si>
  <si>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</si>
  <si>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</si>
  <si>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</si>
  <si>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</si>
  <si>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</si>
  <si>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</si>
  <si>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</si>
  <si>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</si>
  <si>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</si>
  <si>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</si>
  <si>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</si>
  <si>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</si>
  <si>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</si>
  <si>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</si>
  <si>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</si>
  <si>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</si>
  <si>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</si>
  <si>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</si>
  <si>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</si>
  <si>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</si>
  <si>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</si>
  <si>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</si>
  <si>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</si>
  <si>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</si>
  <si>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</si>
  <si>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</si>
  <si>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</si>
  <si>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</si>
  <si>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</si>
  <si>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</si>
  <si>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</si>
  <si>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</si>
  <si>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</si>
  <si>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</si>
  <si>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</si>
  <si>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</si>
  <si>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</si>
  <si>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</si>
  <si>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</si>
  <si>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</si>
  <si>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</si>
  <si>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</si>
  <si>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</si>
  <si>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</si>
  <si>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</si>
  <si>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</si>
  <si>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</si>
  <si>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</si>
  <si>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</si>
  <si>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</si>
  <si>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</si>
  <si>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</si>
  <si>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</si>
  <si>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</si>
  <si>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</si>
  <si>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</si>
  <si>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</si>
  <si>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</si>
  <si>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</si>
  <si>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</si>
  <si>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</si>
  <si>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</si>
  <si>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</si>
  <si>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</si>
  <si>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</si>
  <si>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</si>
  <si>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</si>
  <si>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</si>
  <si>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</si>
  <si>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</si>
  <si>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</si>
  <si>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</si>
  <si>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</si>
  <si>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</si>
  <si>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</si>
  <si>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</si>
  <si>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</si>
  <si>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</si>
  <si>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</si>
  <si>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</si>
  <si>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</si>
  <si>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</si>
  <si>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</si>
  <si>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</si>
  <si>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</si>
  <si>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</si>
  <si>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</si>
  <si>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</si>
  <si>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</si>
  <si>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</si>
  <si>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</si>
  <si>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</si>
  <si>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</si>
  <si>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</si>
  <si>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</si>
  <si>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</si>
  <si>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</si>
  <si>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</si>
  <si>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</si>
  <si>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</si>
  <si>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</si>
  <si>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</si>
  <si>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</si>
  <si>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</si>
  <si>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</si>
  <si>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</si>
  <si>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</si>
  <si>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</si>
  <si>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</si>
  <si>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</si>
  <si>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</si>
  <si>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</si>
  <si>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</si>
  <si>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</si>
  <si>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</si>
  <si>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</si>
  <si>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</si>
  <si>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</si>
  <si>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</si>
  <si>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</si>
  <si>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</si>
  <si>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</si>
  <si>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</si>
  <si>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</si>
  <si>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</si>
  <si>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</si>
  <si>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</si>
  <si>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</si>
  <si>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</si>
  <si>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</si>
  <si>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</si>
  <si>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</si>
  <si>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</si>
  <si>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</si>
  <si>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</si>
  <si>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</si>
  <si>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</si>
  <si>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</si>
  <si>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</si>
  <si>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</si>
  <si>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</si>
  <si>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</si>
  <si>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</si>
  <si>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</si>
  <si>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</si>
  <si>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</si>
  <si>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</si>
  <si>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</si>
  <si>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</si>
  <si>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</si>
  <si>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</si>
  <si>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</si>
  <si>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</si>
  <si>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</si>
  <si>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</si>
  <si>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</si>
  <si>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</si>
  <si>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</si>
  <si>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</si>
  <si>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</si>
  <si>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</si>
  <si>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</si>
  <si>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</si>
  <si>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</si>
  <si>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</si>
  <si>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</si>
  <si>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</si>
  <si>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</si>
  <si>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</si>
  <si>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</si>
  <si>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</si>
  <si>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</si>
  <si>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</si>
  <si>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</si>
  <si>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</si>
  <si>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</si>
  <si>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</si>
  <si>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</si>
  <si>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</si>
  <si>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</si>
  <si>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</si>
  <si>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</si>
  <si>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</si>
  <si>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</si>
  <si>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</si>
  <si>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</si>
  <si>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</si>
  <si>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</si>
  <si>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</si>
  <si>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</si>
  <si>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</si>
  <si>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</si>
  <si>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</si>
  <si>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</si>
  <si>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</si>
  <si>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</si>
  <si>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</si>
  <si>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</si>
  <si>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</si>
  <si>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</si>
  <si>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</si>
  <si>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</si>
  <si>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</si>
  <si>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</si>
  <si>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</si>
  <si>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</si>
  <si>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</si>
  <si>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</si>
  <si>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</si>
  <si>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</si>
  <si>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</si>
  <si>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</si>
  <si>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</si>
  <si>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</si>
  <si>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</si>
  <si>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</si>
  <si>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</si>
  <si>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</si>
  <si>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</si>
  <si>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</si>
  <si>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</si>
  <si>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</si>
  <si>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</si>
  <si>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</si>
  <si>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</si>
  <si>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</si>
  <si>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</si>
  <si>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</si>
  <si>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</si>
  <si>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</si>
  <si>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</si>
  <si>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</si>
  <si>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</si>
  <si>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</si>
  <si>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</si>
  <si>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</si>
  <si>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</si>
  <si>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</si>
  <si>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</si>
  <si>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</si>
  <si>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</si>
  <si>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</si>
  <si>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</si>
  <si>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</si>
  <si>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</si>
  <si>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</si>
  <si>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</si>
  <si>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</si>
  <si>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</si>
  <si>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</si>
  <si>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</si>
  <si>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</si>
  <si>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</si>
  <si>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</si>
  <si>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</si>
  <si>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</si>
  <si>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</si>
  <si>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</si>
  <si>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</si>
  <si>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</si>
  <si>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</si>
  <si>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</si>
  <si>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</si>
  <si>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</si>
  <si>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</si>
  <si>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</si>
  <si>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</si>
  <si>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</si>
  <si>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</si>
  <si>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</si>
  <si>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</si>
  <si>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</si>
  <si>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</si>
  <si>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</si>
  <si>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</si>
  <si>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</si>
  <si>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</si>
  <si>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</si>
  <si>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</si>
  <si>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</si>
  <si>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</si>
  <si>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</si>
  <si>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</si>
  <si>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</si>
  <si>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</si>
  <si>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</si>
  <si>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</si>
  <si>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</si>
  <si>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</si>
  <si>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</si>
  <si>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</si>
  <si>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</si>
  <si>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</si>
  <si>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</si>
  <si>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</si>
  <si>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</si>
  <si>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</si>
  <si>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</si>
  <si>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</si>
  <si>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</si>
  <si>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</si>
  <si>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</si>
  <si>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</si>
  <si>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</si>
  <si>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</si>
  <si>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</si>
  <si>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</si>
  <si>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</si>
  <si>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</si>
  <si>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</si>
  <si>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</si>
  <si>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</si>
  <si>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</si>
  <si>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</si>
  <si>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</si>
  <si>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</si>
  <si>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</si>
  <si>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</si>
  <si>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</si>
  <si>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</si>
  <si>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</si>
  <si>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</si>
  <si>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</si>
  <si>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</si>
  <si>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</si>
  <si>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</si>
  <si>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</si>
  <si>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</si>
  <si>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</si>
  <si>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</si>
  <si>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</si>
  <si>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</si>
  <si>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</si>
  <si>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</si>
  <si>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</si>
  <si>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</si>
  <si>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</si>
  <si>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</si>
  <si>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</si>
  <si>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</si>
  <si>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</si>
  <si>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</si>
  <si>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</si>
  <si>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</si>
  <si>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</si>
  <si>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</si>
  <si>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</si>
  <si>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</si>
  <si>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</si>
  <si>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</si>
  <si>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</si>
  <si>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</si>
  <si>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</si>
  <si>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</si>
  <si>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</si>
  <si>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</si>
  <si>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</si>
  <si>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</si>
  <si>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</si>
  <si>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</si>
  <si>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</si>
  <si>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</si>
  <si>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</si>
  <si>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</si>
  <si>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</si>
  <si>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</si>
  <si>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</si>
  <si>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</si>
  <si>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</si>
  <si>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</si>
  <si>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</si>
  <si>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</si>
  <si>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</si>
  <si>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</si>
  <si>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</si>
  <si>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</si>
  <si>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</si>
  <si>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</si>
  <si>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</si>
  <si>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</si>
  <si>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</si>
  <si>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</si>
  <si>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</si>
  <si>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</si>
  <si>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</si>
  <si>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</si>
  <si>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</si>
  <si>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</si>
  <si>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</si>
  <si>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</si>
  <si>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</si>
  <si>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</si>
  <si>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</si>
  <si>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</si>
  <si>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</si>
  <si>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</si>
  <si>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</si>
  <si>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</si>
  <si>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</si>
  <si>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</si>
  <si>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</si>
  <si>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</si>
  <si>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</si>
  <si>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</si>
  <si>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</si>
  <si>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</si>
  <si>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</si>
  <si>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</si>
  <si>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</si>
  <si>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</si>
  <si>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</si>
  <si>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</si>
  <si>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</si>
  <si>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</si>
  <si>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</si>
  <si>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</si>
  <si>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</si>
  <si>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</si>
  <si>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</si>
  <si>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</si>
  <si>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</si>
  <si>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</si>
  <si>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</si>
  <si>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</si>
  <si>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</si>
  <si>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</si>
  <si>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</si>
  <si>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</si>
  <si>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</si>
  <si>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</si>
  <si>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</si>
  <si>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</si>
  <si>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</si>
  <si>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</si>
  <si>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</si>
  <si>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</si>
  <si>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</si>
  <si>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</si>
  <si>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</si>
  <si>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</si>
  <si>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</si>
  <si>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</si>
  <si>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</si>
  <si>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</si>
  <si>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</si>
  <si>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</si>
  <si>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</si>
  <si>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</si>
  <si>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</si>
  <si>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</si>
  <si>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</si>
  <si>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</si>
  <si>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</si>
  <si>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</si>
  <si>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</si>
  <si>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</si>
  <si>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</si>
  <si>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</si>
  <si>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</si>
  <si>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</si>
  <si>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</si>
  <si>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</si>
  <si>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</si>
  <si>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</si>
  <si>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</si>
  <si>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</si>
  <si>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</si>
  <si>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</si>
  <si>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</si>
  <si>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</si>
  <si>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</si>
  <si>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</si>
  <si>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</si>
  <si>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</si>
  <si>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</si>
  <si>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</si>
  <si>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</si>
  <si>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</si>
  <si>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</si>
  <si>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</si>
  <si>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</si>
  <si>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</si>
  <si>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</si>
  <si>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</si>
  <si>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</si>
  <si>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</si>
  <si>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</si>
  <si>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</si>
  <si>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</si>
  <si>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</si>
  <si>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</si>
  <si>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</si>
  <si>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</si>
  <si>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</si>
  <si>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</si>
  <si>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</si>
  <si>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</si>
  <si>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</si>
  <si>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</si>
  <si>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</si>
  <si>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</si>
  <si>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</si>
  <si>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</si>
  <si>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</si>
  <si>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</si>
  <si>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</si>
  <si>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</si>
  <si>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</si>
  <si>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</si>
  <si>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</si>
  <si>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</si>
  <si>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</si>
  <si>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</si>
  <si>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</si>
  <si>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</si>
  <si>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</si>
  <si>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</si>
  <si>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</si>
  <si>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</si>
  <si>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</si>
  <si>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</si>
  <si>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</si>
  <si>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</si>
  <si>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</si>
  <si>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</si>
  <si>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</si>
  <si>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</si>
  <si>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</si>
  <si>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</si>
  <si>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</si>
  <si>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</si>
  <si>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</si>
  <si>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</si>
  <si>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</si>
  <si>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</si>
  <si>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</si>
  <si>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</si>
  <si>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</si>
  <si>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</si>
  <si>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</si>
  <si>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</si>
  <si>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</si>
  <si>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</si>
  <si>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</si>
  <si>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</si>
  <si>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</si>
  <si>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</si>
  <si>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</si>
  <si>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</si>
  <si>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</si>
  <si>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</si>
  <si>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</si>
  <si>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</si>
  <si>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</si>
  <si>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</si>
  <si>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</si>
  <si>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</si>
  <si>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</si>
  <si>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</si>
  <si>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</si>
  <si>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</si>
  <si>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</si>
  <si>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</si>
  <si>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</si>
  <si>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</si>
  <si>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</si>
  <si>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</si>
  <si>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</si>
  <si>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</si>
  <si>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</si>
  <si>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</si>
  <si>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</si>
  <si>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</si>
  <si>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</si>
  <si>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</si>
  <si>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</si>
  <si>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</si>
  <si>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</si>
  <si>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</si>
  <si>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</si>
  <si>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</si>
  <si>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</si>
  <si>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</si>
  <si>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</si>
  <si>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</si>
  <si>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</si>
  <si>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</si>
  <si>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</si>
  <si>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</si>
  <si>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</si>
  <si>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</si>
  <si>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</si>
  <si>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</si>
  <si>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</si>
  <si>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</si>
  <si>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</si>
  <si>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</si>
  <si>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</si>
  <si>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</si>
  <si>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</si>
  <si>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</si>
  <si>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</si>
  <si>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</si>
  <si>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</si>
  <si>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</si>
  <si>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</si>
  <si>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</si>
  <si>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</si>
  <si>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</si>
  <si>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</si>
  <si>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</si>
  <si>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</si>
  <si>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</si>
  <si>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</si>
  <si>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</si>
  <si>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</si>
  <si>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</si>
  <si>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</si>
  <si>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</si>
  <si>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</si>
  <si>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</si>
  <si>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</si>
  <si>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</si>
  <si>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</si>
  <si>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</si>
  <si>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</si>
  <si>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</si>
  <si>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</si>
  <si>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</si>
  <si>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</si>
  <si>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</si>
  <si>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</si>
  <si>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</si>
  <si>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</si>
  <si>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</si>
  <si>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</si>
  <si>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</si>
  <si>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</si>
  <si>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</si>
  <si>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</si>
  <si>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</si>
  <si>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</si>
  <si>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</si>
  <si>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</si>
  <si>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</si>
  <si>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</si>
  <si>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</si>
  <si>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</si>
  <si>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</si>
  <si>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</si>
  <si>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</si>
  <si>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</si>
  <si>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</si>
  <si>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</si>
  <si>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</si>
  <si>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</si>
  <si>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</si>
  <si>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</si>
  <si>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</si>
  <si>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</si>
  <si>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</si>
  <si>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</si>
  <si>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</si>
  <si>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</si>
  <si>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</si>
  <si>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</si>
  <si>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</si>
  <si>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</si>
  <si>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</si>
  <si>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</si>
  <si>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</si>
  <si>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</si>
  <si>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</si>
  <si>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</si>
  <si>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</si>
  <si>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</si>
  <si>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</si>
  <si>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</si>
  <si>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</si>
  <si>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</si>
  <si>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</si>
  <si>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</si>
  <si>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</si>
  <si>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</si>
  <si>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</si>
  <si>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</si>
  <si>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</si>
  <si>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</si>
  <si>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</si>
  <si>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</si>
  <si>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</si>
  <si>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</si>
  <si>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</si>
  <si>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</si>
  <si>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</si>
  <si>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</si>
  <si>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</si>
  <si>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</si>
  <si>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</si>
  <si>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</si>
  <si>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</si>
  <si>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</si>
  <si>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</si>
  <si>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</si>
  <si>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</si>
  <si>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</si>
  <si>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</si>
  <si>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</si>
  <si>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</si>
  <si>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</si>
  <si>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</si>
  <si>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</si>
  <si>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</si>
  <si>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</si>
  <si>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</si>
  <si>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</si>
  <si>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</si>
  <si>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</si>
  <si>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</si>
  <si>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</si>
  <si>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</si>
  <si>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</si>
  <si>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</si>
  <si>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</si>
  <si>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</si>
  <si>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</si>
  <si>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</si>
  <si>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</si>
  <si>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</si>
  <si>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</si>
  <si>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</si>
  <si>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</si>
  <si>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</si>
  <si>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</si>
  <si>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</si>
  <si>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</si>
  <si>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</si>
  <si>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</si>
  <si>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</si>
  <si>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</si>
  <si>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</si>
  <si>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</si>
  <si>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</si>
  <si>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</si>
  <si>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</si>
  <si>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</si>
  <si>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</si>
  <si>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</si>
  <si>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</si>
  <si>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</si>
  <si>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</si>
  <si>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</si>
  <si>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</si>
  <si>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</si>
  <si>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</si>
  <si>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</si>
  <si>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</si>
  <si>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</si>
  <si>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</si>
  <si>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</si>
  <si>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</si>
  <si>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</si>
  <si>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</si>
  <si>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</si>
  <si>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</si>
  <si>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</si>
  <si>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</si>
  <si>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</si>
  <si>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</si>
  <si>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</si>
  <si>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</si>
  <si>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</si>
  <si>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</si>
  <si>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</si>
  <si>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</si>
  <si>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</si>
  <si>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</si>
  <si>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</si>
  <si>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</si>
  <si>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</si>
  <si>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</si>
  <si>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</si>
  <si>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</si>
  <si>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</si>
  <si>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</si>
  <si>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</si>
  <si>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</si>
  <si>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</si>
  <si>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</si>
  <si>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</si>
  <si>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</si>
  <si>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</si>
  <si>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</si>
  <si>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</si>
  <si>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</si>
  <si>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</si>
  <si>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</si>
  <si>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</si>
  <si>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</si>
  <si>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</si>
  <si>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</si>
  <si>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</si>
  <si>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</si>
  <si>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</si>
  <si>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</si>
  <si>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</si>
  <si>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</si>
  <si>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</si>
  <si>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</si>
  <si>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</si>
  <si>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</si>
  <si>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</si>
  <si>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</si>
  <si>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</si>
  <si>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</si>
  <si>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</si>
  <si>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</si>
  <si>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</si>
  <si>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</si>
  <si>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</si>
  <si>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</si>
  <si>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</si>
  <si>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</si>
  <si>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</si>
  <si>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</si>
  <si>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</si>
  <si>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</si>
  <si>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</si>
  <si>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</si>
  <si>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</si>
  <si>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</si>
  <si>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</si>
  <si>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</si>
  <si>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</si>
  <si>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</si>
  <si>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</si>
  <si>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</si>
  <si>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</si>
  <si>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</si>
  <si>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</si>
  <si>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</si>
  <si>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</si>
  <si>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</si>
  <si>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</si>
  <si>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</si>
  <si>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</si>
  <si>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</si>
  <si>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</si>
  <si>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</si>
  <si>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</si>
  <si>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</si>
  <si>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</si>
  <si>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</si>
  <si>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</si>
  <si>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</si>
  <si>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</si>
  <si>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</si>
  <si>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</si>
  <si>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</si>
  <si>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</si>
  <si>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</si>
  <si>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</si>
  <si>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</si>
  <si>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</si>
  <si>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</si>
  <si>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</si>
  <si>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</si>
  <si>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</si>
  <si>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</si>
  <si>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</si>
  <si>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</si>
  <si>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</si>
  <si>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</si>
  <si>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</si>
  <si>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</si>
  <si>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</si>
  <si>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</si>
  <si>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</si>
  <si>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</si>
  <si>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</si>
  <si>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</si>
  <si>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</si>
  <si>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</si>
  <si>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</si>
  <si>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</si>
  <si>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</si>
  <si>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</si>
  <si>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</si>
  <si>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</si>
  <si>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</si>
  <si>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</si>
  <si>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</si>
  <si>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</si>
  <si>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</si>
  <si>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</si>
  <si>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</si>
  <si>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</si>
  <si>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</si>
  <si>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</si>
  <si>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</si>
  <si>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</si>
  <si>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</si>
  <si>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</si>
  <si>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Врачар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</si>
</sst>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2543</c:v>
                </c:pt>
                <c:pt idx="1">
                  <c:v>2554</c:v>
                </c:pt>
                <c:pt idx="2">
                  <c:v>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2267</c:v>
                </c:pt>
                <c:pt idx="1">
                  <c:v>2686</c:v>
                </c:pt>
                <c:pt idx="2">
                  <c:v>3053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2833</c:v>
                </c:pt>
                <c:pt idx="1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385</c:v>
                </c:pt>
                <c:pt idx="1">
                  <c:v>330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35</c:v>
                </c:pt>
                <c:pt idx="1">
                  <c:v>13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33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55.531999999999996</c:v>
                </c:pt>
                <c:pt idx="1">
                  <c:v>55.531999999999996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</c:v>
                </c:pt>
                <c:pt idx="1">
                  <c:v>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692992"/>
        <c:axId val="431283584"/>
      </c:barChart>
      <c:catAx>
        <c:axId val="43069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283584"/>
        <c:crosses val="autoZero"/>
        <c:auto val="1"/>
        <c:lblAlgn val="ctr"/>
        <c:lblOffset val="100"/>
        <c:noMultiLvlLbl val="0"/>
      </c:catAx>
      <c:valAx>
        <c:axId val="4312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6929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925312"/>
        <c:axId val="451136128"/>
      </c:barChart>
      <c:catAx>
        <c:axId val="4509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136128"/>
        <c:crosses val="autoZero"/>
        <c:auto val="1"/>
        <c:lblAlgn val="ctr"/>
        <c:lblOffset val="100"/>
        <c:noMultiLvlLbl val="0"/>
      </c:catAx>
      <c:valAx>
        <c:axId val="4511361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9253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16.446455287776917</c:v>
                </c:pt>
                <c:pt idx="1">
                  <c:v>61.443481082250308</c:v>
                </c:pt>
                <c:pt idx="2">
                  <c:v>22.110063629972782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213</c:v>
                </c:pt>
                <c:pt idx="1">
                  <c:v>284</c:v>
                </c:pt>
                <c:pt idx="2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129</c:v>
                </c:pt>
                <c:pt idx="1">
                  <c:v>131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</c:v>
                </c:pt>
                <c:pt idx="1">
                  <c:v>20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3287936"/>
        <c:axId val="453289856"/>
      </c:barChart>
      <c:catAx>
        <c:axId val="4532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289856"/>
        <c:crosses val="autoZero"/>
        <c:auto val="1"/>
        <c:lblAlgn val="ctr"/>
        <c:lblOffset val="100"/>
        <c:noMultiLvlLbl val="0"/>
      </c:catAx>
      <c:valAx>
        <c:axId val="45328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328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4698880"/>
        <c:axId val="454701056"/>
      </c:barChart>
      <c:catAx>
        <c:axId val="4546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701056"/>
        <c:crosses val="autoZero"/>
        <c:auto val="1"/>
        <c:lblAlgn val="ctr"/>
        <c:lblOffset val="100"/>
        <c:noMultiLvlLbl val="0"/>
      </c:catAx>
      <c:valAx>
        <c:axId val="4547010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46988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100.3</c:v>
                </c:pt>
                <c:pt idx="1">
                  <c:v>105.4</c:v>
                </c:pt>
                <c:pt idx="2">
                  <c:v>68.2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110.3</c:v>
                </c:pt>
                <c:pt idx="1">
                  <c:v>105.4</c:v>
                </c:pt>
                <c:pt idx="2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739840"/>
        <c:axId val="455090176"/>
      </c:barChart>
      <c:catAx>
        <c:axId val="45473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090176"/>
        <c:crosses val="autoZero"/>
        <c:auto val="1"/>
        <c:lblAlgn val="ctr"/>
        <c:lblOffset val="100"/>
        <c:noMultiLvlLbl val="0"/>
      </c:catAx>
      <c:valAx>
        <c:axId val="45509017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73984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</c:v>
                </c:pt>
                <c:pt idx="1">
                  <c:v>231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5126016"/>
        <c:axId val="455128576"/>
      </c:barChart>
      <c:catAx>
        <c:axId val="4551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128576"/>
        <c:crosses val="autoZero"/>
        <c:auto val="1"/>
        <c:lblAlgn val="ctr"/>
        <c:lblOffset val="100"/>
        <c:noMultiLvlLbl val="0"/>
      </c:catAx>
      <c:valAx>
        <c:axId val="4551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1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249</c:v>
                </c:pt>
                <c:pt idx="1">
                  <c:v>253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396</c:v>
                </c:pt>
                <c:pt idx="1">
                  <c:v>473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5659520"/>
        <c:axId val="455661824"/>
      </c:barChart>
      <c:catAx>
        <c:axId val="4556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661824"/>
        <c:crosses val="autoZero"/>
        <c:auto val="1"/>
        <c:lblAlgn val="ctr"/>
        <c:lblOffset val="100"/>
        <c:noMultiLvlLbl val="0"/>
      </c:catAx>
      <c:valAx>
        <c:axId val="45566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6595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257</c:v>
                </c:pt>
                <c:pt idx="1">
                  <c:v>286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377</c:v>
                </c:pt>
                <c:pt idx="1">
                  <c:v>406</c:v>
                </c:pt>
                <c:pt idx="2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5799936"/>
        <c:axId val="455801472"/>
      </c:barChart>
      <c:catAx>
        <c:axId val="4557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801472"/>
        <c:crosses val="autoZero"/>
        <c:auto val="1"/>
        <c:lblAlgn val="ctr"/>
        <c:lblOffset val="100"/>
        <c:noMultiLvlLbl val="0"/>
      </c:catAx>
      <c:valAx>
        <c:axId val="45580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799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2.1900967968707752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2.3108675667393697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2.2369630657750057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2.1071795518863672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2.3613389332516177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3.2247598103718662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3.7601168051625002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4.3387349712493464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4.6253402310867564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4.0845755898840963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3.6339383888818793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3.2319700055879008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3.4500784108729747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3.8899003190511388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4.2233718477927793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2.1792815040467222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1.6709627413162211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1.7574850839086471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6927488"/>
        <c:axId val="456955392"/>
      </c:barChart>
      <c:catAx>
        <c:axId val="4569274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6955392"/>
        <c:crosses val="autoZero"/>
        <c:auto val="1"/>
        <c:lblAlgn val="ctr"/>
        <c:lblOffset val="100"/>
        <c:noMultiLvlLbl val="0"/>
      </c:catAx>
      <c:valAx>
        <c:axId val="4569553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6927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2.4064026533518397</c:v>
                </c:pt>
                <c:pt idx="1">
                  <c:v>2.4658867638841322</c:v>
                </c:pt>
                <c:pt idx="2">
                  <c:v>2.4154153973718842</c:v>
                </c:pt>
                <c:pt idx="3">
                  <c:v>1.9575680011536312</c:v>
                </c:pt>
                <c:pt idx="4">
                  <c:v>2.1035744542783497</c:v>
                </c:pt>
                <c:pt idx="5">
                  <c:v>2.6857977179732142</c:v>
                </c:pt>
                <c:pt idx="6">
                  <c:v>3.1742884438596173</c:v>
                </c:pt>
                <c:pt idx="7">
                  <c:v>3.5960848639976928</c:v>
                </c:pt>
                <c:pt idx="8">
                  <c:v>3.9583971736034758</c:v>
                </c:pt>
                <c:pt idx="9">
                  <c:v>3.4410656668529298</c:v>
                </c:pt>
                <c:pt idx="10">
                  <c:v>3.0030463074787748</c:v>
                </c:pt>
                <c:pt idx="11">
                  <c:v>2.7182435964453737</c:v>
                </c:pt>
                <c:pt idx="12">
                  <c:v>2.4082052021558482</c:v>
                </c:pt>
                <c:pt idx="13">
                  <c:v>2.6749824251491612</c:v>
                </c:pt>
                <c:pt idx="14">
                  <c:v>2.6803900715611872</c:v>
                </c:pt>
                <c:pt idx="15">
                  <c:v>1.3573192494186779</c:v>
                </c:pt>
                <c:pt idx="16">
                  <c:v>0.92110243884853182</c:v>
                </c:pt>
                <c:pt idx="17">
                  <c:v>0.75526794887971593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7153920"/>
        <c:axId val="457184768"/>
      </c:barChart>
      <c:catAx>
        <c:axId val="4571539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7184768"/>
        <c:crosses val="autoZero"/>
        <c:auto val="1"/>
        <c:lblAlgn val="ctr"/>
        <c:lblOffset val="100"/>
        <c:noMultiLvlLbl val="0"/>
      </c:catAx>
      <c:valAx>
        <c:axId val="4571847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153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0.45045045045045046</c:v>
                </c:pt>
                <c:pt idx="1">
                  <c:v>0.58628478062376865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0.12657285384558112</c:v>
                </c:pt>
                <c:pt idx="1">
                  <c:v>0.12494593685424576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9F7-427C-8590-489124B08F8C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9F7-427C-8590-489124B08F8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0.39833221651403466</c:v>
                </c:pt>
                <c:pt idx="1">
                  <c:v>0.16339084050170599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9F7-427C-8590-489124B08F8C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9F7-427C-8590-489124B08F8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5.0740823468096199</c:v>
                </c:pt>
                <c:pt idx="1">
                  <c:v>4.9017252150511794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9F7-427C-8590-489124B08F8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9F7-427C-8590-489124B08F8C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30.5710669347033</c:v>
                </c:pt>
                <c:pt idx="1">
                  <c:v>34.422605603344707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A9F7-427C-8590-489124B08F8C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A9F7-427C-8590-489124B08F8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8.6292904474722647</c:v>
                </c:pt>
                <c:pt idx="1">
                  <c:v>8.2512374453361534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A9F7-427C-8590-489124B08F8C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A9F7-427C-8590-489124B08F8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54.750204750204745</c:v>
                </c:pt>
                <c:pt idx="1">
                  <c:v>51.549810178288233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8540544"/>
        <c:axId val="458656000"/>
      </c:barChart>
      <c:catAx>
        <c:axId val="458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8656000"/>
        <c:crosses val="autoZero"/>
        <c:auto val="1"/>
        <c:lblAlgn val="ctr"/>
        <c:lblOffset val="100"/>
        <c:noMultiLvlLbl val="0"/>
      </c:catAx>
      <c:valAx>
        <c:axId val="458656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8540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F1-4373-86C4-FF1A2B968CE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F1-4373-86C4-FF1A2B968CE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10.021591839773658</c:v>
                </c:pt>
                <c:pt idx="1">
                  <c:v>6.4443269739055218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F1-4373-86C4-FF1A2B968CE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F1-4373-86C4-FF1A2B968CE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14.075645893827712</c:v>
                </c:pt>
                <c:pt idx="1">
                  <c:v>13.965111249939929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F1-4373-86C4-FF1A2B968CE0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F1-4373-86C4-FF1A2B968CE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75.422529967984502</c:v>
                </c:pt>
                <c:pt idx="1">
                  <c:v>78.860108606852805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0.48023229841411658</c:v>
                </c:pt>
                <c:pt idx="1">
                  <c:v>0.73045316930174442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9405952"/>
        <c:axId val="459489664"/>
      </c:barChart>
      <c:catAx>
        <c:axId val="45940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489664"/>
        <c:crosses val="autoZero"/>
        <c:auto val="1"/>
        <c:lblAlgn val="ctr"/>
        <c:lblOffset val="100"/>
        <c:noMultiLvlLbl val="0"/>
      </c:catAx>
      <c:valAx>
        <c:axId val="459489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4059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1077</c:v>
                </c:pt>
                <c:pt idx="1">
                  <c:v>907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703</c:v>
                </c:pt>
                <c:pt idx="1">
                  <c:v>602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9870208"/>
        <c:axId val="459873280"/>
      </c:barChart>
      <c:catAx>
        <c:axId val="45987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73280"/>
        <c:crosses val="autoZero"/>
        <c:auto val="1"/>
        <c:lblAlgn val="ctr"/>
        <c:lblOffset val="100"/>
        <c:noMultiLvlLbl val="0"/>
      </c:catAx>
      <c:valAx>
        <c:axId val="459873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7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0.06</c:v>
                </c:pt>
                <c:pt idx="1">
                  <c:v>0.05</c:v>
                </c:pt>
                <c:pt idx="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9930624"/>
        <c:axId val="460063872"/>
      </c:barChart>
      <c:catAx>
        <c:axId val="45993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0063872"/>
        <c:crosses val="autoZero"/>
        <c:auto val="1"/>
        <c:lblAlgn val="ctr"/>
        <c:lblOffset val="100"/>
        <c:noMultiLvlLbl val="0"/>
      </c:catAx>
      <c:valAx>
        <c:axId val="4600638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930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0516352"/>
        <c:axId val="460519296"/>
      </c:barChart>
      <c:catAx>
        <c:axId val="46051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0519296"/>
        <c:crosses val="autoZero"/>
        <c:auto val="1"/>
        <c:lblAlgn val="ctr"/>
        <c:lblOffset val="100"/>
        <c:noMultiLvlLbl val="0"/>
      </c:catAx>
      <c:valAx>
        <c:axId val="460519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0516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270</c:v>
                </c:pt>
                <c:pt idx="1">
                  <c:v>298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1061120"/>
        <c:axId val="461191424"/>
      </c:barChart>
      <c:catAx>
        <c:axId val="4610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191424"/>
        <c:crosses val="autoZero"/>
        <c:auto val="1"/>
        <c:lblAlgn val="ctr"/>
        <c:lblOffset val="100"/>
        <c:noMultiLvlLbl val="0"/>
      </c:catAx>
      <c:valAx>
        <c:axId val="461191424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106112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536</c:v>
                </c:pt>
                <c:pt idx="1">
                  <c:v>595</c:v>
                </c:pt>
                <c:pt idx="2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441</c:v>
                </c:pt>
                <c:pt idx="1">
                  <c:v>509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1399552"/>
        <c:axId val="461401088"/>
      </c:barChart>
      <c:catAx>
        <c:axId val="4613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401088"/>
        <c:crosses val="autoZero"/>
        <c:auto val="1"/>
        <c:lblAlgn val="ctr"/>
        <c:lblOffset val="100"/>
        <c:noMultiLvlLbl val="0"/>
      </c:catAx>
      <c:valAx>
        <c:axId val="46140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13995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43.529062650691792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26.332579101598725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15.857413108794837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10.86093697837457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2.6447568529989982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0.77525130754108085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1871744"/>
        <c:axId val="461877632"/>
      </c:barChart>
      <c:catAx>
        <c:axId val="461871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877632"/>
        <c:crosses val="autoZero"/>
        <c:auto val="1"/>
        <c:lblAlgn val="ctr"/>
        <c:lblOffset val="100"/>
        <c:noMultiLvlLbl val="0"/>
      </c:catAx>
      <c:valAx>
        <c:axId val="4618776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871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62.72</c:v>
                </c:pt>
                <c:pt idx="1">
                  <c:v>32.53</c:v>
                </c:pt>
                <c:pt idx="2">
                  <c:v>4.25</c:v>
                </c:pt>
                <c:pt idx="3">
                  <c:v>0.39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61.09</c:v>
                </c:pt>
                <c:pt idx="1">
                  <c:v>33.18</c:v>
                </c:pt>
                <c:pt idx="2">
                  <c:v>5.12</c:v>
                </c:pt>
                <c:pt idx="3">
                  <c:v>0.57999999999999996</c:v>
                </c:pt>
                <c:pt idx="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2210944"/>
        <c:axId val="462219136"/>
      </c:barChart>
      <c:catAx>
        <c:axId val="46221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219136"/>
        <c:crosses val="autoZero"/>
        <c:auto val="1"/>
        <c:lblAlgn val="ctr"/>
        <c:lblOffset val="100"/>
        <c:noMultiLvlLbl val="0"/>
      </c:catAx>
      <c:valAx>
        <c:axId val="46221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210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97917</c:v>
                </c:pt>
                <c:pt idx="1">
                  <c:v>109127</c:v>
                </c:pt>
                <c:pt idx="2">
                  <c:v>127745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2507392"/>
        <c:axId val="462750848"/>
      </c:barChart>
      <c:catAx>
        <c:axId val="4625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750848"/>
        <c:crosses val="autoZero"/>
        <c:auto val="1"/>
        <c:lblAlgn val="ctr"/>
        <c:lblOffset val="100"/>
        <c:noMultiLvlLbl val="0"/>
      </c:catAx>
      <c:valAx>
        <c:axId val="462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5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12588</c:v>
                </c:pt>
                <c:pt idx="1">
                  <c:v>12975</c:v>
                </c:pt>
                <c:pt idx="2">
                  <c:v>13268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11167</c:v>
                </c:pt>
                <c:pt idx="1">
                  <c:v>11417</c:v>
                </c:pt>
                <c:pt idx="2">
                  <c:v>11669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833152"/>
        <c:axId val="462834688"/>
      </c:barChart>
      <c:catAx>
        <c:axId val="4628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834688"/>
        <c:crosses val="autoZero"/>
        <c:auto val="1"/>
        <c:lblAlgn val="ctr"/>
        <c:lblOffset val="100"/>
        <c:noMultiLvlLbl val="0"/>
      </c:catAx>
      <c:valAx>
        <c:axId val="46283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8331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13.7</c:v>
                </c:pt>
                <c:pt idx="1">
                  <c:v>15</c:v>
                </c:pt>
                <c:pt idx="2">
                  <c:v>0.4</c:v>
                </c:pt>
                <c:pt idx="3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14.9</c:v>
                </c:pt>
                <c:pt idx="1">
                  <c:v>51.6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3537280"/>
        <c:axId val="463577472"/>
      </c:barChart>
      <c:catAx>
        <c:axId val="463537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577472"/>
        <c:crosses val="autoZero"/>
        <c:auto val="1"/>
        <c:lblAlgn val="ctr"/>
        <c:lblOffset val="100"/>
        <c:noMultiLvlLbl val="0"/>
      </c:catAx>
      <c:valAx>
        <c:axId val="463577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5372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</c:v>
                </c:pt>
                <c:pt idx="1">
                  <c:v>5.5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3961088"/>
        <c:axId val="463971072"/>
      </c:barChart>
      <c:catAx>
        <c:axId val="4639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971072"/>
        <c:crosses val="autoZero"/>
        <c:auto val="1"/>
        <c:lblAlgn val="ctr"/>
        <c:lblOffset val="100"/>
        <c:noMultiLvlLbl val="0"/>
      </c:catAx>
      <c:valAx>
        <c:axId val="46397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9610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6.9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4147584"/>
        <c:axId val="464149120"/>
      </c:barChart>
      <c:catAx>
        <c:axId val="4641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149120"/>
        <c:crosses val="autoZero"/>
        <c:auto val="1"/>
        <c:lblAlgn val="ctr"/>
        <c:lblOffset val="100"/>
        <c:noMultiLvlLbl val="0"/>
      </c:catAx>
      <c:valAx>
        <c:axId val="4641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1475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3.47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4447744"/>
        <c:axId val="464471168"/>
      </c:barChart>
      <c:catAx>
        <c:axId val="46444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471168"/>
        <c:crosses val="autoZero"/>
        <c:auto val="1"/>
        <c:lblAlgn val="ctr"/>
        <c:lblOffset val="100"/>
        <c:noMultiLvlLbl val="0"/>
      </c:catAx>
      <c:valAx>
        <c:axId val="46447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44477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14979</c:v>
                </c:pt>
                <c:pt idx="1">
                  <c:v>19866</c:v>
                </c:pt>
                <c:pt idx="2">
                  <c:v>20544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27488</c:v>
                </c:pt>
                <c:pt idx="1">
                  <c:v>56828</c:v>
                </c:pt>
                <c:pt idx="2">
                  <c:v>86730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216256"/>
        <c:axId val="431576192"/>
      </c:barChart>
      <c:catAx>
        <c:axId val="46521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576192"/>
        <c:crosses val="autoZero"/>
        <c:auto val="1"/>
        <c:lblAlgn val="ctr"/>
        <c:lblOffset val="100"/>
        <c:noMultiLvlLbl val="0"/>
      </c:catAx>
      <c:valAx>
        <c:axId val="431576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521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73864</c:v>
                </c:pt>
                <c:pt idx="1">
                  <c:v>74463</c:v>
                </c:pt>
                <c:pt idx="2">
                  <c:v>44036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104714</c:v>
                </c:pt>
                <c:pt idx="1">
                  <c:v>185190</c:v>
                </c:pt>
                <c:pt idx="2">
                  <c:v>223052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1606784"/>
        <c:axId val="431616768"/>
      </c:barChart>
      <c:catAx>
        <c:axId val="43160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616768"/>
        <c:crosses val="autoZero"/>
        <c:auto val="1"/>
        <c:lblAlgn val="ctr"/>
        <c:lblOffset val="100"/>
        <c:noMultiLvlLbl val="0"/>
      </c:catAx>
      <c:valAx>
        <c:axId val="431616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1606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3.7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3.8</c:v>
                </c:pt>
                <c:pt idx="1">
                  <c:v>3.3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1630976"/>
        <c:axId val="431669632"/>
      </c:barChart>
      <c:catAx>
        <c:axId val="43163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669632"/>
        <c:crosses val="autoZero"/>
        <c:auto val="1"/>
        <c:lblAlgn val="ctr"/>
        <c:lblOffset val="100"/>
        <c:noMultiLvlLbl val="0"/>
      </c:catAx>
      <c:valAx>
        <c:axId val="431669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1630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39</c:v>
                </c:pt>
                <c:pt idx="1">
                  <c:v>40.5</c:v>
                </c:pt>
                <c:pt idx="2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43.4</c:v>
                </c:pt>
                <c:pt idx="1">
                  <c:v>44.8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2163072"/>
        <c:axId val="432271360"/>
      </c:barChart>
      <c:catAx>
        <c:axId val="43216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271360"/>
        <c:crosses val="autoZero"/>
        <c:auto val="1"/>
        <c:lblAlgn val="ctr"/>
        <c:lblOffset val="100"/>
        <c:noMultiLvlLbl val="0"/>
      </c:catAx>
      <c:valAx>
        <c:axId val="432271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1630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547712"/>
        <c:axId val="432549248"/>
      </c:barChart>
      <c:catAx>
        <c:axId val="43254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549248"/>
        <c:crosses val="autoZero"/>
        <c:auto val="1"/>
        <c:lblAlgn val="ctr"/>
        <c:lblOffset val="100"/>
        <c:noMultiLvlLbl val="0"/>
      </c:catAx>
      <c:valAx>
        <c:axId val="43254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54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600960"/>
        <c:axId val="432602496"/>
      </c:barChart>
      <c:catAx>
        <c:axId val="4326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602496"/>
        <c:crosses val="autoZero"/>
        <c:auto val="1"/>
        <c:lblAlgn val="ctr"/>
        <c:lblOffset val="100"/>
        <c:noMultiLvlLbl val="0"/>
      </c:catAx>
      <c:valAx>
        <c:axId val="43260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6009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9AD-4319-A50A-F500659BE2B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9AD-4319-A50A-F500659BE2B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15.7</c:v>
                </c:pt>
                <c:pt idx="1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9AD-4319-A50A-F500659BE2B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9AD-4319-A50A-F500659BE2B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51.6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9AD-4319-A50A-F500659BE2B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32.700000000000003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2543</c:v>
                </c:pt>
                <c:pt idx="1">
                  <c:v>2554</c:v>
                </c:pt>
                <c:pt idx="2">
                  <c:v>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2267</c:v>
                </c:pt>
                <c:pt idx="1">
                  <c:v>2686</c:v>
                </c:pt>
                <c:pt idx="2">
                  <c:v>3053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140096"/>
        <c:axId val="433141632"/>
      </c:barChart>
      <c:catAx>
        <c:axId val="43314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141632"/>
        <c:crosses val="autoZero"/>
        <c:auto val="1"/>
        <c:lblAlgn val="ctr"/>
        <c:lblOffset val="100"/>
        <c:noMultiLvlLbl val="0"/>
      </c:catAx>
      <c:valAx>
        <c:axId val="43314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140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213</c:v>
                </c:pt>
                <c:pt idx="1">
                  <c:v>284</c:v>
                </c:pt>
                <c:pt idx="2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129</c:v>
                </c:pt>
                <c:pt idx="1">
                  <c:v>131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168384"/>
        <c:axId val="433169920"/>
      </c:barChart>
      <c:catAx>
        <c:axId val="43316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169920"/>
        <c:crosses val="autoZero"/>
        <c:auto val="1"/>
        <c:lblAlgn val="ctr"/>
        <c:lblOffset val="100"/>
        <c:noMultiLvlLbl val="0"/>
      </c:catAx>
      <c:valAx>
        <c:axId val="43316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168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1077</c:v>
                </c:pt>
                <c:pt idx="1">
                  <c:v>907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703</c:v>
                </c:pt>
                <c:pt idx="1">
                  <c:v>602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393024"/>
        <c:axId val="433407104"/>
      </c:barChart>
      <c:catAx>
        <c:axId val="4333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3407104"/>
        <c:crosses val="autoZero"/>
        <c:auto val="1"/>
        <c:lblAlgn val="ctr"/>
        <c:lblOffset val="100"/>
        <c:noMultiLvlLbl val="0"/>
      </c:catAx>
      <c:valAx>
        <c:axId val="43340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33930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14.9</c:v>
                </c:pt>
                <c:pt idx="1">
                  <c:v>51.6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B42-4C23-9462-0BDBEEE7735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B42-4C23-9462-0BDBEEE773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15.7</c:v>
                </c:pt>
                <c:pt idx="1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B42-4C23-9462-0BDBEEE773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B42-4C23-9462-0BDBEEE773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51.6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B42-4C23-9462-0BDBEEE7735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B42-4C23-9462-0BDBEEE773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32.700000000000003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34409856"/>
        <c:axId val="434411392"/>
      </c:barChart>
      <c:catAx>
        <c:axId val="43440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4411392"/>
        <c:crosses val="autoZero"/>
        <c:auto val="1"/>
        <c:lblAlgn val="ctr"/>
        <c:lblOffset val="100"/>
        <c:noMultiLvlLbl val="0"/>
      </c:catAx>
      <c:valAx>
        <c:axId val="434411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4409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34626560"/>
        <c:axId val="434628096"/>
      </c:barChart>
      <c:catAx>
        <c:axId val="43462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4628096"/>
        <c:crosses val="autoZero"/>
        <c:auto val="1"/>
        <c:lblAlgn val="ctr"/>
        <c:lblOffset val="100"/>
        <c:noMultiLvlLbl val="0"/>
      </c:catAx>
      <c:valAx>
        <c:axId val="43462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462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1441</c:v>
                </c:pt>
                <c:pt idx="1">
                  <c:v>823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969</c:v>
                </c:pt>
                <c:pt idx="1">
                  <c:v>1039</c:v>
                </c:pt>
                <c:pt idx="2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979200"/>
        <c:axId val="434980736"/>
      </c:barChart>
      <c:catAx>
        <c:axId val="43497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4980736"/>
        <c:crosses val="autoZero"/>
        <c:auto val="1"/>
        <c:lblAlgn val="ctr"/>
        <c:lblOffset val="100"/>
        <c:noMultiLvlLbl val="0"/>
      </c:catAx>
      <c:valAx>
        <c:axId val="4349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97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309</c:v>
                </c:pt>
                <c:pt idx="1">
                  <c:v>179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232</c:v>
                </c:pt>
                <c:pt idx="1">
                  <c:v>243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015680"/>
        <c:axId val="435017216"/>
      </c:barChart>
      <c:catAx>
        <c:axId val="43501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5017216"/>
        <c:crosses val="autoZero"/>
        <c:auto val="1"/>
        <c:lblAlgn val="ctr"/>
        <c:lblOffset val="100"/>
        <c:noMultiLvlLbl val="0"/>
      </c:catAx>
      <c:valAx>
        <c:axId val="43501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01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2833</c:v>
                </c:pt>
                <c:pt idx="1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232128"/>
        <c:axId val="435250304"/>
      </c:barChart>
      <c:catAx>
        <c:axId val="43523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5250304"/>
        <c:crosses val="autoZero"/>
        <c:auto val="1"/>
        <c:lblAlgn val="ctr"/>
        <c:lblOffset val="100"/>
        <c:noMultiLvlLbl val="0"/>
      </c:catAx>
      <c:valAx>
        <c:axId val="43525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23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385</c:v>
                </c:pt>
                <c:pt idx="1">
                  <c:v>330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283072"/>
        <c:axId val="435284608"/>
      </c:barChart>
      <c:catAx>
        <c:axId val="4352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284608"/>
        <c:crosses val="autoZero"/>
        <c:auto val="1"/>
        <c:lblAlgn val="ctr"/>
        <c:lblOffset val="100"/>
        <c:noMultiLvlLbl val="0"/>
      </c:catAx>
      <c:valAx>
        <c:axId val="4352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28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7.3</c:v>
                </c:pt>
                <c:pt idx="1">
                  <c:v>8.1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</c:v>
                </c:pt>
                <c:pt idx="1">
                  <c:v>8.8000000000000007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85.7</c:v>
                </c:pt>
                <c:pt idx="1">
                  <c:v>83.1</c:v>
                </c:pt>
                <c:pt idx="2">
                  <c:v>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35</c:v>
                </c:pt>
                <c:pt idx="1">
                  <c:v>13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520640"/>
        <c:axId val="435522176"/>
      </c:barChart>
      <c:catAx>
        <c:axId val="43552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22176"/>
        <c:crosses val="autoZero"/>
        <c:auto val="1"/>
        <c:lblAlgn val="ctr"/>
        <c:lblOffset val="100"/>
        <c:noMultiLvlLbl val="0"/>
      </c:catAx>
      <c:valAx>
        <c:axId val="435522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2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556736"/>
        <c:axId val="435558272"/>
      </c:barChart>
      <c:catAx>
        <c:axId val="435556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58272"/>
        <c:crosses val="autoZero"/>
        <c:auto val="1"/>
        <c:lblAlgn val="ctr"/>
        <c:lblOffset val="100"/>
        <c:noMultiLvlLbl val="0"/>
      </c:catAx>
      <c:valAx>
        <c:axId val="435558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5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591040"/>
        <c:axId val="435592576"/>
      </c:barChart>
      <c:catAx>
        <c:axId val="4355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92576"/>
        <c:crosses val="autoZero"/>
        <c:auto val="1"/>
        <c:lblAlgn val="ctr"/>
        <c:lblOffset val="100"/>
        <c:noMultiLvlLbl val="0"/>
      </c:catAx>
      <c:valAx>
        <c:axId val="43559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9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16.446455287776917</c:v>
                </c:pt>
                <c:pt idx="1">
                  <c:v>61.443481082250308</c:v>
                </c:pt>
                <c:pt idx="2">
                  <c:v>22.110063629972782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</c:v>
                </c:pt>
                <c:pt idx="1">
                  <c:v>20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5771648"/>
        <c:axId val="436367360"/>
      </c:barChart>
      <c:catAx>
        <c:axId val="4357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367360"/>
        <c:crosses val="autoZero"/>
        <c:auto val="1"/>
        <c:lblAlgn val="ctr"/>
        <c:lblOffset val="100"/>
        <c:noMultiLvlLbl val="0"/>
      </c:catAx>
      <c:valAx>
        <c:axId val="436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5771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6672384"/>
        <c:axId val="436673920"/>
      </c:barChart>
      <c:catAx>
        <c:axId val="4366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673920"/>
        <c:crosses val="autoZero"/>
        <c:auto val="1"/>
        <c:lblAlgn val="ctr"/>
        <c:lblOffset val="100"/>
        <c:noMultiLvlLbl val="0"/>
      </c:catAx>
      <c:valAx>
        <c:axId val="43667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6672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100.3</c:v>
                </c:pt>
                <c:pt idx="1">
                  <c:v>105.4</c:v>
                </c:pt>
                <c:pt idx="2">
                  <c:v>68.2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110.3</c:v>
                </c:pt>
                <c:pt idx="1">
                  <c:v>105.4</c:v>
                </c:pt>
                <c:pt idx="2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6930048"/>
        <c:axId val="436931584"/>
      </c:barChart>
      <c:catAx>
        <c:axId val="43693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931584"/>
        <c:crosses val="autoZero"/>
        <c:auto val="1"/>
        <c:lblAlgn val="ctr"/>
        <c:lblOffset val="100"/>
        <c:noMultiLvlLbl val="0"/>
      </c:catAx>
      <c:valAx>
        <c:axId val="436931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930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</c:v>
                </c:pt>
                <c:pt idx="1">
                  <c:v>231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079424"/>
        <c:axId val="437113984"/>
      </c:barChart>
      <c:catAx>
        <c:axId val="4370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113984"/>
        <c:crosses val="autoZero"/>
        <c:auto val="1"/>
        <c:lblAlgn val="ctr"/>
        <c:lblOffset val="100"/>
        <c:noMultiLvlLbl val="0"/>
      </c:catAx>
      <c:valAx>
        <c:axId val="43711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0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249</c:v>
                </c:pt>
                <c:pt idx="1">
                  <c:v>253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396</c:v>
                </c:pt>
                <c:pt idx="1">
                  <c:v>473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467776"/>
        <c:axId val="437727616"/>
      </c:barChart>
      <c:catAx>
        <c:axId val="43746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27616"/>
        <c:crosses val="autoZero"/>
        <c:auto val="1"/>
        <c:lblAlgn val="ctr"/>
        <c:lblOffset val="100"/>
        <c:noMultiLvlLbl val="0"/>
      </c:catAx>
      <c:valAx>
        <c:axId val="43772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67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257</c:v>
                </c:pt>
                <c:pt idx="1">
                  <c:v>286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377</c:v>
                </c:pt>
                <c:pt idx="1">
                  <c:v>406</c:v>
                </c:pt>
                <c:pt idx="2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778688"/>
        <c:axId val="437800960"/>
      </c:barChart>
      <c:catAx>
        <c:axId val="4377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800960"/>
        <c:crosses val="autoZero"/>
        <c:auto val="1"/>
        <c:lblAlgn val="ctr"/>
        <c:lblOffset val="100"/>
        <c:noMultiLvlLbl val="0"/>
      </c:catAx>
      <c:valAx>
        <c:axId val="43780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78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2.1900967968707752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2.3108675667393697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2.2369630657750057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2.1071795518863672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2.3613389332516177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3.2247598103718662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3.7601168051625002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4.3387349712493464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4.6253402310867564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4.0845755898840963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3.6339383888818793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3.2319700055879008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3.4500784108729747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3.8899003190511388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4.2233718477927793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2.1792815040467222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1.6709627413162211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1.7574850839086471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8550912"/>
        <c:axId val="438552448"/>
      </c:barChart>
      <c:catAx>
        <c:axId val="4385509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8552448"/>
        <c:crosses val="autoZero"/>
        <c:auto val="1"/>
        <c:lblAlgn val="ctr"/>
        <c:lblOffset val="100"/>
        <c:noMultiLvlLbl val="0"/>
      </c:catAx>
      <c:valAx>
        <c:axId val="4385524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8550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2.4064026533518397</c:v>
                </c:pt>
                <c:pt idx="1">
                  <c:v>2.4658867638841322</c:v>
                </c:pt>
                <c:pt idx="2">
                  <c:v>2.4154153973718842</c:v>
                </c:pt>
                <c:pt idx="3">
                  <c:v>1.9575680011536312</c:v>
                </c:pt>
                <c:pt idx="4">
                  <c:v>2.1035744542783497</c:v>
                </c:pt>
                <c:pt idx="5">
                  <c:v>2.6857977179732142</c:v>
                </c:pt>
                <c:pt idx="6">
                  <c:v>3.1742884438596173</c:v>
                </c:pt>
                <c:pt idx="7">
                  <c:v>3.5960848639976928</c:v>
                </c:pt>
                <c:pt idx="8">
                  <c:v>3.9583971736034758</c:v>
                </c:pt>
                <c:pt idx="9">
                  <c:v>3.4410656668529298</c:v>
                </c:pt>
                <c:pt idx="10">
                  <c:v>3.0030463074787748</c:v>
                </c:pt>
                <c:pt idx="11">
                  <c:v>2.7182435964453737</c:v>
                </c:pt>
                <c:pt idx="12">
                  <c:v>2.4082052021558482</c:v>
                </c:pt>
                <c:pt idx="13">
                  <c:v>2.6749824251491612</c:v>
                </c:pt>
                <c:pt idx="14">
                  <c:v>2.6803900715611872</c:v>
                </c:pt>
                <c:pt idx="15">
                  <c:v>1.3573192494186779</c:v>
                </c:pt>
                <c:pt idx="16">
                  <c:v>0.92110243884853182</c:v>
                </c:pt>
                <c:pt idx="17">
                  <c:v>0.75526794887971593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8707328"/>
        <c:axId val="438708864"/>
      </c:barChart>
      <c:catAx>
        <c:axId val="4387073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8708864"/>
        <c:crosses val="autoZero"/>
        <c:auto val="1"/>
        <c:lblAlgn val="ctr"/>
        <c:lblOffset val="100"/>
        <c:noMultiLvlLbl val="0"/>
      </c:catAx>
      <c:valAx>
        <c:axId val="4387088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7073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0.45045045045045046</c:v>
                </c:pt>
                <c:pt idx="1">
                  <c:v>0.58628478062376865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0.12657285384558112</c:v>
                </c:pt>
                <c:pt idx="1">
                  <c:v>0.12494593685424576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17A-4A58-B42D-501375C62B2C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17A-4A58-B42D-501375C62B2C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7A-4A58-B42D-501375C62B2C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7A-4A58-B42D-501375C62B2C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0.39833221651403466</c:v>
                </c:pt>
                <c:pt idx="1">
                  <c:v>0.16339084050170599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17A-4A58-B42D-501375C62B2C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17A-4A58-B42D-501375C62B2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5.0740823468096199</c:v>
                </c:pt>
                <c:pt idx="1">
                  <c:v>4.9017252150511794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17A-4A58-B42D-501375C62B2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17A-4A58-B42D-501375C62B2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30.5710669347033</c:v>
                </c:pt>
                <c:pt idx="1">
                  <c:v>34.422605603344707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317A-4A58-B42D-501375C62B2C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317A-4A58-B42D-501375C62B2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8.6292904474722647</c:v>
                </c:pt>
                <c:pt idx="1">
                  <c:v>8.2512374453361534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317A-4A58-B42D-501375C62B2C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317A-4A58-B42D-501375C62B2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54.750204750204745</c:v>
                </c:pt>
                <c:pt idx="1">
                  <c:v>51.549810178288233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9690368"/>
        <c:axId val="439691904"/>
      </c:barChart>
      <c:catAx>
        <c:axId val="43969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691904"/>
        <c:crosses val="autoZero"/>
        <c:auto val="1"/>
        <c:lblAlgn val="ctr"/>
        <c:lblOffset val="100"/>
        <c:noMultiLvlLbl val="0"/>
      </c:catAx>
      <c:valAx>
        <c:axId val="439691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690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DF9-4F5B-A75D-C03BB30D275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DF9-4F5B-A75D-C03BB30D27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10.021591839773658</c:v>
                </c:pt>
                <c:pt idx="1">
                  <c:v>6.4443269739055218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DF9-4F5B-A75D-C03BB30D275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DF9-4F5B-A75D-C03BB30D27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14.075645893827712</c:v>
                </c:pt>
                <c:pt idx="1">
                  <c:v>13.965111249939929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DF9-4F5B-A75D-C03BB30D275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DF9-4F5B-A75D-C03BB30D27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75.422529967984502</c:v>
                </c:pt>
                <c:pt idx="1">
                  <c:v>78.860108606852805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0.48023229841411658</c:v>
                </c:pt>
                <c:pt idx="1">
                  <c:v>0.73045316930174442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9728000"/>
        <c:axId val="439729536"/>
      </c:barChart>
      <c:catAx>
        <c:axId val="43972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729536"/>
        <c:crosses val="autoZero"/>
        <c:auto val="1"/>
        <c:lblAlgn val="ctr"/>
        <c:lblOffset val="100"/>
        <c:noMultiLvlLbl val="0"/>
      </c:catAx>
      <c:valAx>
        <c:axId val="439729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728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39911936"/>
        <c:axId val="439913472"/>
      </c:barChart>
      <c:catAx>
        <c:axId val="439911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913472"/>
        <c:crosses val="autoZero"/>
        <c:auto val="1"/>
        <c:lblAlgn val="ctr"/>
        <c:lblOffset val="100"/>
        <c:noMultiLvlLbl val="0"/>
      </c:catAx>
      <c:valAx>
        <c:axId val="439913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91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0.06</c:v>
                </c:pt>
                <c:pt idx="1">
                  <c:v>0.05</c:v>
                </c:pt>
                <c:pt idx="3">
                  <c:v>0.06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0941184"/>
        <c:axId val="440951168"/>
      </c:barChart>
      <c:catAx>
        <c:axId val="44094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951168"/>
        <c:crosses val="autoZero"/>
        <c:auto val="1"/>
        <c:lblAlgn val="ctr"/>
        <c:lblOffset val="100"/>
        <c:noMultiLvlLbl val="0"/>
      </c:catAx>
      <c:valAx>
        <c:axId val="44095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94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0973184"/>
        <c:axId val="440974720"/>
      </c:barChart>
      <c:catAx>
        <c:axId val="44097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974720"/>
        <c:crosses val="autoZero"/>
        <c:auto val="1"/>
        <c:lblAlgn val="ctr"/>
        <c:lblOffset val="100"/>
        <c:noMultiLvlLbl val="0"/>
      </c:catAx>
      <c:valAx>
        <c:axId val="440974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973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1851904"/>
        <c:axId val="441853440"/>
      </c:barChart>
      <c:catAx>
        <c:axId val="4418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53440"/>
        <c:crosses val="autoZero"/>
        <c:auto val="1"/>
        <c:lblAlgn val="ctr"/>
        <c:lblOffset val="100"/>
        <c:noMultiLvlLbl val="0"/>
      </c:catAx>
      <c:valAx>
        <c:axId val="44185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85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270</c:v>
                </c:pt>
                <c:pt idx="1">
                  <c:v>298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977856"/>
        <c:axId val="442004224"/>
      </c:barChart>
      <c:catAx>
        <c:axId val="4419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004224"/>
        <c:crosses val="autoZero"/>
        <c:auto val="1"/>
        <c:lblAlgn val="ctr"/>
        <c:lblOffset val="100"/>
        <c:noMultiLvlLbl val="0"/>
      </c:catAx>
      <c:valAx>
        <c:axId val="44200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1977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536</c:v>
                </c:pt>
                <c:pt idx="1">
                  <c:v>595</c:v>
                </c:pt>
                <c:pt idx="2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441</c:v>
                </c:pt>
                <c:pt idx="1">
                  <c:v>509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034816"/>
        <c:axId val="442036608"/>
      </c:barChart>
      <c:catAx>
        <c:axId val="4420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036608"/>
        <c:crosses val="autoZero"/>
        <c:auto val="1"/>
        <c:lblAlgn val="ctr"/>
        <c:lblOffset val="100"/>
        <c:noMultiLvlLbl val="0"/>
      </c:catAx>
      <c:valAx>
        <c:axId val="44203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203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1441</c:v>
                </c:pt>
                <c:pt idx="1">
                  <c:v>823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969</c:v>
                </c:pt>
                <c:pt idx="1">
                  <c:v>1039</c:v>
                </c:pt>
                <c:pt idx="2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43.529062650691792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26.332579101598725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15.857413108794837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10.86093697837457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2.6447568529989982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0.77525130754108085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2204928"/>
        <c:axId val="442206464"/>
      </c:barChart>
      <c:catAx>
        <c:axId val="44220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206464"/>
        <c:crosses val="autoZero"/>
        <c:auto val="1"/>
        <c:lblAlgn val="ctr"/>
        <c:lblOffset val="100"/>
        <c:noMultiLvlLbl val="0"/>
      </c:catAx>
      <c:valAx>
        <c:axId val="442206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204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62.72</c:v>
                </c:pt>
                <c:pt idx="1">
                  <c:v>32.53</c:v>
                </c:pt>
                <c:pt idx="2">
                  <c:v>4.25</c:v>
                </c:pt>
                <c:pt idx="3">
                  <c:v>0.39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61.09</c:v>
                </c:pt>
                <c:pt idx="1">
                  <c:v>33.18</c:v>
                </c:pt>
                <c:pt idx="2">
                  <c:v>5.12</c:v>
                </c:pt>
                <c:pt idx="3">
                  <c:v>0.57999999999999996</c:v>
                </c:pt>
                <c:pt idx="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2231040"/>
        <c:axId val="442318848"/>
      </c:barChart>
      <c:catAx>
        <c:axId val="44223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318848"/>
        <c:crosses val="autoZero"/>
        <c:auto val="1"/>
        <c:lblAlgn val="ctr"/>
        <c:lblOffset val="100"/>
        <c:noMultiLvlLbl val="0"/>
      </c:catAx>
      <c:valAx>
        <c:axId val="442318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2310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97917</c:v>
                </c:pt>
                <c:pt idx="1">
                  <c:v>109127</c:v>
                </c:pt>
                <c:pt idx="2">
                  <c:v>127745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831232"/>
        <c:axId val="442832768"/>
      </c:barChart>
      <c:catAx>
        <c:axId val="44283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832768"/>
        <c:crosses val="autoZero"/>
        <c:auto val="1"/>
        <c:lblAlgn val="ctr"/>
        <c:lblOffset val="100"/>
        <c:noMultiLvlLbl val="0"/>
      </c:catAx>
      <c:valAx>
        <c:axId val="44283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83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12588</c:v>
                </c:pt>
                <c:pt idx="1">
                  <c:v>12975</c:v>
                </c:pt>
                <c:pt idx="2">
                  <c:v>13268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11167</c:v>
                </c:pt>
                <c:pt idx="1">
                  <c:v>11417</c:v>
                </c:pt>
                <c:pt idx="2">
                  <c:v>11669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850688"/>
        <c:axId val="442864768"/>
      </c:barChart>
      <c:catAx>
        <c:axId val="4428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864768"/>
        <c:crosses val="autoZero"/>
        <c:auto val="1"/>
        <c:lblAlgn val="ctr"/>
        <c:lblOffset val="100"/>
        <c:noMultiLvlLbl val="0"/>
      </c:catAx>
      <c:valAx>
        <c:axId val="44286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8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13.7</c:v>
                </c:pt>
                <c:pt idx="1">
                  <c:v>15</c:v>
                </c:pt>
                <c:pt idx="2">
                  <c:v>0.4</c:v>
                </c:pt>
                <c:pt idx="3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2902784"/>
        <c:axId val="442916864"/>
      </c:barChart>
      <c:catAx>
        <c:axId val="4429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916864"/>
        <c:crosses val="autoZero"/>
        <c:auto val="1"/>
        <c:lblAlgn val="ctr"/>
        <c:lblOffset val="100"/>
        <c:noMultiLvlLbl val="0"/>
      </c:catAx>
      <c:valAx>
        <c:axId val="4429168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9027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33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974592"/>
        <c:axId val="442976128"/>
      </c:barChart>
      <c:catAx>
        <c:axId val="4429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76128"/>
        <c:crosses val="autoZero"/>
        <c:auto val="1"/>
        <c:lblAlgn val="ctr"/>
        <c:lblOffset val="100"/>
        <c:noMultiLvlLbl val="0"/>
      </c:catAx>
      <c:valAx>
        <c:axId val="44297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7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4.5</c:v>
                </c:pt>
                <c:pt idx="1">
                  <c:v>5.5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012992"/>
        <c:axId val="443014528"/>
      </c:barChart>
      <c:catAx>
        <c:axId val="443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014528"/>
        <c:crosses val="autoZero"/>
        <c:auto val="1"/>
        <c:lblAlgn val="ctr"/>
        <c:lblOffset val="100"/>
        <c:noMultiLvlLbl val="0"/>
      </c:catAx>
      <c:valAx>
        <c:axId val="44301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01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6.9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051392"/>
        <c:axId val="443057280"/>
      </c:barChart>
      <c:catAx>
        <c:axId val="44305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057280"/>
        <c:crosses val="autoZero"/>
        <c:auto val="1"/>
        <c:lblAlgn val="ctr"/>
        <c:lblOffset val="100"/>
        <c:noMultiLvlLbl val="0"/>
      </c:catAx>
      <c:valAx>
        <c:axId val="44305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05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3.47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3083392"/>
        <c:axId val="443138432"/>
      </c:barChart>
      <c:catAx>
        <c:axId val="44308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138432"/>
        <c:crosses val="autoZero"/>
        <c:auto val="1"/>
        <c:lblAlgn val="ctr"/>
        <c:lblOffset val="100"/>
        <c:noMultiLvlLbl val="0"/>
      </c:catAx>
      <c:valAx>
        <c:axId val="44313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3083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309</c:v>
                </c:pt>
                <c:pt idx="1">
                  <c:v>179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232</c:v>
                </c:pt>
                <c:pt idx="1">
                  <c:v>243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</c:v>
                </c:pt>
                <c:pt idx="1">
                  <c:v>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466496"/>
        <c:axId val="443468032"/>
      </c:barChart>
      <c:catAx>
        <c:axId val="44346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468032"/>
        <c:crosses val="autoZero"/>
        <c:auto val="1"/>
        <c:lblAlgn val="ctr"/>
        <c:lblOffset val="100"/>
        <c:noMultiLvlLbl val="0"/>
      </c:catAx>
      <c:valAx>
        <c:axId val="44346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46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7.3</c:v>
                </c:pt>
                <c:pt idx="1">
                  <c:v>8.1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</c:v>
                </c:pt>
                <c:pt idx="1">
                  <c:v>8.8000000000000007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85.7</c:v>
                </c:pt>
                <c:pt idx="1">
                  <c:v>83.1</c:v>
                </c:pt>
                <c:pt idx="2">
                  <c:v>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5067648"/>
        <c:axId val="445069184"/>
      </c:barChart>
      <c:catAx>
        <c:axId val="4450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069184"/>
        <c:crosses val="autoZero"/>
        <c:auto val="1"/>
        <c:lblAlgn val="ctr"/>
        <c:lblOffset val="100"/>
        <c:noMultiLvlLbl val="0"/>
      </c:catAx>
      <c:valAx>
        <c:axId val="445069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5067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14979</c:v>
                </c:pt>
                <c:pt idx="1">
                  <c:v>19866</c:v>
                </c:pt>
                <c:pt idx="2">
                  <c:v>20544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27488</c:v>
                </c:pt>
                <c:pt idx="1">
                  <c:v>56828</c:v>
                </c:pt>
                <c:pt idx="2">
                  <c:v>86730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898752"/>
        <c:axId val="445900288"/>
      </c:barChart>
      <c:catAx>
        <c:axId val="44589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00288"/>
        <c:crosses val="autoZero"/>
        <c:auto val="1"/>
        <c:lblAlgn val="ctr"/>
        <c:lblOffset val="100"/>
        <c:noMultiLvlLbl val="0"/>
      </c:catAx>
      <c:valAx>
        <c:axId val="445900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5898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73864</c:v>
                </c:pt>
                <c:pt idx="1">
                  <c:v>74463</c:v>
                </c:pt>
                <c:pt idx="2">
                  <c:v>44036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104714</c:v>
                </c:pt>
                <c:pt idx="1">
                  <c:v>185190</c:v>
                </c:pt>
                <c:pt idx="2">
                  <c:v>223052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000512"/>
        <c:axId val="446014592"/>
      </c:barChart>
      <c:catAx>
        <c:axId val="44600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014592"/>
        <c:crosses val="autoZero"/>
        <c:auto val="1"/>
        <c:lblAlgn val="ctr"/>
        <c:lblOffset val="100"/>
        <c:noMultiLvlLbl val="0"/>
      </c:catAx>
      <c:valAx>
        <c:axId val="44601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00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3.7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3.8</c:v>
                </c:pt>
                <c:pt idx="1">
                  <c:v>3.3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6499840"/>
        <c:axId val="446505728"/>
      </c:barChart>
      <c:catAx>
        <c:axId val="44649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505728"/>
        <c:crosses val="autoZero"/>
        <c:auto val="1"/>
        <c:lblAlgn val="ctr"/>
        <c:lblOffset val="100"/>
        <c:noMultiLvlLbl val="0"/>
      </c:catAx>
      <c:valAx>
        <c:axId val="446505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49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39</c:v>
                </c:pt>
                <c:pt idx="1">
                  <c:v>40.5</c:v>
                </c:pt>
                <c:pt idx="2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43.4</c:v>
                </c:pt>
                <c:pt idx="1">
                  <c:v>44.8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7650432"/>
        <c:axId val="448110976"/>
      </c:barChart>
      <c:catAx>
        <c:axId val="44765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110976"/>
        <c:crosses val="autoZero"/>
        <c:auto val="1"/>
        <c:lblAlgn val="ctr"/>
        <c:lblOffset val="100"/>
        <c:noMultiLvlLbl val="0"/>
      </c:catAx>
      <c:valAx>
        <c:axId val="448110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6504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55.531999999999996</c:v>
                </c:pt>
                <c:pt idx="1">
                  <c:v>55.531999999999996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354560"/>
        <c:axId val="448356352"/>
      </c:barChart>
      <c:catAx>
        <c:axId val="448354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56352"/>
        <c:crosses val="autoZero"/>
        <c:auto val="1"/>
        <c:lblAlgn val="ctr"/>
        <c:lblOffset val="100"/>
        <c:noMultiLvlLbl val="0"/>
      </c:catAx>
      <c:valAx>
        <c:axId val="448356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5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374272"/>
        <c:axId val="448375808"/>
      </c:barChart>
      <c:catAx>
        <c:axId val="44837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75808"/>
        <c:crosses val="autoZero"/>
        <c:auto val="1"/>
        <c:lblAlgn val="ctr"/>
        <c:lblOffset val="100"/>
        <c:noMultiLvlLbl val="0"/>
      </c:catAx>
      <c:valAx>
        <c:axId val="44837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74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803584"/>
        <c:axId val="448805120"/>
      </c:barChart>
      <c:catAx>
        <c:axId val="448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805120"/>
        <c:crosses val="autoZero"/>
        <c:auto val="1"/>
        <c:lblAlgn val="ctr"/>
        <c:lblOffset val="100"/>
        <c:noMultiLvlLbl val="0"/>
      </c:catAx>
      <c:valAx>
        <c:axId val="44880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803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30666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24811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47138</v>
      </c>
      <c r="C4" s="35">
        <v>21745</v>
      </c>
      <c r="D4" s="63">
        <v>25393</v>
      </c>
      <c r="E4" s="213"/>
    </row>
    <row r="5" spans="1:5" ht="30" x14ac:dyDescent="0.25">
      <c r="A5" s="203" t="s">
        <v>724</v>
      </c>
      <c r="B5" s="72">
        <v>59720</v>
      </c>
      <c r="C5" s="61">
        <v>27369</v>
      </c>
      <c r="D5" s="111">
        <v>32351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10856</v>
      </c>
      <c r="C4" s="71">
        <v>10382</v>
      </c>
    </row>
    <row r="5" spans="1:6" x14ac:dyDescent="0.25">
      <c r="A5" s="288" t="s">
        <v>727</v>
      </c>
      <c r="B5" s="216">
        <v>1811</v>
      </c>
      <c r="C5" s="216">
        <v>1960</v>
      </c>
    </row>
    <row r="6" spans="1:6" x14ac:dyDescent="0.25">
      <c r="A6" s="288" t="s">
        <v>728</v>
      </c>
      <c r="B6" s="216">
        <v>3179</v>
      </c>
      <c r="C6" s="216">
        <v>3144</v>
      </c>
    </row>
    <row r="7" spans="1:6" x14ac:dyDescent="0.25">
      <c r="A7" s="288" t="s">
        <v>729</v>
      </c>
      <c r="B7" s="216">
        <v>10288</v>
      </c>
      <c r="C7" s="216">
        <v>5136</v>
      </c>
    </row>
    <row r="8" spans="1:6" x14ac:dyDescent="0.25">
      <c r="A8" s="288" t="s">
        <v>730</v>
      </c>
      <c r="B8" s="216">
        <v>68</v>
      </c>
      <c r="C8" s="216">
        <v>89</v>
      </c>
    </row>
    <row r="9" spans="1:6" x14ac:dyDescent="0.25">
      <c r="A9" s="288" t="s">
        <v>731</v>
      </c>
      <c r="B9" s="216">
        <v>2815</v>
      </c>
      <c r="C9" s="216">
        <v>2657</v>
      </c>
    </row>
    <row r="10" spans="1:6" ht="30" x14ac:dyDescent="0.25">
      <c r="A10" s="295" t="s">
        <v>732</v>
      </c>
      <c r="B10" s="216">
        <v>1132</v>
      </c>
      <c r="C10" s="216">
        <v>108</v>
      </c>
    </row>
    <row r="11" spans="1:6" x14ac:dyDescent="0.25">
      <c r="A11" s="288" t="s">
        <v>895</v>
      </c>
      <c r="B11" s="216">
        <v>1276</v>
      </c>
      <c r="C11" s="216">
        <v>1432</v>
      </c>
    </row>
    <row r="12" spans="1:6" x14ac:dyDescent="0.25">
      <c r="A12" s="296" t="s">
        <v>16</v>
      </c>
      <c r="B12" s="1">
        <f>SUM(B4:B11)</f>
        <v>31425</v>
      </c>
      <c r="C12" s="1">
        <f>SUM(C4:C11)</f>
        <v>24908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13197</v>
      </c>
      <c r="C19" s="71">
        <v>11763</v>
      </c>
    </row>
    <row r="20" spans="1:3" x14ac:dyDescent="0.25">
      <c r="A20" s="288" t="s">
        <v>727</v>
      </c>
      <c r="B20" s="216">
        <v>1054</v>
      </c>
      <c r="C20" s="216">
        <v>975</v>
      </c>
    </row>
    <row r="21" spans="1:3" x14ac:dyDescent="0.25">
      <c r="A21" s="288" t="s">
        <v>728</v>
      </c>
      <c r="B21" s="216">
        <v>3709</v>
      </c>
      <c r="C21" s="216">
        <v>4026</v>
      </c>
    </row>
    <row r="22" spans="1:3" x14ac:dyDescent="0.25">
      <c r="A22" s="288" t="s">
        <v>729</v>
      </c>
      <c r="B22" s="216">
        <v>8008</v>
      </c>
      <c r="C22" s="216">
        <v>4543</v>
      </c>
    </row>
    <row r="23" spans="1:3" x14ac:dyDescent="0.25">
      <c r="A23" s="288" t="s">
        <v>730</v>
      </c>
      <c r="B23" s="216">
        <v>105</v>
      </c>
      <c r="C23" s="216">
        <v>125</v>
      </c>
    </row>
    <row r="24" spans="1:3" x14ac:dyDescent="0.25">
      <c r="A24" s="288" t="s">
        <v>731</v>
      </c>
      <c r="B24" s="216">
        <v>2278</v>
      </c>
      <c r="C24" s="216">
        <v>1945</v>
      </c>
    </row>
    <row r="25" spans="1:3" ht="30" x14ac:dyDescent="0.25">
      <c r="A25" s="295" t="s">
        <v>732</v>
      </c>
      <c r="B25" s="216">
        <v>959</v>
      </c>
      <c r="C25" s="216">
        <v>211</v>
      </c>
    </row>
    <row r="26" spans="1:3" x14ac:dyDescent="0.25">
      <c r="A26" s="288" t="s">
        <v>895</v>
      </c>
      <c r="B26" s="216">
        <v>1261</v>
      </c>
      <c r="C26" s="216">
        <v>1247</v>
      </c>
    </row>
    <row r="27" spans="1:3" x14ac:dyDescent="0.25">
      <c r="A27" s="296" t="s">
        <v>16</v>
      </c>
      <c r="B27" s="1">
        <f>SUM(B19:B26)</f>
        <v>30571</v>
      </c>
      <c r="C27" s="1">
        <f>SUM(C19:C26)</f>
        <v>24835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77.73</v>
      </c>
      <c r="C4" s="1027">
        <v>75.12</v>
      </c>
      <c r="D4" s="1027">
        <v>79.8</v>
      </c>
      <c r="E4" s="1028">
        <v>19321</v>
      </c>
      <c r="F4" s="1028">
        <v>158.5</v>
      </c>
      <c r="G4" s="1029">
        <v>43.9</v>
      </c>
      <c r="H4" s="1030">
        <v>41.5</v>
      </c>
      <c r="I4" s="1031">
        <v>45.9</v>
      </c>
      <c r="J4" s="1028">
        <v>6.9</v>
      </c>
    </row>
    <row r="5" spans="1:12" x14ac:dyDescent="0.25">
      <c r="A5" s="500">
        <v>2021</v>
      </c>
      <c r="B5" s="759">
        <v>76.489999999999995</v>
      </c>
      <c r="C5" s="760">
        <v>73.75</v>
      </c>
      <c r="D5" s="760">
        <v>78.7</v>
      </c>
      <c r="E5" s="1032">
        <v>19188</v>
      </c>
      <c r="F5" s="1032">
        <v>154.69999999999999</v>
      </c>
      <c r="G5" s="1033">
        <v>43.8</v>
      </c>
      <c r="H5" s="1034">
        <v>41.4</v>
      </c>
      <c r="I5" s="1035">
        <v>45.8</v>
      </c>
      <c r="J5" s="1032">
        <v>0</v>
      </c>
    </row>
    <row r="6" spans="1:12" x14ac:dyDescent="0.25">
      <c r="A6" s="501">
        <v>2022</v>
      </c>
      <c r="B6" s="1020">
        <v>76.5</v>
      </c>
      <c r="C6" s="1021">
        <v>73.41</v>
      </c>
      <c r="D6" s="1021">
        <v>78.92</v>
      </c>
      <c r="E6" s="1022">
        <v>18492</v>
      </c>
      <c r="F6" s="1022">
        <v>154.6</v>
      </c>
      <c r="G6" s="1023">
        <v>44</v>
      </c>
      <c r="H6" s="1024">
        <v>41.7</v>
      </c>
      <c r="I6" s="1025">
        <v>45.8</v>
      </c>
      <c r="J6" s="1022">
        <v>9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6.9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0</v>
      </c>
    </row>
    <row r="13" spans="1:12" x14ac:dyDescent="0.25">
      <c r="A13" s="635">
        <f t="shared" si="0"/>
        <v>2022</v>
      </c>
      <c r="B13" s="629">
        <f t="shared" si="1"/>
        <v>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44773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24936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44.9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127745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1267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27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39504</v>
      </c>
      <c r="C5" s="70">
        <v>23755</v>
      </c>
      <c r="D5" s="55">
        <v>11167</v>
      </c>
      <c r="E5" s="110">
        <v>12588</v>
      </c>
      <c r="F5" s="55">
        <v>41</v>
      </c>
      <c r="G5" s="55">
        <v>43.4</v>
      </c>
      <c r="H5" s="110">
        <v>39</v>
      </c>
      <c r="I5" s="55">
        <v>97917</v>
      </c>
      <c r="J5" s="70"/>
      <c r="K5" s="55"/>
      <c r="L5" s="55"/>
      <c r="M5" s="71">
        <v>34</v>
      </c>
      <c r="N5" s="71">
        <v>30</v>
      </c>
      <c r="O5" s="71">
        <v>37</v>
      </c>
    </row>
    <row r="6" spans="1:16" x14ac:dyDescent="0.25">
      <c r="A6" s="217">
        <v>2021</v>
      </c>
      <c r="B6" s="214">
        <v>41338</v>
      </c>
      <c r="C6" s="214">
        <v>24392</v>
      </c>
      <c r="D6" s="58">
        <v>11417</v>
      </c>
      <c r="E6" s="162">
        <v>12975</v>
      </c>
      <c r="F6" s="58">
        <v>42.4</v>
      </c>
      <c r="G6" s="58">
        <v>44.8</v>
      </c>
      <c r="H6" s="162">
        <v>40.5</v>
      </c>
      <c r="I6" s="58">
        <v>109127</v>
      </c>
      <c r="J6" s="214">
        <v>1780</v>
      </c>
      <c r="K6" s="58">
        <v>703</v>
      </c>
      <c r="L6" s="58">
        <v>1077</v>
      </c>
      <c r="M6" s="216">
        <v>31</v>
      </c>
      <c r="N6" s="216">
        <v>28</v>
      </c>
      <c r="O6" s="216">
        <v>34</v>
      </c>
    </row>
    <row r="7" spans="1:16" x14ac:dyDescent="0.25">
      <c r="A7" s="231">
        <v>2022</v>
      </c>
      <c r="B7" s="169">
        <v>44773</v>
      </c>
      <c r="C7" s="169">
        <v>24936</v>
      </c>
      <c r="D7" s="94">
        <v>11669</v>
      </c>
      <c r="E7" s="171">
        <v>13268</v>
      </c>
      <c r="F7" s="94">
        <v>44.9</v>
      </c>
      <c r="G7" s="58">
        <v>47</v>
      </c>
      <c r="H7" s="162">
        <v>43.3</v>
      </c>
      <c r="I7" s="94">
        <v>127745</v>
      </c>
      <c r="J7" s="169">
        <v>1509</v>
      </c>
      <c r="K7" s="94">
        <v>602</v>
      </c>
      <c r="L7" s="94">
        <v>907</v>
      </c>
      <c r="M7" s="216">
        <v>27</v>
      </c>
      <c r="N7" s="216">
        <v>24</v>
      </c>
      <c r="O7" s="216">
        <v>30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1267</v>
      </c>
      <c r="K8" s="1082">
        <v>477</v>
      </c>
      <c r="L8" s="1082">
        <v>790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97917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109127</v>
      </c>
      <c r="F14" s="516">
        <f>A5</f>
        <v>2020</v>
      </c>
      <c r="G14" s="312">
        <f>IF(ISBLANK(E5),"",E5)</f>
        <v>12588</v>
      </c>
      <c r="H14" s="312">
        <f>IF(ISBLANK(D5),"",D5)</f>
        <v>11167</v>
      </c>
      <c r="K14" s="516">
        <f>A6</f>
        <v>2021</v>
      </c>
      <c r="L14" s="312">
        <f>IF(ISBLANK(L6),"",L6)</f>
        <v>1077</v>
      </c>
      <c r="M14" s="312">
        <f>IF(ISBLANK(K6),"",K6)</f>
        <v>703</v>
      </c>
    </row>
    <row r="15" spans="1:16" x14ac:dyDescent="0.25">
      <c r="A15" s="483">
        <f>A7</f>
        <v>2022</v>
      </c>
      <c r="B15" s="313">
        <f t="shared" si="0"/>
        <v>127745</v>
      </c>
      <c r="F15" s="488">
        <f t="shared" ref="F15:F16" si="1">A6</f>
        <v>2021</v>
      </c>
      <c r="G15" s="481">
        <f t="shared" ref="G15:G16" si="2">IF(ISBLANK(E6),"",E6)</f>
        <v>12975</v>
      </c>
      <c r="H15" s="481">
        <f t="shared" ref="H15:H16" si="3">IF(ISBLANK(D6),"",D6)</f>
        <v>11417</v>
      </c>
      <c r="K15" s="488">
        <f>A7</f>
        <v>2022</v>
      </c>
      <c r="L15" s="481">
        <f t="shared" ref="L15:L16" si="4">IF(ISBLANK(L7),"",L7)</f>
        <v>907</v>
      </c>
      <c r="M15" s="481">
        <f t="shared" ref="M15:M16" si="5">IF(ISBLANK(K7),"",K7)</f>
        <v>602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13268</v>
      </c>
      <c r="H16" s="313">
        <f t="shared" si="3"/>
        <v>11669</v>
      </c>
      <c r="K16" s="483">
        <f>A8</f>
        <v>2023</v>
      </c>
      <c r="L16" s="313">
        <f t="shared" si="4"/>
        <v>790</v>
      </c>
      <c r="M16" s="313">
        <f t="shared" si="5"/>
        <v>477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39504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41338</v>
      </c>
      <c r="C21" s="375"/>
      <c r="D21" s="199"/>
      <c r="F21" s="516">
        <f>A5</f>
        <v>2020</v>
      </c>
      <c r="G21" s="312">
        <f>IF(ISBLANK(E5),"",E5)</f>
        <v>12588</v>
      </c>
      <c r="H21" s="312">
        <f>IF(ISBLANK(D5),"",D5)</f>
        <v>11167</v>
      </c>
      <c r="K21" s="516">
        <f>A6</f>
        <v>2021</v>
      </c>
      <c r="L21" s="312">
        <f>IF(ISBLANK(L6),"",L6)</f>
        <v>1077</v>
      </c>
      <c r="M21" s="312">
        <f>IF(ISBLANK(K6),"",K6)</f>
        <v>703</v>
      </c>
    </row>
    <row r="22" spans="1:15" x14ac:dyDescent="0.25">
      <c r="A22" s="483">
        <f t="shared" si="6"/>
        <v>2022</v>
      </c>
      <c r="B22" s="313">
        <f t="shared" si="7"/>
        <v>44773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12975</v>
      </c>
      <c r="H22" s="481">
        <f t="shared" ref="H22:H23" si="10">IF(ISBLANK(D6),"",D6)</f>
        <v>11417</v>
      </c>
      <c r="K22" s="488">
        <f>A7</f>
        <v>2022</v>
      </c>
      <c r="L22" s="481">
        <f>IF(ISBLANK(L7),"",L7)</f>
        <v>907</v>
      </c>
      <c r="M22" s="481">
        <f>IF(ISBLANK(K7),"",K7)</f>
        <v>602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13268</v>
      </c>
      <c r="H23" s="313">
        <f t="shared" si="10"/>
        <v>11669</v>
      </c>
      <c r="K23" s="483">
        <f>A8</f>
        <v>2023</v>
      </c>
      <c r="L23" s="313">
        <f>IF(ISBLANK(L8),"",L8)</f>
        <v>790</v>
      </c>
      <c r="M23" s="313">
        <f>IF(ISBLANK(K8),"",K8)</f>
        <v>477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39504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41338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44773</v>
      </c>
      <c r="C28" s="375"/>
      <c r="D28" s="199"/>
      <c r="F28" s="516">
        <f>A5</f>
        <v>2020</v>
      </c>
      <c r="G28" s="312">
        <f>IF(ISBLANK(H5),"",H5)</f>
        <v>39</v>
      </c>
      <c r="H28" s="312">
        <f>IF(ISBLANK(G5),"",G5)</f>
        <v>43.4</v>
      </c>
      <c r="K28" s="516">
        <f>A5</f>
        <v>2020</v>
      </c>
      <c r="L28" s="312">
        <f>IF(ISBLANK(O5),"",O5)</f>
        <v>37</v>
      </c>
      <c r="M28" s="312">
        <f>IF(ISBLANK(N5),"",N5)</f>
        <v>30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40.5</v>
      </c>
      <c r="H29" s="481">
        <f t="shared" ref="H29:H30" si="15">IF(ISBLANK(G6),"",G6)</f>
        <v>44.8</v>
      </c>
      <c r="K29" s="488">
        <f t="shared" ref="K29:K30" si="16">A6</f>
        <v>2021</v>
      </c>
      <c r="L29" s="481">
        <f t="shared" ref="L29:L30" si="17">IF(ISBLANK(O6),"",O6)</f>
        <v>34</v>
      </c>
      <c r="M29" s="481">
        <f t="shared" ref="M29:M30" si="18">IF(ISBLANK(N6),"",N6)</f>
        <v>28</v>
      </c>
    </row>
    <row r="30" spans="1:15" x14ac:dyDescent="0.25">
      <c r="F30" s="483">
        <f t="shared" si="13"/>
        <v>2022</v>
      </c>
      <c r="G30" s="313">
        <f t="shared" si="14"/>
        <v>43.3</v>
      </c>
      <c r="H30" s="313">
        <f t="shared" si="15"/>
        <v>47</v>
      </c>
      <c r="K30" s="483">
        <f t="shared" si="16"/>
        <v>2022</v>
      </c>
      <c r="L30" s="313">
        <f t="shared" si="17"/>
        <v>30</v>
      </c>
      <c r="M30" s="313">
        <f t="shared" si="18"/>
        <v>24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39</v>
      </c>
      <c r="H35" s="312">
        <f>IF(ISBLANK(G5),"",G5)</f>
        <v>43.4</v>
      </c>
      <c r="K35" s="516">
        <f>A5</f>
        <v>2020</v>
      </c>
      <c r="L35" s="312">
        <f>IF(ISBLANK(O5),"",O5)</f>
        <v>37</v>
      </c>
      <c r="M35" s="312">
        <f>IF(ISBLANK(N5),"",N5)</f>
        <v>30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40.5</v>
      </c>
      <c r="H36" s="481">
        <f t="shared" ref="H36:H37" si="21">IF(ISBLANK(G6),"",G6)</f>
        <v>44.8</v>
      </c>
      <c r="K36" s="488">
        <f t="shared" ref="K36:K37" si="22">A6</f>
        <v>2021</v>
      </c>
      <c r="L36" s="481">
        <f t="shared" ref="L36:L37" si="23">IF(ISBLANK(O6),"",O6)</f>
        <v>34</v>
      </c>
      <c r="M36" s="481">
        <f t="shared" ref="M36:M37" si="24">IF(ISBLANK(N6),"",N6)</f>
        <v>28</v>
      </c>
    </row>
    <row r="37" spans="6:15" x14ac:dyDescent="0.25">
      <c r="F37" s="483">
        <f t="shared" si="19"/>
        <v>2022</v>
      </c>
      <c r="G37" s="313">
        <f t="shared" si="20"/>
        <v>43.3</v>
      </c>
      <c r="H37" s="313">
        <f t="shared" si="21"/>
        <v>47</v>
      </c>
      <c r="K37" s="483">
        <f t="shared" si="22"/>
        <v>2022</v>
      </c>
      <c r="L37" s="313">
        <f t="shared" si="23"/>
        <v>30</v>
      </c>
      <c r="M37" s="313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14.9</v>
      </c>
      <c r="C6" s="35">
        <v>13.5</v>
      </c>
      <c r="D6" s="63">
        <v>15.9</v>
      </c>
      <c r="E6" s="35">
        <v>54.3</v>
      </c>
      <c r="F6" s="35">
        <v>54.6</v>
      </c>
      <c r="G6" s="35">
        <v>54.1</v>
      </c>
      <c r="H6" s="294">
        <v>30.7</v>
      </c>
      <c r="I6" s="35">
        <v>31.9</v>
      </c>
      <c r="J6" s="63">
        <v>30</v>
      </c>
      <c r="M6" s="127" t="s">
        <v>16</v>
      </c>
      <c r="N6" s="937">
        <f>IF(ISBLANK(B8),"",B8)</f>
        <v>14.9</v>
      </c>
      <c r="O6" s="937">
        <f>IF(ISBLANK(E8),"",E8)</f>
        <v>51.6</v>
      </c>
      <c r="P6" s="128">
        <f>IF(ISBLANK(H8),"",H8)</f>
        <v>33.5</v>
      </c>
    </row>
    <row r="7" spans="1:19" x14ac:dyDescent="0.25">
      <c r="A7" s="288">
        <v>2022</v>
      </c>
      <c r="B7" s="169">
        <v>14</v>
      </c>
      <c r="C7" s="94">
        <v>12.1</v>
      </c>
      <c r="D7" s="171">
        <v>15.2</v>
      </c>
      <c r="E7" s="94">
        <v>53.1</v>
      </c>
      <c r="F7" s="94">
        <v>55</v>
      </c>
      <c r="G7" s="94">
        <v>51.9</v>
      </c>
      <c r="H7" s="169">
        <v>32.9</v>
      </c>
      <c r="I7" s="94">
        <v>32.9</v>
      </c>
      <c r="J7" s="171">
        <v>32.9</v>
      </c>
    </row>
    <row r="8" spans="1:19" x14ac:dyDescent="0.25">
      <c r="A8" s="220">
        <v>2023</v>
      </c>
      <c r="B8" s="169">
        <v>14.9</v>
      </c>
      <c r="C8" s="94">
        <v>13.6</v>
      </c>
      <c r="D8" s="171">
        <v>15.7</v>
      </c>
      <c r="E8" s="94">
        <v>51.6</v>
      </c>
      <c r="F8" s="94">
        <v>51.6</v>
      </c>
      <c r="G8" s="94">
        <v>51.6</v>
      </c>
      <c r="H8" s="169">
        <v>33.5</v>
      </c>
      <c r="I8" s="94">
        <v>34.799999999999997</v>
      </c>
      <c r="J8" s="171">
        <v>32.700000000000003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15.7</v>
      </c>
      <c r="O12" s="938">
        <f>IF(ISBLANK(G8),"",G8)</f>
        <v>51.6</v>
      </c>
      <c r="P12" s="940">
        <f>IF(ISBLANK(J8),"",J8)</f>
        <v>32.700000000000003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13.6</v>
      </c>
      <c r="O13" s="939">
        <f>IF(ISBLANK(F8),"",F8)</f>
        <v>51.6</v>
      </c>
      <c r="P13" s="941">
        <f>IF(ISBLANK(I8),"",I8)</f>
        <v>34.799999999999997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14.9</v>
      </c>
      <c r="O20" s="937">
        <f>IF(ISBLANK(E8),"",E8)</f>
        <v>51.6</v>
      </c>
      <c r="P20" s="942">
        <f>IF(ISBLANK(H8),"",H8)</f>
        <v>33.5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15.7</v>
      </c>
      <c r="O24" s="938">
        <f>IF(ISBLANK(G8),"",G8)</f>
        <v>51.6</v>
      </c>
      <c r="P24" s="940">
        <f>IF(ISBLANK(J8),"",J8)</f>
        <v>32.700000000000003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13.6</v>
      </c>
      <c r="O25" s="939">
        <f>IF(ISBLANK(F8),"",F8)</f>
        <v>51.6</v>
      </c>
      <c r="P25" s="941">
        <f>IF(ISBLANK(I8),"",I8)</f>
        <v>34.799999999999997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508473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9165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465262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8387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18466179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332862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4850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270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619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4407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306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714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1124714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1.3</v>
      </c>
      <c r="E20" s="602">
        <v>3.4</v>
      </c>
      <c r="F20" s="602">
        <v>13.7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2.9</v>
      </c>
      <c r="E21" s="753">
        <v>3.9</v>
      </c>
      <c r="F21" s="753">
        <v>15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</v>
      </c>
      <c r="E22" s="754">
        <v>0.1</v>
      </c>
      <c r="F22" s="754">
        <v>0.4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13.7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15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0.4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70.900000000000006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13.7</v>
      </c>
      <c r="C30" s="206" t="s">
        <v>501</v>
      </c>
    </row>
    <row r="31" spans="1:11" x14ac:dyDescent="0.25">
      <c r="A31" s="700" t="s">
        <v>1438</v>
      </c>
      <c r="B31" s="736">
        <f>F21</f>
        <v>15</v>
      </c>
    </row>
    <row r="32" spans="1:11" x14ac:dyDescent="0.25">
      <c r="A32" s="700" t="s">
        <v>1439</v>
      </c>
      <c r="B32" s="736">
        <f>F22</f>
        <v>0.4</v>
      </c>
    </row>
    <row r="33" spans="1:2" x14ac:dyDescent="0.25">
      <c r="A33" s="701" t="s">
        <v>1440</v>
      </c>
      <c r="B33" s="734">
        <f>100-(B30+B31+B32)</f>
        <v>70.900000000000006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4351</v>
      </c>
      <c r="C4" s="71">
        <v>249</v>
      </c>
      <c r="D4" s="71">
        <v>396</v>
      </c>
      <c r="G4" s="219">
        <f>A4</f>
        <v>2020</v>
      </c>
      <c r="H4" s="291">
        <f>IF(ISBLANK(C4),"",C4)</f>
        <v>249</v>
      </c>
      <c r="I4" s="291">
        <f>IF(ISBLANK(D4),"",D4)</f>
        <v>396</v>
      </c>
    </row>
    <row r="5" spans="1:9" x14ac:dyDescent="0.25">
      <c r="A5" s="288">
        <v>2021</v>
      </c>
      <c r="B5" s="216">
        <v>4505</v>
      </c>
      <c r="C5" s="216">
        <v>253</v>
      </c>
      <c r="D5" s="216">
        <v>473</v>
      </c>
      <c r="G5" s="288">
        <f t="shared" ref="G5:G6" si="0">A5</f>
        <v>2021</v>
      </c>
      <c r="H5" s="292">
        <f t="shared" ref="H5:H6" si="1">IF(ISBLANK(C5),"",C5)</f>
        <v>253</v>
      </c>
      <c r="I5" s="292">
        <f t="shared" ref="I5:I6" si="2">IF(ISBLANK(D5),"",D5)</f>
        <v>473</v>
      </c>
    </row>
    <row r="6" spans="1:9" x14ac:dyDescent="0.25">
      <c r="A6" s="220">
        <v>2022</v>
      </c>
      <c r="B6" s="170">
        <v>4850</v>
      </c>
      <c r="C6" s="170">
        <v>270</v>
      </c>
      <c r="D6" s="170">
        <v>619</v>
      </c>
      <c r="G6" s="221">
        <f t="shared" si="0"/>
        <v>2022</v>
      </c>
      <c r="H6" s="293">
        <f t="shared" si="1"/>
        <v>270</v>
      </c>
      <c r="I6" s="293">
        <f t="shared" si="2"/>
        <v>619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249</v>
      </c>
      <c r="I12" s="291">
        <f>IF(ISBLANK(D4),"",D4)</f>
        <v>396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253</v>
      </c>
      <c r="I13" s="292">
        <f t="shared" si="4"/>
        <v>473</v>
      </c>
    </row>
    <row r="14" spans="1:9" x14ac:dyDescent="0.25">
      <c r="G14" s="221">
        <f t="shared" si="3"/>
        <v>2022</v>
      </c>
      <c r="H14" s="293">
        <f t="shared" ref="H14:I14" si="5">IF(ISBLANK(C6),"",C6)</f>
        <v>270</v>
      </c>
      <c r="I14" s="293">
        <f t="shared" si="5"/>
        <v>619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3895</v>
      </c>
      <c r="C23" s="71">
        <v>257</v>
      </c>
      <c r="D23" s="71">
        <v>377</v>
      </c>
      <c r="G23" s="219">
        <f>A23</f>
        <v>2020</v>
      </c>
      <c r="H23" s="291">
        <f>IF(ISBLANK(C23),"",C23)</f>
        <v>257</v>
      </c>
      <c r="I23" s="291">
        <f>IF(ISBLANK(D23),"",D23)</f>
        <v>377</v>
      </c>
    </row>
    <row r="24" spans="1:13" x14ac:dyDescent="0.25">
      <c r="A24" s="288">
        <v>2021</v>
      </c>
      <c r="B24" s="216">
        <v>4011</v>
      </c>
      <c r="C24" s="216">
        <v>286</v>
      </c>
      <c r="D24" s="216">
        <v>406</v>
      </c>
      <c r="G24" s="288">
        <f t="shared" ref="G24:G25" si="6">A24</f>
        <v>2021</v>
      </c>
      <c r="H24" s="292">
        <f t="shared" ref="H24:H25" si="7">IF(ISBLANK(C24),"",C24)</f>
        <v>286</v>
      </c>
      <c r="I24" s="292">
        <f t="shared" ref="I24:I25" si="8">IF(ISBLANK(D24),"",D24)</f>
        <v>406</v>
      </c>
    </row>
    <row r="25" spans="1:13" x14ac:dyDescent="0.25">
      <c r="A25" s="220">
        <v>2022</v>
      </c>
      <c r="B25" s="170">
        <v>4407</v>
      </c>
      <c r="C25" s="170">
        <v>306</v>
      </c>
      <c r="D25" s="170">
        <v>714</v>
      </c>
      <c r="G25" s="221">
        <f t="shared" si="6"/>
        <v>2022</v>
      </c>
      <c r="H25" s="293">
        <f t="shared" si="7"/>
        <v>306</v>
      </c>
      <c r="I25" s="293">
        <f t="shared" si="8"/>
        <v>714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257</v>
      </c>
      <c r="I31" s="291">
        <f>IF(ISBLANK(D23),"",D23)</f>
        <v>377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286</v>
      </c>
      <c r="I32" s="292">
        <f t="shared" si="10"/>
        <v>406</v>
      </c>
    </row>
    <row r="33" spans="7:9" x14ac:dyDescent="0.25">
      <c r="G33" s="221">
        <f t="shared" si="9"/>
        <v>2022</v>
      </c>
      <c r="H33" s="293">
        <f t="shared" ref="H33:I33" si="11">IF(ISBLANK(C25),"",C25)</f>
        <v>306</v>
      </c>
      <c r="I33" s="293">
        <f t="shared" si="11"/>
        <v>714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739182</v>
      </c>
      <c r="C4" s="1086">
        <v>12753</v>
      </c>
      <c r="D4" s="110">
        <v>1683339</v>
      </c>
      <c r="E4" s="70">
        <v>29042</v>
      </c>
      <c r="F4" s="1085">
        <v>603824</v>
      </c>
      <c r="G4" s="70">
        <v>10418</v>
      </c>
      <c r="H4" s="1087">
        <v>58147857</v>
      </c>
      <c r="I4" s="1086">
        <v>1003207</v>
      </c>
    </row>
    <row r="5" spans="1:9" x14ac:dyDescent="0.25">
      <c r="A5" s="589">
        <v>2021</v>
      </c>
      <c r="B5" s="1088">
        <v>2099197</v>
      </c>
      <c r="C5" s="1089">
        <v>36468</v>
      </c>
      <c r="D5" s="162">
        <v>2386794</v>
      </c>
      <c r="E5" s="214">
        <v>41464</v>
      </c>
      <c r="F5" s="1088">
        <v>60529</v>
      </c>
      <c r="G5" s="214">
        <v>1052</v>
      </c>
      <c r="H5" s="1090">
        <v>60870442</v>
      </c>
      <c r="I5" s="1089">
        <v>1057458</v>
      </c>
    </row>
    <row r="6" spans="1:9" x14ac:dyDescent="0.25">
      <c r="A6" s="590">
        <v>2022</v>
      </c>
      <c r="B6" s="1091">
        <v>2523835</v>
      </c>
      <c r="C6" s="1092">
        <v>45493</v>
      </c>
      <c r="D6" s="171">
        <v>2761571</v>
      </c>
      <c r="E6" s="169">
        <v>49779</v>
      </c>
      <c r="F6" s="1091">
        <v>67910</v>
      </c>
      <c r="G6" s="169">
        <v>1224</v>
      </c>
      <c r="H6" s="1093">
        <v>18466179</v>
      </c>
      <c r="I6" s="1092">
        <v>332862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685533</v>
      </c>
      <c r="C4" s="1085"/>
      <c r="D4" s="1086"/>
      <c r="E4" s="1085"/>
      <c r="F4" s="1086"/>
    </row>
    <row r="5" spans="1:6" x14ac:dyDescent="0.25">
      <c r="A5" s="482">
        <v>2021</v>
      </c>
      <c r="B5" s="1090">
        <v>1217783</v>
      </c>
      <c r="C5" s="1088"/>
      <c r="D5" s="1089"/>
      <c r="E5" s="1088"/>
      <c r="F5" s="1089"/>
    </row>
    <row r="6" spans="1:6" ht="15.75" thickBot="1" x14ac:dyDescent="0.3">
      <c r="A6" s="962">
        <v>2022</v>
      </c>
      <c r="B6" s="1094">
        <v>1124714</v>
      </c>
      <c r="C6" s="1095">
        <v>508473</v>
      </c>
      <c r="D6" s="1096">
        <v>9165</v>
      </c>
      <c r="E6" s="1095">
        <v>465262</v>
      </c>
      <c r="F6" s="1096">
        <v>8387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19" t="str">
        <f>'DEM1'!B2</f>
        <v>Врачар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  <c r="L15" s="316"/>
    </row>
    <row r="16" spans="1:26" s="18" customFormat="1" ht="59.25" customHeight="1" x14ac:dyDescent="0.25">
      <c r="A16" s="1120"/>
      <c r="B16" s="1120"/>
      <c r="C16" s="1120"/>
      <c r="D16" s="1120"/>
      <c r="E16" s="1120"/>
      <c r="F16" s="1120"/>
      <c r="G16" s="1120"/>
      <c r="H16" s="1120"/>
      <c r="I16" s="1120"/>
      <c r="J16" s="1120"/>
      <c r="K16" s="1120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5" t="s">
        <v>2791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55477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18492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10.4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15.9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-5.4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76.5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154.6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2.0499999999999998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47138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59720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2062</v>
      </c>
      <c r="C63" s="550">
        <f>IF(ISBLANK('DEM2'!C7),"-",'DEM2'!C7)</f>
        <v>2107</v>
      </c>
      <c r="D63" s="550"/>
      <c r="E63" s="550">
        <f>IF(ISBLANK('DEM2'!D8),"-",'DEM2'!D8)</f>
        <v>1718</v>
      </c>
      <c r="F63" s="550">
        <f>IF(ISBLANK('DEM2'!C8),"-",'DEM2'!C8)</f>
        <v>1863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2032</v>
      </c>
      <c r="C64" s="319">
        <f>IF(ISBLANK('DEM2'!F7),"-",'DEM2'!F7)</f>
        <v>2145</v>
      </c>
      <c r="D64" s="791"/>
      <c r="E64" s="319">
        <f>IF(ISBLANK('DEM2'!G8),"-",'DEM2'!G8)</f>
        <v>2020</v>
      </c>
      <c r="F64" s="319">
        <f>IF(ISBLANK('DEM2'!F8),"-",'DEM2'!F8)</f>
        <v>2180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835</v>
      </c>
      <c r="C65" s="347">
        <f>IF(ISBLANK('DEM2'!I7),"-",'DEM2'!I7)</f>
        <v>787</v>
      </c>
      <c r="D65" s="395"/>
      <c r="E65" s="347">
        <f>IF(ISBLANK('DEM2'!J8),"-",'DEM2'!J8)</f>
        <v>919</v>
      </c>
      <c r="F65" s="347">
        <f>IF(ISBLANK('DEM2'!I8),"-",'DEM2'!I8)</f>
        <v>868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4717</v>
      </c>
      <c r="C66" s="319">
        <f>IF(ISBLANK('DEM2'!L7),"-",'DEM2'!L7)</f>
        <v>4846</v>
      </c>
      <c r="D66" s="397"/>
      <c r="E66" s="319">
        <f>IF(ISBLANK('DEM2'!M8),"-",'DEM2'!M8)</f>
        <v>4432</v>
      </c>
      <c r="F66" s="319">
        <f>IF(ISBLANK('DEM2'!L8),"-",'DEM2'!L8)</f>
        <v>4692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4071</v>
      </c>
      <c r="C67" s="319">
        <f>IF(ISBLANK('DEM2'!O7),"-",'DEM2'!O7)</f>
        <v>3667</v>
      </c>
      <c r="D67" s="397"/>
      <c r="E67" s="319">
        <f>IF(ISBLANK('DEM2'!P8),"-",'DEM2'!P8)</f>
        <v>4268</v>
      </c>
      <c r="F67" s="319">
        <f>IF(ISBLANK('DEM2'!O8),"-",'DEM2'!O8)</f>
        <v>3743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19915</v>
      </c>
      <c r="C68" s="416">
        <f>IF(ISBLANK('DEM2'!R7),"-",'DEM2'!R7)</f>
        <v>16614</v>
      </c>
      <c r="D68" s="422"/>
      <c r="E68" s="416">
        <f>IF(ISBLANK('DEM2'!S8),"-",'DEM2'!S8)</f>
        <v>19316</v>
      </c>
      <c r="F68" s="416">
        <f>IF(ISBLANK('DEM2'!R8),"-",'DEM2'!R8)</f>
        <v>16114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32063</v>
      </c>
      <c r="C69" s="465">
        <f>IF(ISBLANK('DEM2'!U7),"-",'DEM2'!U7)</f>
        <v>25500</v>
      </c>
      <c r="D69" s="801"/>
      <c r="E69" s="465">
        <f>IF(ISBLANK('DEM2'!V8),"-",'DEM2'!V8)</f>
        <v>30666</v>
      </c>
      <c r="F69" s="465">
        <f>IF(ISBLANK('DEM2'!U8),"-",'DEM2'!U8)</f>
        <v>24811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27" t="s">
        <v>1565</v>
      </c>
      <c r="B70" s="1127"/>
      <c r="C70" s="1127"/>
      <c r="D70" s="1127"/>
      <c r="E70" s="1127"/>
      <c r="F70" s="1127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5.4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1.7</v>
      </c>
      <c r="G116" s="409">
        <f>IF(ISBLANK('DEM2'!E24),"-",'DEM2'!E24)</f>
        <v>1.7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3.5</v>
      </c>
      <c r="G117" s="803">
        <f>IF(ISBLANK('DEM2'!E25),"-",'DEM2'!E25)</f>
        <v>8.6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5" t="s">
        <v>2730</v>
      </c>
      <c r="G119" s="1146"/>
      <c r="H119" s="1146"/>
      <c r="I119" s="1146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44773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24936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44.9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127745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1267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27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1448</v>
      </c>
      <c r="B234" s="1104"/>
      <c r="C234" s="807">
        <f>IF(ISBLANK(SIROMASTVO1!B6),"-",SIROMASTVO1!B6)</f>
        <v>5.3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1045</v>
      </c>
      <c r="B235" s="1103"/>
      <c r="C235" s="545">
        <f>IF(ISBLANK(SIROMASTVO1!B7),"-",SIROMASTVO1!B7)</f>
        <v>2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1410</v>
      </c>
      <c r="B236" s="1144"/>
      <c r="C236" s="545">
        <f>IF(ISBLANK(SIROMASTVO1!B4),"-",SIROMASTVO1!B4)</f>
        <v>30.7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1449</v>
      </c>
      <c r="B237" s="1117"/>
      <c r="C237" s="808">
        <f>IF(ISBLANK(SIROMASTVO1!B5),"-",SIROMASTVO1!B5)</f>
        <v>1.5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2803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6" t="s">
        <v>592</v>
      </c>
      <c r="B243" s="1106"/>
      <c r="C243" s="1106"/>
      <c r="D243" s="1106"/>
      <c r="E243" s="1136">
        <f>IF(ISBLANK('EKO4'!B8),"-",'EKO4'!B8)</f>
        <v>18466179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593</v>
      </c>
      <c r="B244" s="1110"/>
      <c r="C244" s="1110"/>
      <c r="D244" s="1110"/>
      <c r="E244" s="1141">
        <f>IF(ISBLANK('EKO4'!B9),"-",'EKO4'!B9)</f>
        <v>332862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9" t="s">
        <v>1450</v>
      </c>
      <c r="B245" s="1139"/>
      <c r="C245" s="1139"/>
      <c r="D245" s="1139"/>
      <c r="E245" s="1142">
        <f>IF(ISBLANK('EKO6'!D6),"-",'EKO6'!D6)</f>
        <v>2761571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982</v>
      </c>
      <c r="B246" s="1166"/>
      <c r="C246" s="1166"/>
      <c r="D246" s="1166"/>
      <c r="E246" s="1137">
        <f>IF(ISBLANK(OBRAZ9!B5),"-",OBRAZ9!B5)</f>
        <v>953190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1451</v>
      </c>
      <c r="B247" s="1167"/>
      <c r="C247" s="1167"/>
      <c r="D247" s="1167"/>
      <c r="E247" s="1169">
        <f>IF(ISBLANK('EKO6'!E6),"-",'EKO6'!E6)</f>
        <v>49779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1452</v>
      </c>
      <c r="B248" s="1168"/>
      <c r="C248" s="1168"/>
      <c r="D248" s="1168"/>
      <c r="E248" s="1170">
        <f>IF(ISBLANK('EKO6'!B6),"-",'EKO6'!B6)</f>
        <v>2523835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1453</v>
      </c>
      <c r="B249" s="1167"/>
      <c r="C249" s="1167"/>
      <c r="D249" s="1167"/>
      <c r="E249" s="1169">
        <f>IF(ISBLANK('EKO6'!C6),"-",'EKO6'!C6)</f>
        <v>45493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1454</v>
      </c>
      <c r="B250" s="1139"/>
      <c r="C250" s="1139"/>
      <c r="D250" s="1139"/>
      <c r="E250" s="1170">
        <f>IF(ISBLANK('EKO6'!F6),"-",'EKO6'!F6)</f>
        <v>67910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1455</v>
      </c>
      <c r="B251" s="1140"/>
      <c r="C251" s="1140"/>
      <c r="D251" s="1140"/>
      <c r="E251" s="1138">
        <f>IF(ISBLANK('EKO6'!G6),"-",'EKO6'!G6)</f>
        <v>1224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2804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588</v>
      </c>
      <c r="B256" s="1106"/>
      <c r="C256" s="1106"/>
      <c r="D256" s="1106"/>
      <c r="E256" s="1136">
        <f>IF(ISBLANK('EKO4'!B4),"-",'EKO4'!B4)</f>
        <v>508473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589</v>
      </c>
      <c r="B257" s="1110"/>
      <c r="C257" s="1110"/>
      <c r="D257" s="1110"/>
      <c r="E257" s="1141">
        <f>IF(ISBLANK('EKO4'!B5),"-",'EKO4'!B5)</f>
        <v>9165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590</v>
      </c>
      <c r="B258" s="1109"/>
      <c r="C258" s="1109"/>
      <c r="D258" s="1109"/>
      <c r="E258" s="1142">
        <f>IF(ISBLANK('EKO4'!B6),"-",'EKO4'!B6)</f>
        <v>465262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591</v>
      </c>
      <c r="B259" s="1107"/>
      <c r="C259" s="1107"/>
      <c r="D259" s="1107"/>
      <c r="E259" s="1138">
        <f>IF(ISBLANK('EKO4'!B7),"-",'EKO4'!B7)</f>
        <v>8387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3" t="s">
        <v>1577</v>
      </c>
      <c r="B262" s="1163"/>
      <c r="C262" s="1163"/>
      <c r="D262" s="1163"/>
      <c r="E262" s="1163"/>
      <c r="F262" s="1163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36">
        <f>IF(ISBLANK('EKO4'!B10),"-",'EKO4'!B10)</f>
        <v>4850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37">
        <f>IF(ISBLANK('EKO4'!B13),"-",'EKO4'!B13)</f>
        <v>4407</v>
      </c>
      <c r="D264" s="1137"/>
      <c r="E264" s="113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1574</v>
      </c>
      <c r="B265" s="1107"/>
      <c r="C265" s="1138">
        <f>IF(ISBLANK('EKO4'!B16),"-",'EKO4'!B16)</f>
        <v>1124714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0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0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0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0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779</v>
      </c>
      <c r="B298" s="1153"/>
      <c r="C298" s="1153"/>
      <c r="D298" s="1153"/>
      <c r="E298" s="1153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64" t="s">
        <v>127</v>
      </c>
      <c r="E299" s="1164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0</v>
      </c>
      <c r="C300" s="810">
        <f>IF(ISBLANK(POLJ3!C4),"-",POLJ3!C4)</f>
        <v>0</v>
      </c>
      <c r="D300" s="1154">
        <f>IF(ISBLANK(POLJ3!D4),"-",POLJ3!D4)</f>
        <v>0</v>
      </c>
      <c r="E300" s="1154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0</v>
      </c>
      <c r="C301" s="791">
        <f>IF(ISBLANK(POLJ3!C5),"-",POLJ3!C5)</f>
        <v>0</v>
      </c>
      <c r="D301" s="1155">
        <f>IF(ISBLANK(POLJ3!D5),"-",POLJ3!D5)</f>
        <v>0</v>
      </c>
      <c r="E301" s="1155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0</v>
      </c>
      <c r="C303" s="793">
        <f>IF(ISBLANK(POLJ3!C7),"-",POLJ3!C7)</f>
        <v>0</v>
      </c>
      <c r="D303" s="1165">
        <f>IF(ISBLANK(POLJ3!D7),"-",POLJ3!D7)</f>
        <v>0</v>
      </c>
      <c r="E303" s="1165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0</v>
      </c>
      <c r="C304" s="809">
        <f>IF(ISBLANK(POLJ3!C8),"-",POLJ3!C8)</f>
        <v>0</v>
      </c>
      <c r="D304" s="1123">
        <f>IF(ISBLANK(POLJ3!D8),"-",POLJ3!D8)</f>
        <v>0</v>
      </c>
      <c r="E304" s="1123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24">
        <f>IF(ISBLANK(POLJ2!B3),"-",POLJ2!B3)</f>
        <v>0</v>
      </c>
      <c r="C310" s="1124"/>
      <c r="D310" s="3"/>
      <c r="E310" s="5"/>
      <c r="F310" s="5"/>
      <c r="G310" s="817" t="s">
        <v>773</v>
      </c>
      <c r="H310" s="818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25">
        <f>IF(ISBLANK(POLJ2!B4),"-",POLJ2!B4)</f>
        <v>0</v>
      </c>
      <c r="C311" s="1125"/>
      <c r="D311" s="3"/>
      <c r="E311" s="5"/>
      <c r="F311" s="5"/>
      <c r="G311" s="812" t="s">
        <v>774</v>
      </c>
      <c r="H311" s="250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25">
        <f>IF(ISBLANK(POLJ2!B5),"-",POLJ2!B5)</f>
        <v>0</v>
      </c>
      <c r="C312" s="1125"/>
      <c r="D312" s="3"/>
      <c r="E312" s="5"/>
      <c r="F312" s="5"/>
      <c r="G312" s="812" t="s">
        <v>775</v>
      </c>
      <c r="H312" s="250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25">
        <f>IF(ISBLANK(POLJ2!B6),"-",POLJ2!B6)</f>
        <v>0</v>
      </c>
      <c r="C313" s="1125"/>
      <c r="D313" s="3"/>
      <c r="E313" s="5"/>
      <c r="F313" s="5"/>
      <c r="G313" s="814" t="s">
        <v>776</v>
      </c>
      <c r="H313" s="251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25">
        <f>IF(ISBLANK(POLJ2!B7),"-",POLJ2!B7)</f>
        <v>0</v>
      </c>
      <c r="C314" s="1125"/>
      <c r="D314" s="3"/>
      <c r="E314" s="5"/>
      <c r="F314" s="5"/>
      <c r="G314" s="816" t="s">
        <v>16</v>
      </c>
      <c r="H314" s="819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26">
        <f>IF(ISBLANK(POLJ2!B8),"-",POLJ2!B8)</f>
        <v>0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52">
        <f>IF(ISBLANK(POLJ2!B9),"-",POLJ2!B9)</f>
        <v>0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6" t="s">
        <v>896</v>
      </c>
      <c r="B361" s="1106"/>
      <c r="C361" s="550">
        <f>IF(ISBLANK(OBRAZ1!B4),"-",OBRAZ1!B4)</f>
        <v>7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897</v>
      </c>
      <c r="B362" s="1110"/>
      <c r="C362" s="347">
        <f>IF(ISBLANK(OBRAZ1!B5),"-",OBRAZ1!B5)</f>
        <v>23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9" t="s">
        <v>1305</v>
      </c>
      <c r="B363" s="1109"/>
      <c r="C363" s="350">
        <f>IF(ISBLANK(OBRAZ1!B6),"-",OBRAZ1!B6)</f>
        <v>838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1426</v>
      </c>
      <c r="B364" s="1110"/>
      <c r="C364" s="411">
        <f>IF(ISBLANK(OBRAZ1!B7),"-",OBRAZ1!B7)</f>
        <v>66.5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3062</v>
      </c>
      <c r="I364" s="810">
        <f>IF(ISBLANK(OBRAZ2!I6),"-",OBRAZ2!I6)</f>
        <v>3062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1306</v>
      </c>
      <c r="B365" s="1109"/>
      <c r="C365" s="350">
        <f>IF(ISBLANK(OBRAZ1!B8),"-",OBRAZ1!B8)</f>
        <v>772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37</v>
      </c>
      <c r="I365" s="791">
        <f>IF(ISBLANK(OBRAZ2!I7),"-",OBRAZ2!I7)</f>
        <v>37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10" t="s">
        <v>1427</v>
      </c>
      <c r="B366" s="1110"/>
      <c r="C366" s="411">
        <f>IF(ISBLANK(OBRAZ1!B9),"-",OBRAZ1!B9)</f>
        <v>60.6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9" t="s">
        <v>195</v>
      </c>
      <c r="B367" s="1129"/>
      <c r="C367" s="465">
        <f>IF(ISBLANK(OBRAZ1!B10),"-",OBRAZ1!B10)</f>
        <v>396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0.1787629603146228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76.331784054343942</v>
      </c>
      <c r="I377" s="853">
        <f>IF(ISBLANK(OBRAZ2!C14),"-",OBRAZ2!C23)</f>
        <v>78.249510124101889</v>
      </c>
      <c r="J377" s="853">
        <f>IF(ISBLANK(OBRAZ2!D14),"-",OBRAZ2!D23)</f>
        <v>80.259222333001006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0.67929924919556661</v>
      </c>
      <c r="I379" s="853">
        <f>IF(ISBLANK(OBRAZ2!C16),"-",OBRAZ2!C25)</f>
        <v>0</v>
      </c>
      <c r="J379" s="853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22.810153736145871</v>
      </c>
      <c r="I380" s="854">
        <f>IF(ISBLANK(OBRAZ2!C17),"-",OBRAZ2!C26)</f>
        <v>21.750489875898104</v>
      </c>
      <c r="J380" s="854">
        <f>IF(ISBLANK(OBRAZ2!D17),"-",OBRAZ2!D26)</f>
        <v>19.740777666999005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2" t="s">
        <v>1307</v>
      </c>
      <c r="B409" s="1122"/>
      <c r="C409" s="550">
        <f>IF(ISBLANK(OBRAZ5!B4),"-",OBRAZ5!B4)</f>
        <v>7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4" t="s">
        <v>1308</v>
      </c>
      <c r="B410" s="1114"/>
      <c r="C410" s="347">
        <f>IF(ISBLANK(OBRAZ5!B5),"-",OBRAZ5!B5)</f>
        <v>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9" t="s">
        <v>1309</v>
      </c>
      <c r="B411" s="1109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2905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2767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3" t="s">
        <v>1310</v>
      </c>
      <c r="B414" s="1113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1" t="s">
        <v>1428</v>
      </c>
      <c r="B417" s="1111"/>
      <c r="C417" s="409">
        <f>IF(ISBLANK(OBRAZ5!B12),"-",OBRAZ5!B12)</f>
        <v>133.4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1038</v>
      </c>
      <c r="B418" s="1113"/>
      <c r="C418" s="319">
        <f>IF(ISBLANK(OBRAZ5!B13),"-",OBRAZ5!B13)</f>
        <v>626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1" t="s">
        <v>1429</v>
      </c>
      <c r="B419" s="1111"/>
      <c r="C419" s="409">
        <f>IF(ISBLANK(OBRAZ5!B14),"-",OBRAZ5!B14)</f>
        <v>140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1458</v>
      </c>
      <c r="B420" s="1113"/>
      <c r="C420" s="409">
        <f>IF(ISBLANK(OBRAZ5!B15),"-",OBRAZ5!B15)</f>
        <v>0.5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9" t="s">
        <v>1441</v>
      </c>
      <c r="B421" s="1109"/>
      <c r="C421" s="350">
        <f>IF(ISBLANK(OBRAZ5!B16),"-",OBRAZ5!B16)</f>
        <v>90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7" t="s">
        <v>478</v>
      </c>
      <c r="B422" s="1107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1040</v>
      </c>
      <c r="B444" s="1133"/>
      <c r="C444" s="550">
        <f>IF(ISBLANK(OBRAZ7!B4),"-",OBRAZ7!B4)</f>
        <v>9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1311</v>
      </c>
      <c r="B445" s="1134"/>
      <c r="C445" s="319">
        <f>IF(COUNT(OBRAZ8!B7,OBRAZ8!E7,OBRAZ8!H7)=0,"-",OBRAZ8!K7)</f>
        <v>4735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8" t="s">
        <v>1430</v>
      </c>
      <c r="B446" s="1158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1312</v>
      </c>
      <c r="B447" s="1159"/>
      <c r="C447" s="350">
        <f>IF(COUNT(OBRAZ8!B23,OBRAZ8!E23,OBRAZ8!H23)=0,"-",OBRAZ8!K23)</f>
        <v>1080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1459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8" t="s">
        <v>1460</v>
      </c>
      <c r="B449" s="1108"/>
      <c r="C449" s="409">
        <f>IF(ISBLANK(OBRAZ7!B9),"-",OBRAZ7!B9)</f>
        <v>1.8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1442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75548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2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20997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3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491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107547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430</v>
      </c>
      <c r="B490" s="1106"/>
      <c r="C490" s="1106"/>
      <c r="D490" s="1051"/>
      <c r="E490" s="1055">
        <f>IF(ISBLANK(ZDRAV1!B4),"-",ZDRAV1!B4)</f>
        <v>144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2239</v>
      </c>
      <c r="B491" s="1113"/>
      <c r="C491" s="1113"/>
      <c r="D491" s="1052"/>
      <c r="E491" s="409">
        <f>IF(ISBLANK(ZDRAV1!B5),"-",ZDRAV1!B5)</f>
        <v>2.6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3" t="s">
        <v>2747</v>
      </c>
      <c r="B492" s="1113"/>
      <c r="C492" s="1113"/>
      <c r="D492" s="1052"/>
      <c r="E492" s="409">
        <f>IF(ISBLANK(ZDRAV1!B6),"-",ZDRAV1!B6)</f>
        <v>1.2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2748</v>
      </c>
      <c r="B493" s="1113"/>
      <c r="C493" s="1113"/>
      <c r="D493" s="1052"/>
      <c r="E493" s="409">
        <f>IF(ISBLANK(ZDRAV1!B7),"-",ZDRAV1!B7)</f>
        <v>0.9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2749</v>
      </c>
      <c r="B494" s="1113"/>
      <c r="C494" s="1113"/>
      <c r="D494" s="1052"/>
      <c r="E494" s="409">
        <f>IF(ISBLANK(ZDRAV1!B8),"-",ZDRAV1!B8)</f>
        <v>0.41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6" t="s">
        <v>2741</v>
      </c>
      <c r="B495" s="1116"/>
      <c r="C495" s="1116"/>
      <c r="D495" s="1052"/>
      <c r="E495" s="409">
        <f>IF(ISBLANK(ZDRAV1!B9),"-",ZDRAV1!B9)</f>
        <v>4.0999999999999996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71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6" t="s">
        <v>527</v>
      </c>
      <c r="B497" s="1116"/>
      <c r="C497" s="1116"/>
      <c r="D497" s="1053"/>
      <c r="E497" s="413">
        <f>IF(ISBLANK(ZDRAV1!B11),"-",ZDRAV1!B11)</f>
        <v>0.15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10" t="s">
        <v>2744</v>
      </c>
      <c r="B499" s="1110"/>
      <c r="C499" s="1110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9" t="s">
        <v>2240</v>
      </c>
      <c r="B500" s="1109"/>
      <c r="C500" s="1109"/>
      <c r="D500" s="415"/>
      <c r="E500" s="408">
        <f>IF(ISBLANK(ZDRAV1!B18),"-",ZDRAV1!B18)</f>
        <v>85.9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7" t="s">
        <v>2241</v>
      </c>
      <c r="B501" s="1107"/>
      <c r="C501" s="1107"/>
      <c r="D501" s="827"/>
      <c r="E501" s="803">
        <f>IF(ISBLANK(ZDRAV1!B19),"-",ZDRAV1!B19)</f>
        <v>98.9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306</v>
      </c>
      <c r="B527" s="1106"/>
      <c r="C527" s="1106"/>
      <c r="D527" s="800"/>
      <c r="E527" s="550">
        <f>IF(ISBLANK('SOC1'!B4),"-",'SOC1'!B4)</f>
        <v>4656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3" t="s">
        <v>1561</v>
      </c>
      <c r="B528" s="1113"/>
      <c r="C528" s="1113"/>
      <c r="D528" s="787"/>
      <c r="E528" s="378">
        <f>IF(ISBLANK('SOC1'!B5),"-",'SOC1'!B5)</f>
        <v>8.4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1560</v>
      </c>
      <c r="B529" s="1113"/>
      <c r="C529" s="1113"/>
      <c r="D529" s="787"/>
      <c r="E529" s="319">
        <f>IF(ISBLANK('SOC1'!B8),"-",'SOC1'!B8)</f>
        <v>18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1014</v>
      </c>
      <c r="B530" s="1113"/>
      <c r="C530" s="1113"/>
      <c r="D530" s="787"/>
      <c r="E530" s="319">
        <f>IF(ISBLANK('SOC1'!B9),"-",'SOC1'!B9)</f>
        <v>259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1013</v>
      </c>
      <c r="B531" s="1107"/>
      <c r="C531" s="1107"/>
      <c r="D531" s="828"/>
      <c r="E531" s="465">
        <f>IF(ISBLANK('SOC1'!B10),"-",'SOC1'!B10)</f>
        <v>3077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3" t="s">
        <v>1498</v>
      </c>
      <c r="B544" s="1143"/>
      <c r="C544" s="1143"/>
      <c r="D544" s="829"/>
      <c r="E544" s="830">
        <f>IF(ISBLANK('SOC9'!E7),"-",'SOC9'!E7)</f>
        <v>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1" t="s">
        <v>1485</v>
      </c>
      <c r="B545" s="1111"/>
      <c r="C545" s="1111"/>
      <c r="D545" s="786"/>
      <c r="E545" s="319">
        <f>IF(ISBLANK('SOC3'!B4),"-",'SOC3'!B4)</f>
        <v>20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1491</v>
      </c>
      <c r="B546" s="1111"/>
      <c r="C546" s="1111"/>
      <c r="D546" s="786"/>
      <c r="E546" s="409">
        <f>IF(ISBLANK('SOC3'!B5),"-",'SOC3'!B5)</f>
        <v>2.2000000000000002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30" t="s">
        <v>1492</v>
      </c>
      <c r="B547" s="1130"/>
      <c r="C547" s="1130"/>
      <c r="D547" s="788"/>
      <c r="E547" s="408">
        <f>IF(ISBLANK('SOC3'!B6),"-",'SOC3'!B6)</f>
        <v>0.1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1493</v>
      </c>
      <c r="B548" s="1114"/>
      <c r="C548" s="1114"/>
      <c r="D548" s="782"/>
      <c r="E548" s="411">
        <f>IF(ISBLANK('SOC3'!B7),"-",'SOC3'!B7)</f>
        <v>2.1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1486</v>
      </c>
      <c r="B549" s="1113"/>
      <c r="C549" s="1113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9" t="s">
        <v>1677</v>
      </c>
      <c r="B550" s="1109"/>
      <c r="C550" s="1109"/>
      <c r="D550" s="784"/>
      <c r="E550" s="350">
        <f>IF(ISBLANK('SOC3'!B9),"-",'SOC3'!B9)</f>
        <v>51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7" t="s">
        <v>1678</v>
      </c>
      <c r="B551" s="1107"/>
      <c r="C551" s="1107"/>
      <c r="D551" s="828"/>
      <c r="E551" s="803">
        <f>IF(ISBLANK('SOC3'!B10),"-",'SOC3'!B10)</f>
        <v>0.4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2"/>
      <c r="B552" s="1112"/>
      <c r="C552" s="1112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6" t="s">
        <v>1939</v>
      </c>
      <c r="B563" s="1106"/>
      <c r="C563" s="1106"/>
      <c r="D563" s="826"/>
      <c r="E563" s="550">
        <f>IF(ISBLANK('SOC5'!B4),"-",'SOC5'!B4)</f>
        <v>243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10" t="s">
        <v>1495</v>
      </c>
      <c r="B564" s="1110"/>
      <c r="C564" s="1110"/>
      <c r="D564" s="785"/>
      <c r="E564" s="411">
        <f>IF(ISBLANK('SOC5'!B5),"-",'SOC5'!B5)</f>
        <v>0.4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9" t="s">
        <v>1487</v>
      </c>
      <c r="B565" s="1109"/>
      <c r="C565" s="1109"/>
      <c r="D565" s="784"/>
      <c r="E565" s="350">
        <f>IF(ISBLANK('SOC5'!B6),"-",'SOC5'!B6)</f>
        <v>162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10" t="s">
        <v>1494</v>
      </c>
      <c r="B566" s="1110"/>
      <c r="C566" s="1110"/>
      <c r="D566" s="785"/>
      <c r="E566" s="411">
        <f>IF(ISBLANK('SOC5'!B7),"-",'SOC5'!B7)</f>
        <v>1.8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1489</v>
      </c>
      <c r="B567" s="1109"/>
      <c r="C567" s="1109"/>
      <c r="D567" s="784"/>
      <c r="E567" s="350">
        <f>IF(ISBLANK('SOC5'!B8),"-",'SOC5'!B8)</f>
        <v>135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10" t="s">
        <v>1497</v>
      </c>
      <c r="B568" s="1110"/>
      <c r="C568" s="1110"/>
      <c r="D568" s="785"/>
      <c r="E568" s="411">
        <f>IF(ISBLANK('SOC5'!B9),"-",'SOC5'!B9)</f>
        <v>1.5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3" t="s">
        <v>1488</v>
      </c>
      <c r="B569" s="1113"/>
      <c r="C569" s="1113"/>
      <c r="D569" s="787"/>
      <c r="E569" s="319">
        <f>IF('SOC6'!E7&gt;0,'SOC6'!E7,"-")</f>
        <v>57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3" t="s">
        <v>1490</v>
      </c>
      <c r="B570" s="1113"/>
      <c r="C570" s="1113"/>
      <c r="D570" s="787"/>
      <c r="E570" s="319">
        <f>IF(ISBLANK('SOC5'!B11),"-",'SOC5'!B11)</f>
        <v>212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7" t="s">
        <v>1496</v>
      </c>
      <c r="B571" s="1107"/>
      <c r="C571" s="1107"/>
      <c r="D571" s="828"/>
      <c r="E571" s="803">
        <f>IF(ISBLANK('SOC5'!B12),"-",'SOC5'!B12)</f>
        <v>0.4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2" t="s">
        <v>1257</v>
      </c>
      <c r="B596" s="1122"/>
      <c r="C596" s="1122"/>
      <c r="D596" s="832"/>
      <c r="E596" s="550">
        <f>IF(ISBLANK('SOC7'!B5),"-",'SOC7'!B5)</f>
        <v>295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4" t="s">
        <v>1258</v>
      </c>
      <c r="B597" s="1114"/>
      <c r="C597" s="1114"/>
      <c r="D597" s="782"/>
      <c r="E597" s="347">
        <f>IF(ISBLANK('SOC7'!B6),"-",'SOC7'!B6)</f>
        <v>279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30" t="s">
        <v>495</v>
      </c>
      <c r="B598" s="1130"/>
      <c r="C598" s="1130"/>
      <c r="D598" s="788"/>
      <c r="E598" s="350">
        <f>IF(ISBLANK('SOC7'!B9),"-",'SOC7'!B9)</f>
        <v>31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5" t="s">
        <v>898</v>
      </c>
      <c r="B599" s="1115"/>
      <c r="C599" s="1115"/>
      <c r="D599" s="833"/>
      <c r="E599" s="465">
        <f>IF(ISBLANK('SOC7'!B10),"-",'SOC7'!B10)</f>
        <v>5.0999999999999996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6" t="s">
        <v>935</v>
      </c>
      <c r="B625" s="1106"/>
      <c r="C625" s="1106"/>
      <c r="D625" s="826"/>
      <c r="E625" s="802">
        <f>IF(ISBLANK(IZBORI!B4),"-",IZBORI!B4)</f>
        <v>31.9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7" t="s">
        <v>1559</v>
      </c>
      <c r="B626" s="1107"/>
      <c r="C626" s="1107"/>
      <c r="D626" s="828"/>
      <c r="E626" s="803">
        <f>IF(ISBLANK(IZBORI!B5),"-",IZBORI!B5)</f>
        <v>42.9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1313</v>
      </c>
      <c r="B635" s="1106"/>
      <c r="C635" s="1106"/>
      <c r="D635" s="826"/>
      <c r="E635" s="550">
        <f>IF(ISBLANK(PRAV1!B4),"-",PRAV1!B4)</f>
        <v>14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389</v>
      </c>
      <c r="B636" s="1113"/>
      <c r="C636" s="1113"/>
      <c r="D636" s="787"/>
      <c r="E636" s="319">
        <f>IF(ISBLANK(PRAV1!B5),"-",PRAV1!B5)</f>
        <v>86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890</v>
      </c>
      <c r="B637" s="1107"/>
      <c r="C637" s="1107"/>
      <c r="D637" s="828"/>
      <c r="E637" s="465">
        <f>IF(ISBLANK(PRAV1!B6),"-",PRAV1!B6)</f>
        <v>21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1432</v>
      </c>
      <c r="B649" s="1122"/>
      <c r="C649" s="1122"/>
      <c r="D649" s="832"/>
      <c r="E649" s="550">
        <f>IF(ISBLANK(SAOBINFR1!B4),"-",SAOBINFR1!B4)</f>
        <v>55.531999999999996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2245</v>
      </c>
      <c r="B650" s="1113"/>
      <c r="C650" s="1113"/>
      <c r="D650" s="787"/>
      <c r="E650" s="319">
        <f>IF(ISBLANK(SAOBINFR1!B11),"-",SAOBINFR1!B11)</f>
        <v>8.1999999999999993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1291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2247</v>
      </c>
      <c r="B676" s="1171"/>
      <c r="C676" s="1171"/>
      <c r="D676" s="985"/>
      <c r="E676" s="986">
        <f>IF(ISBLANK(SAOBINFR1!B5),"-",SAOBINFR1!B5)</f>
        <v>5136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2248</v>
      </c>
      <c r="B677" s="1147"/>
      <c r="C677" s="1147"/>
      <c r="D677" s="988"/>
      <c r="E677" s="989">
        <f>IF(ISBLANK(SAOBINFR1!B6),"-",SAOBINFR1!B6)</f>
        <v>520297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2249</v>
      </c>
      <c r="B678" s="1148"/>
      <c r="C678" s="1148"/>
      <c r="D678" s="991"/>
      <c r="E678" s="992">
        <f>IF(ISBLANK(SAOBINFR1!B7),"-",SAOBINFR1!B7)</f>
        <v>2269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2250</v>
      </c>
      <c r="B679" s="1149"/>
      <c r="C679" s="1149"/>
      <c r="D679" s="994"/>
      <c r="E679" s="995">
        <f>IF(ISBLANK(SAOBINFR1!B8),"-",SAOBINFR1!B8)</f>
        <v>510119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2252</v>
      </c>
      <c r="B680" s="1150"/>
      <c r="C680" s="1150"/>
      <c r="D680" s="997"/>
      <c r="E680" s="989">
        <f>IF(ISBLANK(SAOBINFR1!B9),"-",SAOBINFR1!B9)</f>
        <v>0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2251</v>
      </c>
      <c r="B681" s="1151"/>
      <c r="C681" s="1151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4" t="s">
        <v>1083</v>
      </c>
      <c r="B695" s="1104"/>
      <c r="C695" s="836">
        <f>IF(ISBLANK(INDEKSI1!B6),"-",INDEKSI1!B6)</f>
        <v>17.90746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1084</v>
      </c>
      <c r="B696" s="1103"/>
      <c r="C696" s="545">
        <f>IF(ISBLANK(INDEKSI1!B7),"-",INDEKSI1!B7)</f>
        <v>3</v>
      </c>
      <c r="D696" s="317"/>
      <c r="E696" s="316"/>
      <c r="F696" s="5"/>
      <c r="G696" s="839">
        <v>2012</v>
      </c>
      <c r="H696" s="837">
        <f>IF(ISBLANK(INDEKSI2!B5),"-",INDEKSI2!B5)</f>
        <v>48.92</v>
      </c>
      <c r="I696" s="837">
        <f>IF(ISBLANK(INDEKSI2!C5),"-",INDEKSI2!C5)</f>
        <v>3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1085</v>
      </c>
      <c r="B697" s="1117"/>
      <c r="C697" s="808">
        <f>IF(ISBLANK(INDEKSI1!B8),"-",INDEKSI1!B8)</f>
        <v>71.95</v>
      </c>
      <c r="D697" s="317"/>
      <c r="E697" s="316"/>
      <c r="F697" s="5"/>
      <c r="G697" s="840">
        <v>2013</v>
      </c>
      <c r="H697" s="561">
        <f>IF(ISBLANK(INDEKSI2!B6),"-",INDEKSI2!B6)</f>
        <v>48.11</v>
      </c>
      <c r="I697" s="561">
        <f>IF(ISBLANK(INDEKSI2!C6),"-",INDEKSI2!C6)</f>
        <v>3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8"/>
      <c r="B698" s="1118"/>
      <c r="C698" s="545"/>
      <c r="D698" s="317"/>
      <c r="E698" s="316"/>
      <c r="F698" s="5"/>
      <c r="G698" s="841">
        <v>2014</v>
      </c>
      <c r="H698" s="838">
        <f>IF(ISBLANK(INDEKSI2!B7),"-",INDEKSI2!B7)</f>
        <v>50.65</v>
      </c>
      <c r="I698" s="838">
        <f>IF(ISBLANK(INDEKSI2!C7),"-",INDEKSI2!C7)</f>
        <v>3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1731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20544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86730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1734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44036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223052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2.1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05" t="s">
        <v>1286</v>
      </c>
      <c r="C742" s="1105"/>
      <c r="D742" s="1105"/>
      <c r="E742" s="1105"/>
      <c r="F742" s="1105"/>
      <c r="G742" s="1105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30.7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1.5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5.3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2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50.65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3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17.90746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3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71.95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50.74</v>
      </c>
      <c r="C4" s="723">
        <v>3</v>
      </c>
      <c r="D4" s="712"/>
      <c r="E4" s="713"/>
      <c r="F4" s="714"/>
    </row>
    <row r="5" spans="1:6" x14ac:dyDescent="0.25">
      <c r="A5" s="288">
        <v>2012</v>
      </c>
      <c r="B5" s="616">
        <v>48.92</v>
      </c>
      <c r="C5" s="724">
        <v>3</v>
      </c>
      <c r="D5" s="715"/>
      <c r="E5" s="643"/>
      <c r="F5" s="716"/>
    </row>
    <row r="6" spans="1:6" x14ac:dyDescent="0.25">
      <c r="A6" s="288">
        <v>2013</v>
      </c>
      <c r="B6" s="616">
        <v>48.11</v>
      </c>
      <c r="C6" s="724">
        <v>3</v>
      </c>
      <c r="D6" s="717">
        <v>17.90746</v>
      </c>
      <c r="E6" s="611">
        <v>3</v>
      </c>
      <c r="F6" s="718">
        <v>71.95</v>
      </c>
    </row>
    <row r="7" spans="1:6" x14ac:dyDescent="0.25">
      <c r="A7" s="221">
        <v>2014</v>
      </c>
      <c r="B7" s="617">
        <v>50.65</v>
      </c>
      <c r="C7" s="725">
        <v>3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0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0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0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0</v>
      </c>
      <c r="G3" s="219" t="s">
        <v>773</v>
      </c>
      <c r="H3" s="71">
        <v>0</v>
      </c>
    </row>
    <row r="4" spans="1:9" x14ac:dyDescent="0.25">
      <c r="A4" s="288" t="s">
        <v>768</v>
      </c>
      <c r="B4" s="216">
        <v>0</v>
      </c>
      <c r="G4" s="288" t="s">
        <v>774</v>
      </c>
      <c r="H4" s="216">
        <v>0</v>
      </c>
    </row>
    <row r="5" spans="1:9" x14ac:dyDescent="0.25">
      <c r="A5" s="288" t="s">
        <v>769</v>
      </c>
      <c r="B5" s="216">
        <v>0</v>
      </c>
      <c r="G5" s="288" t="s">
        <v>775</v>
      </c>
      <c r="H5" s="216">
        <v>0</v>
      </c>
    </row>
    <row r="6" spans="1:9" x14ac:dyDescent="0.25">
      <c r="A6" s="288" t="s">
        <v>770</v>
      </c>
      <c r="B6" s="216">
        <v>0</v>
      </c>
      <c r="G6" s="288" t="s">
        <v>776</v>
      </c>
      <c r="H6" s="216">
        <v>0</v>
      </c>
    </row>
    <row r="7" spans="1:9" x14ac:dyDescent="0.25">
      <c r="A7" s="288" t="s">
        <v>771</v>
      </c>
      <c r="B7" s="216">
        <v>0</v>
      </c>
      <c r="G7" s="1" t="s">
        <v>24</v>
      </c>
      <c r="H7" s="290">
        <v>0</v>
      </c>
    </row>
    <row r="8" spans="1:9" x14ac:dyDescent="0.25">
      <c r="A8" s="289" t="s">
        <v>772</v>
      </c>
      <c r="B8" s="73">
        <v>0</v>
      </c>
    </row>
    <row r="9" spans="1:9" x14ac:dyDescent="0.25">
      <c r="A9" s="1" t="s">
        <v>24</v>
      </c>
      <c r="B9" s="290">
        <v>0</v>
      </c>
      <c r="I9" s="41" t="s">
        <v>884</v>
      </c>
    </row>
    <row r="10" spans="1:9" x14ac:dyDescent="0.25">
      <c r="G10" s="29" t="s">
        <v>783</v>
      </c>
      <c r="H10" s="58">
        <v>0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0</v>
      </c>
      <c r="C4" s="55">
        <v>0</v>
      </c>
      <c r="D4" s="110">
        <v>0</v>
      </c>
    </row>
    <row r="5" spans="1:4" ht="30" customHeight="1" x14ac:dyDescent="0.25">
      <c r="A5" s="276" t="s">
        <v>892</v>
      </c>
      <c r="B5" s="214">
        <v>0</v>
      </c>
      <c r="C5" s="58">
        <v>0</v>
      </c>
      <c r="D5" s="162">
        <v>0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0</v>
      </c>
      <c r="C7" s="58">
        <v>0</v>
      </c>
      <c r="D7" s="162">
        <v>0</v>
      </c>
    </row>
    <row r="8" spans="1:4" x14ac:dyDescent="0.25">
      <c r="A8" s="203" t="s">
        <v>782</v>
      </c>
      <c r="B8" s="72">
        <v>0</v>
      </c>
      <c r="C8" s="61">
        <v>0</v>
      </c>
      <c r="D8" s="111">
        <v>0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7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838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66.5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772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60.6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396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3268</v>
      </c>
      <c r="C6" s="975">
        <v>3268</v>
      </c>
      <c r="D6" s="947">
        <v>0</v>
      </c>
      <c r="E6" s="975">
        <v>2797</v>
      </c>
      <c r="F6" s="975">
        <v>2797</v>
      </c>
      <c r="G6" s="947">
        <v>0</v>
      </c>
      <c r="H6" s="601">
        <v>3062</v>
      </c>
      <c r="I6" s="618">
        <v>3062</v>
      </c>
      <c r="J6" s="947">
        <v>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178</v>
      </c>
      <c r="C7" s="977">
        <v>178</v>
      </c>
      <c r="D7" s="978">
        <v>0</v>
      </c>
      <c r="E7" s="977">
        <v>38</v>
      </c>
      <c r="F7" s="977">
        <v>38</v>
      </c>
      <c r="G7" s="978">
        <v>0</v>
      </c>
      <c r="H7" s="755">
        <v>37</v>
      </c>
      <c r="I7" s="692">
        <v>37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147</v>
      </c>
      <c r="C8" s="980">
        <v>147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5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2135</v>
      </c>
      <c r="C14" s="753">
        <v>2396</v>
      </c>
      <c r="D14" s="753">
        <v>1610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19</v>
      </c>
      <c r="C16" s="1038">
        <v>0</v>
      </c>
      <c r="D16" s="753">
        <v>0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638</v>
      </c>
      <c r="C17" s="754">
        <v>666</v>
      </c>
      <c r="D17" s="754">
        <v>396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0.1787629603146228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76.331784054343942</v>
      </c>
      <c r="C23" s="292">
        <f>C14/SUM(C12:C17)*100</f>
        <v>78.249510124101889</v>
      </c>
      <c r="D23" s="292">
        <f>D14/SUM(D12:D17)*100</f>
        <v>80.259222333001006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0.67929924919556661</v>
      </c>
      <c r="C25" s="292">
        <f>C16/SUM(C12:C17)*100</f>
        <v>0</v>
      </c>
      <c r="D25" s="292">
        <f>D16/SUM(D12:D17)*100</f>
        <v>0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22.810153736145871</v>
      </c>
      <c r="C26" s="293">
        <f>C17/SUM(C12:C17)*100</f>
        <v>21.750489875898104</v>
      </c>
      <c r="D26" s="293">
        <f>D17/SUM(D12:D17)*100</f>
        <v>19.740777666999005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7.3</v>
      </c>
      <c r="C7" s="602">
        <v>8.1</v>
      </c>
      <c r="D7" s="602">
        <v>13.4</v>
      </c>
    </row>
    <row r="8" spans="1:6" x14ac:dyDescent="0.25">
      <c r="A8" s="697" t="s">
        <v>952</v>
      </c>
      <c r="B8" s="753">
        <v>7</v>
      </c>
      <c r="C8" s="753">
        <v>8.8000000000000007</v>
      </c>
      <c r="D8" s="753">
        <v>7.4</v>
      </c>
    </row>
    <row r="9" spans="1:6" x14ac:dyDescent="0.25">
      <c r="A9" s="698" t="s">
        <v>224</v>
      </c>
      <c r="B9" s="754">
        <v>85.7</v>
      </c>
      <c r="C9" s="754">
        <v>83.1</v>
      </c>
      <c r="D9" s="754">
        <v>79.2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7.3</v>
      </c>
      <c r="C13" s="699">
        <f t="shared" ref="C13:D13" si="1">IF(ISBLANK(C7),"",C7)</f>
        <v>8.1</v>
      </c>
      <c r="D13" s="699">
        <f t="shared" si="1"/>
        <v>13.4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7</v>
      </c>
      <c r="C14" s="700">
        <f t="shared" si="2"/>
        <v>8.8000000000000007</v>
      </c>
      <c r="D14" s="700">
        <f t="shared" si="2"/>
        <v>7.4</v>
      </c>
    </row>
    <row r="15" spans="1:6" x14ac:dyDescent="0.25">
      <c r="A15" s="704" t="s">
        <v>1671</v>
      </c>
      <c r="B15" s="701">
        <f t="shared" si="2"/>
        <v>85.7</v>
      </c>
      <c r="C15" s="701">
        <f t="shared" si="2"/>
        <v>83.1</v>
      </c>
      <c r="D15" s="701">
        <f t="shared" si="2"/>
        <v>79.2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7.3</v>
      </c>
      <c r="C18" s="699">
        <f t="shared" ref="C18:D18" si="4">IF(ISBLANK(C7),"",C7)</f>
        <v>8.1</v>
      </c>
      <c r="D18" s="699">
        <f t="shared" si="4"/>
        <v>13.4</v>
      </c>
    </row>
    <row r="19" spans="1:5" x14ac:dyDescent="0.25">
      <c r="A19" s="703" t="s">
        <v>1673</v>
      </c>
      <c r="B19" s="700">
        <f t="shared" ref="B19:D20" si="5">IF(ISBLANK(B8),"",B8)</f>
        <v>7</v>
      </c>
      <c r="C19" s="700">
        <f t="shared" si="5"/>
        <v>8.8000000000000007</v>
      </c>
      <c r="D19" s="700">
        <f t="shared" si="5"/>
        <v>7.4</v>
      </c>
    </row>
    <row r="20" spans="1:5" x14ac:dyDescent="0.25">
      <c r="A20" s="704" t="s">
        <v>1674</v>
      </c>
      <c r="B20" s="701">
        <f t="shared" si="5"/>
        <v>85.7</v>
      </c>
      <c r="C20" s="701">
        <f t="shared" si="5"/>
        <v>83.1</v>
      </c>
      <c r="D20" s="701">
        <f t="shared" si="5"/>
        <v>79.2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100.3</v>
      </c>
      <c r="C5" s="613">
        <v>110.3</v>
      </c>
      <c r="D5" s="1039">
        <v>105.3</v>
      </c>
      <c r="F5" s="28"/>
      <c r="G5" s="695">
        <f>A5</f>
        <v>2020</v>
      </c>
      <c r="H5" s="671">
        <f>IF(ISBLANK(B5),"",B5)</f>
        <v>100.3</v>
      </c>
      <c r="I5" s="620">
        <f t="shared" ref="H5:I7" si="0">IF(ISBLANK(C5),"",C5)</f>
        <v>110.3</v>
      </c>
    </row>
    <row r="6" spans="1:10" x14ac:dyDescent="0.25">
      <c r="A6" s="751">
        <v>2021</v>
      </c>
      <c r="B6" s="603">
        <v>105.4</v>
      </c>
      <c r="C6" s="614">
        <v>105.4</v>
      </c>
      <c r="D6" s="948">
        <v>105.4</v>
      </c>
      <c r="F6" s="44"/>
      <c r="G6" s="695">
        <f t="shared" ref="G6:G7" si="1">A6</f>
        <v>2021</v>
      </c>
      <c r="H6" s="672">
        <f t="shared" si="0"/>
        <v>105.4</v>
      </c>
      <c r="I6" s="621">
        <f t="shared" si="0"/>
        <v>105.4</v>
      </c>
    </row>
    <row r="7" spans="1:10" x14ac:dyDescent="0.25">
      <c r="A7" s="752">
        <v>2022</v>
      </c>
      <c r="B7" s="603">
        <v>68.2</v>
      </c>
      <c r="C7" s="614">
        <v>55.9</v>
      </c>
      <c r="D7" s="948">
        <v>61.7</v>
      </c>
      <c r="F7" s="44"/>
      <c r="G7" s="695">
        <f t="shared" si="1"/>
        <v>2022</v>
      </c>
      <c r="H7" s="673">
        <f t="shared" si="0"/>
        <v>68.2</v>
      </c>
      <c r="I7" s="622">
        <f t="shared" si="0"/>
        <v>55.9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100.3</v>
      </c>
      <c r="I13" s="620">
        <f>IF(ISBLANK(C5),"",C5)</f>
        <v>110.3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105.4</v>
      </c>
      <c r="I14" s="621">
        <f t="shared" si="3"/>
        <v>105.4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68.2</v>
      </c>
      <c r="I15" s="622">
        <f t="shared" si="4"/>
        <v>55.9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19" t="str">
        <f>'DEM1'!B2</f>
        <v>Врачар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5" t="s">
        <v>2792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55477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18492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10.4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15.9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-5.4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76.5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154.6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2.0499999999999998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47138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59720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2062</v>
      </c>
      <c r="C63" s="550">
        <f>IF(ISBLANK('DEM2'!C7),"-",'DEM2'!C7)</f>
        <v>2107</v>
      </c>
      <c r="D63" s="550"/>
      <c r="E63" s="550">
        <f>IF(ISBLANK('DEM2'!D8),"-",'DEM2'!D8)</f>
        <v>1718</v>
      </c>
      <c r="F63" s="550">
        <f>IF(ISBLANK('DEM2'!C8),"-",'DEM2'!C8)</f>
        <v>1863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2032</v>
      </c>
      <c r="C64" s="319">
        <f>IF(ISBLANK('DEM2'!F7),"-",'DEM2'!F7)</f>
        <v>2145</v>
      </c>
      <c r="D64" s="791"/>
      <c r="E64" s="319">
        <f>IF(ISBLANK('DEM2'!G8),"-",'DEM2'!G8)</f>
        <v>2020</v>
      </c>
      <c r="F64" s="319">
        <f>IF(ISBLANK('DEM2'!F8),"-",'DEM2'!F8)</f>
        <v>2180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835</v>
      </c>
      <c r="C65" s="347">
        <f>IF(ISBLANK('DEM2'!I7),"-",'DEM2'!I7)</f>
        <v>787</v>
      </c>
      <c r="D65" s="395"/>
      <c r="E65" s="347">
        <f>IF(ISBLANK('DEM2'!J8),"-",'DEM2'!J8)</f>
        <v>919</v>
      </c>
      <c r="F65" s="347">
        <f>IF(ISBLANK('DEM2'!I8),"-",'DEM2'!I8)</f>
        <v>868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4717</v>
      </c>
      <c r="C66" s="350">
        <f>IF(ISBLANK('DEM2'!L7),"-",'DEM2'!L7)</f>
        <v>4846</v>
      </c>
      <c r="D66" s="396"/>
      <c r="E66" s="350">
        <f>IF(ISBLANK('DEM2'!M8),"-",'DEM2'!M8)</f>
        <v>4432</v>
      </c>
      <c r="F66" s="350">
        <f>IF(ISBLANK('DEM2'!L8),"-",'DEM2'!L8)</f>
        <v>4692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4071</v>
      </c>
      <c r="C67" s="347">
        <f>IF(ISBLANK('DEM2'!O7),"-",'DEM2'!O7)</f>
        <v>3667</v>
      </c>
      <c r="D67" s="395"/>
      <c r="E67" s="347">
        <f>IF(ISBLANK('DEM2'!P8),"-",'DEM2'!P8)</f>
        <v>4268</v>
      </c>
      <c r="F67" s="347">
        <f>IF(ISBLANK('DEM2'!O8),"-",'DEM2'!O8)</f>
        <v>3743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19915</v>
      </c>
      <c r="C68" s="319">
        <f>IF(ISBLANK('DEM2'!R7),"-",'DEM2'!R7)</f>
        <v>16614</v>
      </c>
      <c r="D68" s="397"/>
      <c r="E68" s="319">
        <f>IF(ISBLANK('DEM2'!S8),"-",'DEM2'!S8)</f>
        <v>19316</v>
      </c>
      <c r="F68" s="319">
        <f>IF(ISBLANK('DEM2'!R8),"-",'DEM2'!R8)</f>
        <v>16114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32063</v>
      </c>
      <c r="C69" s="465">
        <f>IF(ISBLANK('DEM2'!U7),"-",'DEM2'!U7)</f>
        <v>25500</v>
      </c>
      <c r="D69" s="801"/>
      <c r="E69" s="465">
        <f>IF(ISBLANK('DEM2'!V8),"-",'DEM2'!V8)</f>
        <v>30666</v>
      </c>
      <c r="F69" s="465">
        <f>IF(ISBLANK('DEM2'!U8),"-",'DEM2'!U8)</f>
        <v>24811</v>
      </c>
      <c r="Y69" s="11"/>
      <c r="Z69" s="15"/>
    </row>
    <row r="70" spans="1:26" ht="24.95" customHeight="1" x14ac:dyDescent="0.25">
      <c r="A70" s="1127" t="s">
        <v>1564</v>
      </c>
      <c r="B70" s="1127"/>
      <c r="C70" s="1127"/>
      <c r="D70" s="1127"/>
      <c r="E70" s="1127"/>
      <c r="F70" s="1127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5.4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1.7</v>
      </c>
      <c r="G116" s="409">
        <f>IF(ISBLANK('DEM2'!E24),"-",'DEM2'!E24)</f>
        <v>1.7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3.5</v>
      </c>
      <c r="G117" s="803">
        <f>IF(ISBLANK('DEM2'!E25),"-",'DEM2'!E25)</f>
        <v>8.6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7" t="s">
        <v>2733</v>
      </c>
      <c r="G118" s="1177"/>
      <c r="H118" s="1177"/>
      <c r="I118" s="1177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44773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24936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44.9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127745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1267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27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1461</v>
      </c>
      <c r="B234" s="1104"/>
      <c r="C234" s="807">
        <f>IF(ISBLANK(SIROMASTVO1!B6),"-",SIROMASTVO1!B6)</f>
        <v>5.3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1205</v>
      </c>
      <c r="B235" s="1103"/>
      <c r="C235" s="545">
        <f>IF(ISBLANK(SIROMASTVO1!B7),"-",SIROMASTVO1!B7)</f>
        <v>2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1206</v>
      </c>
      <c r="B236" s="1144"/>
      <c r="C236" s="545">
        <f>IF(ISBLANK(SIROMASTVO1!B4),"-",SIROMASTVO1!B4)</f>
        <v>30.7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1462</v>
      </c>
      <c r="B237" s="1117"/>
      <c r="C237" s="808">
        <f>IF(ISBLANK(SIROMASTVO1!B5),"-",SIROMASTVO1!B5)</f>
        <v>1.5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2801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6" t="s">
        <v>969</v>
      </c>
      <c r="B243" s="1106"/>
      <c r="C243" s="1106"/>
      <c r="D243" s="1106"/>
      <c r="E243" s="1136">
        <f>IF(ISBLANK('EKO4'!B8),"-",'EKO4'!B8)</f>
        <v>18466179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965</v>
      </c>
      <c r="B244" s="1110"/>
      <c r="C244" s="1110"/>
      <c r="D244" s="1110"/>
      <c r="E244" s="1141">
        <f>IF(ISBLANK('EKO4'!B9),"-",'EKO4'!B9)</f>
        <v>332862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1463</v>
      </c>
      <c r="B245" s="1175"/>
      <c r="C245" s="1175"/>
      <c r="D245" s="1175"/>
      <c r="E245" s="1142">
        <f>IF(ISBLANK('EKO6'!D6),"-",'EKO6'!D6)</f>
        <v>2761571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983</v>
      </c>
      <c r="B246" s="1166"/>
      <c r="C246" s="1166"/>
      <c r="D246" s="1166"/>
      <c r="E246" s="1137">
        <f>IF(ISBLANK(OBRAZ9!B5),"-",OBRAZ9!B5)</f>
        <v>953190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1464</v>
      </c>
      <c r="B247" s="1167"/>
      <c r="C247" s="1167"/>
      <c r="D247" s="1167"/>
      <c r="E247" s="1169">
        <f>IF(ISBLANK('EKO6'!E6),"-",'EKO6'!E6)</f>
        <v>49779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1465</v>
      </c>
      <c r="B248" s="1168"/>
      <c r="C248" s="1168"/>
      <c r="D248" s="1168"/>
      <c r="E248" s="1170">
        <f>IF(ISBLANK('EKO6'!B6),"-",'EKO6'!B6)</f>
        <v>2523835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1466</v>
      </c>
      <c r="B249" s="1167"/>
      <c r="C249" s="1167"/>
      <c r="D249" s="1167"/>
      <c r="E249" s="1169">
        <f>IF(ISBLANK('EKO6'!C6),"-",'EKO6'!C6)</f>
        <v>45493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1467</v>
      </c>
      <c r="B250" s="1139"/>
      <c r="C250" s="1139"/>
      <c r="D250" s="1139"/>
      <c r="E250" s="1170">
        <f>IF(ISBLANK('EKO6'!F6),"-",'EKO6'!F6)</f>
        <v>67910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1468</v>
      </c>
      <c r="B251" s="1140"/>
      <c r="C251" s="1140"/>
      <c r="D251" s="1140"/>
      <c r="E251" s="1138">
        <f>IF(ISBLANK('EKO6'!G6),"-",'EKO6'!G6)</f>
        <v>1224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2802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966</v>
      </c>
      <c r="B256" s="1106"/>
      <c r="C256" s="1106"/>
      <c r="D256" s="1106"/>
      <c r="E256" s="1136">
        <f>IF(ISBLANK('EKO4'!B4),"-",'EKO4'!B4)</f>
        <v>508473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971</v>
      </c>
      <c r="B257" s="1110"/>
      <c r="C257" s="1110"/>
      <c r="D257" s="1110"/>
      <c r="E257" s="1141">
        <f>IF(ISBLANK('EKO4'!B5),"-",'EKO4'!B5)</f>
        <v>9165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967</v>
      </c>
      <c r="B258" s="1109"/>
      <c r="C258" s="1109"/>
      <c r="D258" s="1109"/>
      <c r="E258" s="1142">
        <f>IF(ISBLANK('EKO4'!B6),"-",'EKO4'!B6)</f>
        <v>465262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968</v>
      </c>
      <c r="B259" s="1107"/>
      <c r="C259" s="1107"/>
      <c r="D259" s="1107"/>
      <c r="E259" s="1138">
        <f>IF(ISBLANK('EKO4'!B7),"-",'EKO4'!B7)</f>
        <v>8387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6" t="s">
        <v>1575</v>
      </c>
      <c r="B262" s="1176"/>
      <c r="C262" s="1176"/>
      <c r="D262" s="1176"/>
      <c r="E262" s="1176"/>
      <c r="F262" s="1176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36">
        <f>IF(ISBLANK('EKO4'!B10),"-",'EKO4'!B10)</f>
        <v>4850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4407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970</v>
      </c>
      <c r="B265" s="1107"/>
      <c r="C265" s="1138">
        <f>IF(ISBLANK('EKO4'!B16),"-",'EKO4'!B16)</f>
        <v>1124714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0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0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0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0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867</v>
      </c>
      <c r="B298" s="1153"/>
      <c r="C298" s="1153"/>
      <c r="D298" s="1153"/>
      <c r="E298" s="1153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21" t="s">
        <v>497</v>
      </c>
      <c r="E299" s="1121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0</v>
      </c>
      <c r="C300" s="810">
        <f>IF(ISBLANK(POLJ3!C4),"-",POLJ3!C4)</f>
        <v>0</v>
      </c>
      <c r="D300" s="1154">
        <f>IF(ISBLANK(POLJ3!D4),"-",POLJ3!D4)</f>
        <v>0</v>
      </c>
      <c r="E300" s="1154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0</v>
      </c>
      <c r="C301" s="791">
        <f>IF(ISBLANK(POLJ3!C5),"-",POLJ3!C5)</f>
        <v>0</v>
      </c>
      <c r="D301" s="1155">
        <f>IF(ISBLANK(POLJ3!D5),"-",POLJ3!D5)</f>
        <v>0</v>
      </c>
      <c r="E301" s="1155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0</v>
      </c>
      <c r="C303" s="793">
        <f>IF(ISBLANK(POLJ3!C7),"-",POLJ3!C7)</f>
        <v>0</v>
      </c>
      <c r="D303" s="1165">
        <f>IF(ISBLANK(POLJ3!D7),"-",POLJ3!D7)</f>
        <v>0</v>
      </c>
      <c r="E303" s="1165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0</v>
      </c>
      <c r="C304" s="809">
        <f>IF(ISBLANK(POLJ3!C8),"-",POLJ3!C8)</f>
        <v>0</v>
      </c>
      <c r="D304" s="1123">
        <f>IF(ISBLANK(POLJ3!D8),"-",POLJ3!D8)</f>
        <v>0</v>
      </c>
      <c r="E304" s="1123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24">
        <f>IF(ISBLANK(POLJ2!B3),"-",POLJ2!B3)</f>
        <v>0</v>
      </c>
      <c r="C310" s="1124"/>
      <c r="D310" s="3"/>
      <c r="E310" s="5"/>
      <c r="F310" s="5"/>
      <c r="G310" s="817" t="s">
        <v>862</v>
      </c>
      <c r="H310" s="818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25">
        <f>IF(ISBLANK(POLJ2!B4),"-",POLJ2!B4)</f>
        <v>0</v>
      </c>
      <c r="C311" s="1125"/>
      <c r="D311" s="3"/>
      <c r="E311" s="5"/>
      <c r="F311" s="5"/>
      <c r="G311" s="812" t="s">
        <v>863</v>
      </c>
      <c r="H311" s="250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25">
        <f>IF(ISBLANK(POLJ2!B5),"-",POLJ2!B5)</f>
        <v>0</v>
      </c>
      <c r="C312" s="1125"/>
      <c r="D312" s="3"/>
      <c r="E312" s="5"/>
      <c r="F312" s="5"/>
      <c r="G312" s="812" t="s">
        <v>864</v>
      </c>
      <c r="H312" s="250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25">
        <f>IF(ISBLANK(POLJ2!B6),"-",POLJ2!B6)</f>
        <v>0</v>
      </c>
      <c r="C313" s="1125"/>
      <c r="D313" s="3"/>
      <c r="E313" s="5"/>
      <c r="F313" s="5"/>
      <c r="G313" s="814" t="s">
        <v>865</v>
      </c>
      <c r="H313" s="251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25">
        <f>IF(ISBLANK(POLJ2!B7),"-",POLJ2!B7)</f>
        <v>0</v>
      </c>
      <c r="C314" s="1125"/>
      <c r="D314" s="3"/>
      <c r="E314" s="5"/>
      <c r="F314" s="5"/>
      <c r="G314" s="816" t="s">
        <v>855</v>
      </c>
      <c r="H314" s="819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26">
        <f>IF(ISBLANK(POLJ2!B8),"-",POLJ2!B8)</f>
        <v>0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52">
        <f>IF(ISBLANK(POLJ2!B9),"-",POLJ2!B9)</f>
        <v>0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9" t="s">
        <v>899</v>
      </c>
      <c r="B361" s="1179"/>
      <c r="C361" s="343">
        <f>IF(ISBLANK(OBRAZ1!B4),"-",OBRAZ1!B4)</f>
        <v>7</v>
      </c>
      <c r="D361" s="402"/>
      <c r="E361" s="344" t="str">
        <f>IF(LEN(OBRAZ1!C4)&gt;0,"(" &amp; OBRAZ1!C4 &amp; ")", "-")</f>
        <v>(2022)</v>
      </c>
      <c r="F361" s="316"/>
      <c r="G361" s="1178" t="s">
        <v>2066</v>
      </c>
      <c r="H361" s="1178"/>
      <c r="I361" s="1178"/>
      <c r="J361" s="1178"/>
      <c r="K361" s="1178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900</v>
      </c>
      <c r="B362" s="1110"/>
      <c r="C362" s="347">
        <f>IF(ISBLANK(OBRAZ1!B5),"-",OBRAZ1!B5)</f>
        <v>23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9" t="s">
        <v>1339</v>
      </c>
      <c r="B363" s="1109"/>
      <c r="C363" s="350">
        <f>IF(ISBLANK(OBRAZ1!B6),"-",OBRAZ1!B6)</f>
        <v>838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508</v>
      </c>
      <c r="B364" s="1110"/>
      <c r="C364" s="411">
        <f>IF(ISBLANK(OBRAZ1!B7),"-",OBRAZ1!B7)</f>
        <v>66.5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3062</v>
      </c>
      <c r="I364" s="810">
        <f>IF(ISBLANK(OBRAZ2!I6),"-",OBRAZ2!I6)</f>
        <v>3062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1340</v>
      </c>
      <c r="B365" s="1109"/>
      <c r="C365" s="350">
        <f>IF(ISBLANK(OBRAZ1!B8),"-",OBRAZ1!B8)</f>
        <v>772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37</v>
      </c>
      <c r="I365" s="418">
        <f>IF(ISBLANK(OBRAZ2!I7),"-",OBRAZ2!I7)</f>
        <v>37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10" t="s">
        <v>930</v>
      </c>
      <c r="B366" s="1110"/>
      <c r="C366" s="411">
        <f>IF(ISBLANK(OBRAZ1!B9),"-",OBRAZ1!B9)</f>
        <v>60.6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4" t="s">
        <v>1341</v>
      </c>
      <c r="B367" s="1174"/>
      <c r="C367" s="355">
        <f>IF(ISBLANK(OBRAZ1!B10),"-",OBRAZ1!B10)</f>
        <v>396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0.1787629603146228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76.331784054343942</v>
      </c>
      <c r="I377" s="853">
        <f>IF(ISBLANK(OBRAZ2!C14),"-",OBRAZ2!C23)</f>
        <v>78.249510124101889</v>
      </c>
      <c r="J377" s="853">
        <f>IF(ISBLANK(OBRAZ2!D14),"-",OBRAZ2!D23)</f>
        <v>80.259222333001006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0.67929924919556661</v>
      </c>
      <c r="I379" s="853">
        <f>IF(ISBLANK(OBRAZ2!C16),"-",OBRAZ2!C25)</f>
        <v>0</v>
      </c>
      <c r="J379" s="853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22.810153736145871</v>
      </c>
      <c r="I380" s="854">
        <f>IF(ISBLANK(OBRAZ2!C17),"-",OBRAZ2!C26)</f>
        <v>21.750489875898104</v>
      </c>
      <c r="J380" s="854">
        <f>IF(ISBLANK(OBRAZ2!D17),"-",OBRAZ2!D26)</f>
        <v>19.740777666999005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2" t="s">
        <v>1342</v>
      </c>
      <c r="B408" s="1122"/>
      <c r="C408" s="550">
        <f>IF(ISBLANK(OBRAZ5!B4),"-",OBRAZ5!B4)</f>
        <v>7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4" t="s">
        <v>1343</v>
      </c>
      <c r="B409" s="1114"/>
      <c r="C409" s="347">
        <f>IF(ISBLANK(OBRAZ5!B5),"-",OBRAZ5!B5)</f>
        <v>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9" t="s">
        <v>1344</v>
      </c>
      <c r="B410" s="1109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2905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2767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3" t="s">
        <v>1345</v>
      </c>
      <c r="B413" s="1113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30" t="s">
        <v>1008</v>
      </c>
      <c r="B416" s="1130"/>
      <c r="C416" s="408">
        <f>IF(ISBLANK(OBRAZ5!B12),"-",OBRAZ5!B12)</f>
        <v>133.4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1346</v>
      </c>
      <c r="B417" s="1113"/>
      <c r="C417" s="319">
        <f>IF(ISBLANK(OBRAZ5!B13),"-",OBRAZ5!B13)</f>
        <v>626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1" t="s">
        <v>514</v>
      </c>
      <c r="B418" s="1111"/>
      <c r="C418" s="409">
        <f>IF(ISBLANK(OBRAZ5!B14),"-",OBRAZ5!B14)</f>
        <v>140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1471</v>
      </c>
      <c r="B419" s="1110"/>
      <c r="C419" s="411">
        <f>IF(ISBLANK(OBRAZ5!B15),"-",OBRAZ5!B15)</f>
        <v>0.5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515</v>
      </c>
      <c r="B420" s="1113"/>
      <c r="C420" s="319">
        <f>IF(ISBLANK(OBRAZ5!B16),"-",OBRAZ5!B16)</f>
        <v>90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7" t="s">
        <v>516</v>
      </c>
      <c r="B421" s="1107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1347</v>
      </c>
      <c r="B444" s="1133"/>
      <c r="C444" s="550">
        <f>IF(ISBLANK(OBRAZ7!B4),"-",OBRAZ7!B4)</f>
        <v>9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1348</v>
      </c>
      <c r="B445" s="1134"/>
      <c r="C445" s="319">
        <f>IF(COUNT(OBRAZ8!B7,OBRAZ8!E7,OBRAZ8!H7)=0,"-",OBRAZ8!K7)</f>
        <v>4735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1" t="s">
        <v>520</v>
      </c>
      <c r="B446" s="1131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1349</v>
      </c>
      <c r="B447" s="1159"/>
      <c r="C447" s="350">
        <f>IF(COUNT(OBRAZ8!B23,OBRAZ8!E23,OBRAZ8!H23)=0,"-",OBRAZ8!K23)</f>
        <v>1080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1472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8" t="s">
        <v>1473</v>
      </c>
      <c r="B449" s="1108"/>
      <c r="C449" s="409">
        <f>IF(ISBLANK(OBRAZ7!B9),"-",OBRAZ7!B9)</f>
        <v>1.8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521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75548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2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20997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3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491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107547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525</v>
      </c>
      <c r="B490" s="1106"/>
      <c r="C490" s="1106"/>
      <c r="D490" s="826"/>
      <c r="E490" s="550">
        <f>IF(ISBLANK(ZDRAV1!B4),"-",ZDRAV1!B4)</f>
        <v>144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2242</v>
      </c>
      <c r="B491" s="1113"/>
      <c r="C491" s="1113"/>
      <c r="D491" s="787"/>
      <c r="E491" s="409">
        <f>IF(ISBLANK(ZDRAV1!B5),"-",ZDRAV1!B5)</f>
        <v>2.6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3" t="s">
        <v>2751</v>
      </c>
      <c r="B492" s="1113"/>
      <c r="C492" s="1113"/>
      <c r="D492" s="787"/>
      <c r="E492" s="409">
        <f>IF(ISBLANK(ZDRAV1!B6),"-",ZDRAV1!B6)</f>
        <v>1.2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2750</v>
      </c>
      <c r="B493" s="1113"/>
      <c r="C493" s="1113"/>
      <c r="D493" s="787"/>
      <c r="E493" s="409">
        <f>IF(ISBLANK(ZDRAV1!B7),"-",ZDRAV1!B7)</f>
        <v>0.9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2752</v>
      </c>
      <c r="B494" s="1113"/>
      <c r="C494" s="1113"/>
      <c r="D494" s="787"/>
      <c r="E494" s="409">
        <f>IF(ISBLANK(ZDRAV1!B8),"-",ZDRAV1!B8)</f>
        <v>0.41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10" t="s">
        <v>2745</v>
      </c>
      <c r="B495" s="1110"/>
      <c r="C495" s="1110"/>
      <c r="D495" s="785"/>
      <c r="E495" s="411">
        <f>IF(ISBLANK(ZDRAV1!B9),"-",ZDRAV1!B9)</f>
        <v>4.0999999999999996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9" t="s">
        <v>526</v>
      </c>
      <c r="B496" s="1109"/>
      <c r="C496" s="1109"/>
      <c r="D496" s="784"/>
      <c r="E496" s="408">
        <f>IF(ISBLANK(ZDRAV1!B10),"-",ZDRAV1!B10)</f>
        <v>71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10" t="s">
        <v>528</v>
      </c>
      <c r="B497" s="1110"/>
      <c r="C497" s="1110"/>
      <c r="D497" s="785"/>
      <c r="E497" s="411">
        <f>IF(ISBLANK(ZDRAV1!B11),"-",ZDRAV1!B11)</f>
        <v>0.15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9" t="s">
        <v>1675</v>
      </c>
      <c r="B498" s="1109"/>
      <c r="C498" s="1109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10" t="s">
        <v>2746</v>
      </c>
      <c r="B499" s="1110"/>
      <c r="C499" s="1110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3" t="s">
        <v>2243</v>
      </c>
      <c r="B500" s="1113"/>
      <c r="C500" s="1113"/>
      <c r="D500" s="391"/>
      <c r="E500" s="409">
        <f>IF(ISBLANK(ZDRAV1!B18),"-",ZDRAV1!B18)</f>
        <v>85.9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7" t="s">
        <v>2244</v>
      </c>
      <c r="B501" s="1107"/>
      <c r="C501" s="1107"/>
      <c r="D501" s="827"/>
      <c r="E501" s="803">
        <f>IF(ISBLANK(ZDRAV1!B19),"-",ZDRAV1!B19)</f>
        <v>98.9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1350</v>
      </c>
      <c r="B527" s="1106"/>
      <c r="C527" s="1106"/>
      <c r="D527" s="800"/>
      <c r="E527" s="550">
        <f>IF(ISBLANK('SOC1'!B4),"-",'SOC1'!B4)</f>
        <v>4656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0" t="s">
        <v>1562</v>
      </c>
      <c r="B528" s="1110"/>
      <c r="C528" s="1110"/>
      <c r="D528" s="785"/>
      <c r="E528" s="411">
        <f>IF(ISBLANK('SOC1'!B5),"-",'SOC1'!B5)</f>
        <v>8.4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1563</v>
      </c>
      <c r="B529" s="1113"/>
      <c r="C529" s="1113"/>
      <c r="D529" s="787"/>
      <c r="E529" s="319">
        <f>IF(ISBLANK('SOC1'!B8),"-",'SOC1'!B8)</f>
        <v>18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960</v>
      </c>
      <c r="B530" s="1113"/>
      <c r="C530" s="1113"/>
      <c r="D530" s="787"/>
      <c r="E530" s="319">
        <f>IF(ISBLANK('SOC1'!B9),"-",'SOC1'!B9)</f>
        <v>259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961</v>
      </c>
      <c r="B531" s="1107"/>
      <c r="C531" s="1107"/>
      <c r="D531" s="828"/>
      <c r="E531" s="465">
        <f>IF(ISBLANK('SOC1'!B10),"-",'SOC1'!B10)</f>
        <v>3077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3" t="s">
        <v>1499</v>
      </c>
      <c r="B545" s="1143"/>
      <c r="C545" s="1143"/>
      <c r="D545" s="829"/>
      <c r="E545" s="830">
        <f>IF(ISBLANK('SOC9'!E7),"-",'SOC9'!E7)</f>
        <v>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1500</v>
      </c>
      <c r="B546" s="1111"/>
      <c r="C546" s="1111"/>
      <c r="D546" s="786"/>
      <c r="E546" s="319">
        <f>IF(ISBLANK('SOC3'!B4),"-",'SOC3'!B4)</f>
        <v>20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1501</v>
      </c>
      <c r="B547" s="1114"/>
      <c r="C547" s="1114"/>
      <c r="D547" s="782"/>
      <c r="E547" s="411">
        <f>IF(ISBLANK('SOC3'!B5),"-",'SOC3'!B5)</f>
        <v>2.2000000000000002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30" t="s">
        <v>1502</v>
      </c>
      <c r="B548" s="1130"/>
      <c r="C548" s="1130"/>
      <c r="D548" s="788"/>
      <c r="E548" s="408">
        <f>IF(ISBLANK('SOC3'!B6),"-",'SOC3'!B6)</f>
        <v>0.1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4" t="s">
        <v>1503</v>
      </c>
      <c r="B549" s="1114"/>
      <c r="C549" s="1114"/>
      <c r="D549" s="782"/>
      <c r="E549" s="411">
        <f>IF(ISBLANK('SOC3'!B7),"-",'SOC3'!B7)</f>
        <v>2.1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3" t="s">
        <v>1504</v>
      </c>
      <c r="B550" s="1173"/>
      <c r="C550" s="1173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3" t="s">
        <v>1679</v>
      </c>
      <c r="B551" s="1113"/>
      <c r="C551" s="1113"/>
      <c r="D551" s="787"/>
      <c r="E551" s="319">
        <f>IF(ISBLANK('SOC3'!B9),"-",'SOC3'!B9)</f>
        <v>51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7" t="s">
        <v>1680</v>
      </c>
      <c r="B552" s="1107"/>
      <c r="C552" s="1107"/>
      <c r="D552" s="828"/>
      <c r="E552" s="803">
        <f>IF(ISBLANK('SOC3'!B10),"-",'SOC3'!B10)</f>
        <v>0.4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2"/>
      <c r="B553" s="1112"/>
      <c r="C553" s="111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6" t="s">
        <v>1505</v>
      </c>
      <c r="B564" s="1106"/>
      <c r="C564" s="1106"/>
      <c r="D564" s="826"/>
      <c r="E564" s="550">
        <f>IF(ISBLANK('SOC5'!B4),"-",'SOC5'!B4)</f>
        <v>243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10" t="s">
        <v>1506</v>
      </c>
      <c r="B565" s="1110"/>
      <c r="C565" s="1110"/>
      <c r="D565" s="785"/>
      <c r="E565" s="411">
        <f>IF(ISBLANK('SOC5'!B5),"-",'SOC5'!B5)</f>
        <v>0.4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9" t="s">
        <v>1507</v>
      </c>
      <c r="B566" s="1109"/>
      <c r="C566" s="1109"/>
      <c r="D566" s="784"/>
      <c r="E566" s="350">
        <f>IF(ISBLANK('SOC5'!B6),"-",'SOC5'!B6)</f>
        <v>162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1508</v>
      </c>
      <c r="B567" s="1110"/>
      <c r="C567" s="1110"/>
      <c r="D567" s="785"/>
      <c r="E567" s="411">
        <f>IF(ISBLANK('SOC5'!B7),"-",'SOC5'!B7)</f>
        <v>1.8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9" t="s">
        <v>1509</v>
      </c>
      <c r="B568" s="1109"/>
      <c r="C568" s="1109"/>
      <c r="D568" s="784"/>
      <c r="E568" s="350">
        <f>IF(ISBLANK('SOC5'!B8),"-",'SOC5'!B8)</f>
        <v>135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10" t="s">
        <v>1510</v>
      </c>
      <c r="B569" s="1110"/>
      <c r="C569" s="1110"/>
      <c r="D569" s="785"/>
      <c r="E569" s="411">
        <f>IF(ISBLANK('SOC5'!B9),"-",'SOC5'!B9)</f>
        <v>1.5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3" t="s">
        <v>1511</v>
      </c>
      <c r="B570" s="1113"/>
      <c r="C570" s="1113"/>
      <c r="D570" s="787"/>
      <c r="E570" s="319">
        <f>IF('SOC6'!E7&gt;0,'SOC6'!E7,"-")</f>
        <v>57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3" t="s">
        <v>1512</v>
      </c>
      <c r="B571" s="1113"/>
      <c r="C571" s="1113"/>
      <c r="D571" s="787"/>
      <c r="E571" s="319">
        <f>IF(ISBLANK('SOC5'!B11),"-",'SOC5'!B11)</f>
        <v>212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7" t="s">
        <v>1513</v>
      </c>
      <c r="B572" s="1107"/>
      <c r="C572" s="1107"/>
      <c r="D572" s="828"/>
      <c r="E572" s="803">
        <f>IF(ISBLANK('SOC5'!B12),"-",'SOC5'!B12)</f>
        <v>0.4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2" t="s">
        <v>1278</v>
      </c>
      <c r="B597" s="1122"/>
      <c r="C597" s="1122"/>
      <c r="D597" s="832"/>
      <c r="E597" s="550">
        <f>IF(ISBLANK('SOC7'!B5),"-",'SOC7'!B5)</f>
        <v>295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1279</v>
      </c>
      <c r="B598" s="1114"/>
      <c r="C598" s="1114"/>
      <c r="D598" s="782"/>
      <c r="E598" s="347">
        <f>IF(ISBLANK('SOC7'!B6),"-",'SOC7'!B6)</f>
        <v>279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1" t="s">
        <v>534</v>
      </c>
      <c r="B599" s="1111"/>
      <c r="C599" s="1111"/>
      <c r="D599" s="786"/>
      <c r="E599" s="319">
        <f>IF(ISBLANK('SOC7'!B9),"-",'SOC7'!B9)</f>
        <v>31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5" t="s">
        <v>931</v>
      </c>
      <c r="B600" s="1115"/>
      <c r="C600" s="1115"/>
      <c r="D600" s="833"/>
      <c r="E600" s="465">
        <f>IF(ISBLANK('SOC7'!B10),"-",'SOC7'!B10)</f>
        <v>5.0999999999999996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6" t="s">
        <v>953</v>
      </c>
      <c r="B626" s="1106"/>
      <c r="C626" s="1106"/>
      <c r="D626" s="826"/>
      <c r="E626" s="802">
        <f>IF(ISBLANK(IZBORI!B4),"-",IZBORI!B4)</f>
        <v>31.9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7" t="s">
        <v>1558</v>
      </c>
      <c r="B627" s="1107"/>
      <c r="C627" s="1107"/>
      <c r="D627" s="828"/>
      <c r="E627" s="803">
        <f>IF(ISBLANK(IZBORI!B5),"-",IZBORI!B5)</f>
        <v>42.9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1351</v>
      </c>
      <c r="B635" s="1106"/>
      <c r="C635" s="1106"/>
      <c r="D635" s="826"/>
      <c r="E635" s="550">
        <f>IF(ISBLANK(PRAV1!B4),"-",PRAV1!B4)</f>
        <v>14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1352</v>
      </c>
      <c r="B636" s="1113"/>
      <c r="C636" s="1113"/>
      <c r="D636" s="787"/>
      <c r="E636" s="319">
        <f>IF(ISBLANK(PRAV1!B5),"-",PRAV1!B5)</f>
        <v>86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1353</v>
      </c>
      <c r="B637" s="1107"/>
      <c r="C637" s="1107"/>
      <c r="D637" s="828"/>
      <c r="E637" s="465">
        <f>IF(ISBLANK(PRAV1!B6),"-",PRAV1!B6)</f>
        <v>21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1474</v>
      </c>
      <c r="B649" s="1122"/>
      <c r="C649" s="1122"/>
      <c r="D649" s="832"/>
      <c r="E649" s="550">
        <f>IF(ISBLANK(SAOBINFR1!B4),"-",SAOBINFR1!B4)</f>
        <v>55.531999999999996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2253</v>
      </c>
      <c r="B650" s="1113"/>
      <c r="C650" s="1113"/>
      <c r="D650" s="787"/>
      <c r="E650" s="319">
        <f>IF(ISBLANK(SAOBINFR1!B11),"-",SAOBINFR1!B11)</f>
        <v>8.1999999999999993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1475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2254</v>
      </c>
      <c r="B676" s="1171"/>
      <c r="C676" s="1171"/>
      <c r="D676" s="985"/>
      <c r="E676" s="986">
        <f>IF(ISBLANK(SAOBINFR1!B5),"-",SAOBINFR1!B5)</f>
        <v>5136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2255</v>
      </c>
      <c r="B677" s="1147"/>
      <c r="C677" s="1147"/>
      <c r="D677" s="988"/>
      <c r="E677" s="989">
        <f>IF(ISBLANK(SAOBINFR1!B6),"-",SAOBINFR1!B6)</f>
        <v>520297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2256</v>
      </c>
      <c r="B678" s="1148"/>
      <c r="C678" s="1148"/>
      <c r="D678" s="991"/>
      <c r="E678" s="992">
        <f>IF(ISBLANK(SAOBINFR1!B7),"-",SAOBINFR1!B7)</f>
        <v>2269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2257</v>
      </c>
      <c r="B679" s="1149"/>
      <c r="C679" s="1149"/>
      <c r="D679" s="994"/>
      <c r="E679" s="995">
        <f>IF(ISBLANK(SAOBINFR1!B8),"-",SAOBINFR1!B8)</f>
        <v>510119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2258</v>
      </c>
      <c r="B680" s="1150"/>
      <c r="C680" s="1150"/>
      <c r="D680" s="997"/>
      <c r="E680" s="989">
        <f>IF(ISBLANK(SAOBINFR1!B9),"-",SAOBINFR1!B9)</f>
        <v>0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2259</v>
      </c>
      <c r="B681" s="1151"/>
      <c r="C681" s="1151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4" t="s">
        <v>1220</v>
      </c>
      <c r="B695" s="1104"/>
      <c r="C695" s="836">
        <f>IF(ISBLANK(INDEKSI1!B6),"-",INDEKSI1!B6)</f>
        <v>17.90746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1221</v>
      </c>
      <c r="B696" s="1103"/>
      <c r="C696" s="545">
        <f>IF(ISBLANK(INDEKSI1!B7),"-",INDEKSI1!B7)</f>
        <v>3</v>
      </c>
      <c r="D696" s="3"/>
      <c r="E696" s="5"/>
      <c r="F696" s="5"/>
      <c r="G696" s="839">
        <v>2012</v>
      </c>
      <c r="H696" s="837">
        <f>IF(ISBLANK(INDEKSI2!B5),"-",INDEKSI2!B5)</f>
        <v>48.92</v>
      </c>
      <c r="I696" s="837">
        <f>IF(ISBLANK(INDEKSI2!C5),"-",INDEKSI2!C5)</f>
        <v>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1222</v>
      </c>
      <c r="B697" s="1117"/>
      <c r="C697" s="808">
        <f>IF(ISBLANK(INDEKSI1!B8),"-",INDEKSI1!B8)</f>
        <v>71.95</v>
      </c>
      <c r="D697" s="3"/>
      <c r="E697" s="5"/>
      <c r="F697" s="5"/>
      <c r="G697" s="840">
        <v>2013</v>
      </c>
      <c r="H697" s="561">
        <f>IF(ISBLANK(INDEKSI2!B6),"-",INDEKSI2!B6)</f>
        <v>48.11</v>
      </c>
      <c r="I697" s="561">
        <f>IF(ISBLANK(INDEKSI2!C6),"-",INDEKSI2!C6)</f>
        <v>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50.65</v>
      </c>
      <c r="I698" s="838">
        <f>IF(ISBLANK(INDEKSI2!C7),"-",INDEKSI2!C7)</f>
        <v>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1930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20544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86730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1931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44036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223052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2.1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2" t="s">
        <v>1287</v>
      </c>
      <c r="C742" s="1172"/>
      <c r="D742" s="1172"/>
      <c r="E742" s="1172"/>
      <c r="F742" s="1172"/>
      <c r="G742" s="1172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10</v>
      </c>
      <c r="C6" s="603">
        <v>25</v>
      </c>
      <c r="D6" s="614">
        <v>25</v>
      </c>
      <c r="E6" s="614">
        <v>0</v>
      </c>
      <c r="F6" s="1042">
        <v>752</v>
      </c>
      <c r="G6" s="614">
        <v>397</v>
      </c>
      <c r="H6" s="982">
        <v>355</v>
      </c>
      <c r="I6" s="1043">
        <v>49.1</v>
      </c>
      <c r="J6" s="614">
        <v>51.2</v>
      </c>
      <c r="K6" s="1044">
        <v>47.1</v>
      </c>
      <c r="L6" s="1042">
        <v>1388</v>
      </c>
      <c r="M6" s="614">
        <v>714</v>
      </c>
      <c r="N6" s="1037">
        <v>674</v>
      </c>
      <c r="O6" s="1043">
        <v>90.9</v>
      </c>
      <c r="P6" s="614">
        <v>91.6</v>
      </c>
      <c r="Q6" s="1037">
        <v>90.2</v>
      </c>
      <c r="R6" s="1042">
        <v>657</v>
      </c>
      <c r="S6" s="614">
        <v>344</v>
      </c>
      <c r="T6" s="1044">
        <v>313</v>
      </c>
    </row>
    <row r="7" spans="1:20" x14ac:dyDescent="0.25">
      <c r="A7" s="288">
        <v>2021</v>
      </c>
      <c r="B7" s="604">
        <v>9</v>
      </c>
      <c r="C7" s="603">
        <v>27</v>
      </c>
      <c r="D7" s="614">
        <v>27</v>
      </c>
      <c r="E7" s="614">
        <v>0</v>
      </c>
      <c r="F7" s="1042">
        <v>809</v>
      </c>
      <c r="G7" s="614">
        <v>423</v>
      </c>
      <c r="H7" s="982">
        <v>386</v>
      </c>
      <c r="I7" s="1043">
        <v>54.6</v>
      </c>
      <c r="J7" s="614">
        <v>57.6</v>
      </c>
      <c r="K7" s="1044">
        <v>51.7</v>
      </c>
      <c r="L7" s="1042">
        <v>1587</v>
      </c>
      <c r="M7" s="614">
        <v>858</v>
      </c>
      <c r="N7" s="1037">
        <v>729</v>
      </c>
      <c r="O7" s="1043">
        <v>106.6</v>
      </c>
      <c r="P7" s="614">
        <v>111.1</v>
      </c>
      <c r="Q7" s="1037">
        <v>101.6</v>
      </c>
      <c r="R7" s="1042">
        <v>666</v>
      </c>
      <c r="S7" s="614">
        <v>353</v>
      </c>
      <c r="T7" s="1044">
        <v>313</v>
      </c>
    </row>
    <row r="8" spans="1:20" x14ac:dyDescent="0.25">
      <c r="A8" s="221">
        <v>2022</v>
      </c>
      <c r="B8" s="619">
        <v>7</v>
      </c>
      <c r="C8" s="949">
        <v>23</v>
      </c>
      <c r="D8" s="983">
        <v>23</v>
      </c>
      <c r="E8" s="983">
        <v>0</v>
      </c>
      <c r="F8" s="1045">
        <v>838</v>
      </c>
      <c r="G8" s="983">
        <v>433</v>
      </c>
      <c r="H8" s="981">
        <v>405</v>
      </c>
      <c r="I8" s="756">
        <v>66.5</v>
      </c>
      <c r="J8" s="983">
        <v>66</v>
      </c>
      <c r="K8" s="1046">
        <v>66.900000000000006</v>
      </c>
      <c r="L8" s="1045">
        <v>772</v>
      </c>
      <c r="M8" s="983">
        <v>425</v>
      </c>
      <c r="N8" s="693">
        <v>347</v>
      </c>
      <c r="O8" s="756">
        <v>60.6</v>
      </c>
      <c r="P8" s="983">
        <v>63.5</v>
      </c>
      <c r="Q8" s="693">
        <v>57.5</v>
      </c>
      <c r="R8" s="1045">
        <v>396</v>
      </c>
      <c r="S8" s="983">
        <v>190</v>
      </c>
      <c r="T8" s="1046">
        <v>206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7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2905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2767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133.4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626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140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0.5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90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100</v>
      </c>
      <c r="C21" s="741">
        <f>B10/(B7+B10)*100</f>
        <v>0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100</v>
      </c>
      <c r="C26" s="741">
        <f>C21</f>
        <v>0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7</v>
      </c>
      <c r="C5" s="1005">
        <v>0</v>
      </c>
      <c r="D5" s="916" t="s">
        <v>5</v>
      </c>
      <c r="E5" s="213"/>
      <c r="F5" s="125">
        <v>2020</v>
      </c>
      <c r="G5" s="70">
        <v>7</v>
      </c>
      <c r="H5" s="55">
        <v>7</v>
      </c>
      <c r="I5" s="110">
        <v>0</v>
      </c>
      <c r="J5" s="70">
        <v>0</v>
      </c>
      <c r="K5" s="55">
        <v>0</v>
      </c>
      <c r="L5" s="110">
        <v>0</v>
      </c>
      <c r="M5" s="70">
        <v>2883</v>
      </c>
      <c r="N5" s="55">
        <v>2572</v>
      </c>
      <c r="O5" s="70">
        <v>0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0</v>
      </c>
      <c r="D6" s="917" t="s">
        <v>5</v>
      </c>
      <c r="E6" s="256"/>
      <c r="F6" s="125">
        <v>2021</v>
      </c>
      <c r="G6" s="214">
        <v>7</v>
      </c>
      <c r="H6" s="58">
        <v>7</v>
      </c>
      <c r="I6" s="162">
        <v>0</v>
      </c>
      <c r="J6" s="214">
        <v>0</v>
      </c>
      <c r="K6" s="58">
        <v>0</v>
      </c>
      <c r="L6" s="162">
        <v>0</v>
      </c>
      <c r="M6" s="214">
        <v>2907</v>
      </c>
      <c r="N6" s="58">
        <v>2680</v>
      </c>
      <c r="O6" s="214">
        <v>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7</v>
      </c>
      <c r="H7" s="94">
        <v>7</v>
      </c>
      <c r="I7" s="171">
        <v>0</v>
      </c>
      <c r="J7" s="169">
        <v>0</v>
      </c>
      <c r="K7" s="94">
        <v>0</v>
      </c>
      <c r="L7" s="171">
        <v>0</v>
      </c>
      <c r="M7" s="169">
        <v>2905</v>
      </c>
      <c r="N7" s="94">
        <v>2767</v>
      </c>
      <c r="O7" s="169">
        <v>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7</v>
      </c>
      <c r="C11" s="920">
        <f>IF(ISBLANK(C5),"",C5)</f>
        <v>0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133.1</v>
      </c>
      <c r="C6" s="460">
        <v>133.69999999999999</v>
      </c>
      <c r="D6" s="978">
        <v>132.5</v>
      </c>
      <c r="E6" s="459">
        <v>86</v>
      </c>
      <c r="F6" s="460">
        <v>62</v>
      </c>
      <c r="G6" s="978">
        <v>24</v>
      </c>
      <c r="H6" s="459">
        <v>0</v>
      </c>
      <c r="I6" s="460">
        <v>0</v>
      </c>
      <c r="J6" s="978">
        <v>0</v>
      </c>
      <c r="K6" s="459">
        <v>550</v>
      </c>
      <c r="L6" s="460">
        <v>269</v>
      </c>
      <c r="M6" s="978">
        <v>281</v>
      </c>
      <c r="N6" s="459">
        <v>135.69999999999999</v>
      </c>
      <c r="O6" s="460">
        <v>146.4</v>
      </c>
      <c r="P6" s="978">
        <v>126.6</v>
      </c>
      <c r="Q6" s="459">
        <v>0.5</v>
      </c>
      <c r="R6" s="460">
        <v>1.3</v>
      </c>
      <c r="S6" s="978">
        <v>0</v>
      </c>
    </row>
    <row r="7" spans="1:19" x14ac:dyDescent="0.25">
      <c r="A7" s="288">
        <v>2021</v>
      </c>
      <c r="B7" s="603">
        <v>132.30000000000001</v>
      </c>
      <c r="C7" s="614">
        <v>132.1</v>
      </c>
      <c r="D7" s="982">
        <v>132.6</v>
      </c>
      <c r="E7" s="603">
        <v>85</v>
      </c>
      <c r="F7" s="614">
        <v>64</v>
      </c>
      <c r="G7" s="982">
        <v>21</v>
      </c>
      <c r="H7" s="603">
        <v>0</v>
      </c>
      <c r="I7" s="614">
        <v>0</v>
      </c>
      <c r="J7" s="982">
        <v>0</v>
      </c>
      <c r="K7" s="603">
        <v>597</v>
      </c>
      <c r="L7" s="614">
        <v>282</v>
      </c>
      <c r="M7" s="982">
        <v>315</v>
      </c>
      <c r="N7" s="603">
        <v>142.4</v>
      </c>
      <c r="O7" s="614">
        <v>140.6</v>
      </c>
      <c r="P7" s="982">
        <v>144.1</v>
      </c>
      <c r="Q7" s="603">
        <v>0.3</v>
      </c>
      <c r="R7" s="614">
        <v>0.6</v>
      </c>
      <c r="S7" s="982">
        <v>-0.1</v>
      </c>
    </row>
    <row r="8" spans="1:19" x14ac:dyDescent="0.25">
      <c r="A8" s="221">
        <v>2022</v>
      </c>
      <c r="B8" s="949">
        <v>133.4</v>
      </c>
      <c r="C8" s="983">
        <v>130.30000000000001</v>
      </c>
      <c r="D8" s="981">
        <v>136.80000000000001</v>
      </c>
      <c r="E8" s="949">
        <v>90</v>
      </c>
      <c r="F8" s="983">
        <v>68</v>
      </c>
      <c r="G8" s="981">
        <v>22</v>
      </c>
      <c r="H8" s="949">
        <v>0</v>
      </c>
      <c r="I8" s="983">
        <v>0</v>
      </c>
      <c r="J8" s="981">
        <v>0</v>
      </c>
      <c r="K8" s="949">
        <v>626</v>
      </c>
      <c r="L8" s="983">
        <v>312</v>
      </c>
      <c r="M8" s="981">
        <v>314</v>
      </c>
      <c r="N8" s="949">
        <v>140</v>
      </c>
      <c r="O8" s="983">
        <v>138.4</v>
      </c>
      <c r="P8" s="981">
        <v>141.6</v>
      </c>
      <c r="Q8" s="949">
        <v>0.5</v>
      </c>
      <c r="R8" s="983">
        <v>1</v>
      </c>
      <c r="S8" s="981">
        <v>-0.1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9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1.8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2761571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49779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471</v>
      </c>
      <c r="C5" s="618">
        <v>462</v>
      </c>
      <c r="D5" s="618">
        <v>9</v>
      </c>
      <c r="E5" s="601">
        <v>1892</v>
      </c>
      <c r="F5" s="618">
        <v>1081</v>
      </c>
      <c r="G5" s="947">
        <v>811</v>
      </c>
      <c r="H5" s="618">
        <v>2322</v>
      </c>
      <c r="I5" s="618">
        <v>940</v>
      </c>
      <c r="J5" s="618">
        <v>1382</v>
      </c>
      <c r="K5" s="219">
        <f>SUM(B5,E5,H5)</f>
        <v>4685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466</v>
      </c>
      <c r="C6" s="614">
        <v>461</v>
      </c>
      <c r="D6" s="948">
        <v>5</v>
      </c>
      <c r="E6" s="603">
        <v>1893</v>
      </c>
      <c r="F6" s="614">
        <v>1064</v>
      </c>
      <c r="G6" s="948">
        <v>829</v>
      </c>
      <c r="H6" s="603">
        <v>2384</v>
      </c>
      <c r="I6" s="614">
        <v>952</v>
      </c>
      <c r="J6" s="614">
        <v>1432</v>
      </c>
      <c r="K6" s="220">
        <f>SUM(B6,E6,H6)</f>
        <v>4743</v>
      </c>
      <c r="M6" s="105" t="s">
        <v>292</v>
      </c>
      <c r="N6" s="173">
        <f>IF(ISBLANK(J7),"",J7)</f>
        <v>1441</v>
      </c>
      <c r="O6" s="80">
        <f>IF(ISBLANK(I7),"",I7)</f>
        <v>969</v>
      </c>
      <c r="P6" s="213"/>
    </row>
    <row r="7" spans="1:17" ht="24.75" x14ac:dyDescent="0.25">
      <c r="A7" s="220">
        <v>2022</v>
      </c>
      <c r="B7" s="603">
        <v>463</v>
      </c>
      <c r="C7" s="614">
        <v>454</v>
      </c>
      <c r="D7" s="948">
        <v>9</v>
      </c>
      <c r="E7" s="603">
        <v>1862</v>
      </c>
      <c r="F7" s="614">
        <v>1039</v>
      </c>
      <c r="G7" s="948">
        <v>823</v>
      </c>
      <c r="H7" s="603">
        <v>2410</v>
      </c>
      <c r="I7" s="614">
        <v>969</v>
      </c>
      <c r="J7" s="614">
        <v>1441</v>
      </c>
      <c r="K7" s="220">
        <f>SUM(B7,E7,H7)</f>
        <v>4735</v>
      </c>
      <c r="M7" s="106" t="s">
        <v>293</v>
      </c>
      <c r="N7" s="222">
        <f>IF(ISBLANK(G7),"",G7)</f>
        <v>823</v>
      </c>
      <c r="O7" s="107">
        <f>IF(ISBLANK(F7),"",F7)</f>
        <v>1039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9</v>
      </c>
      <c r="O8" s="83">
        <f>IF(ISBLANK(C7),"",C7)</f>
        <v>454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1441</v>
      </c>
      <c r="O13" s="80">
        <f>IF(ISBLANK(I7),"",I7)</f>
        <v>969</v>
      </c>
      <c r="P13" s="213"/>
    </row>
    <row r="14" spans="1:17" ht="27.75" customHeight="1" x14ac:dyDescent="0.25">
      <c r="M14" s="106" t="s">
        <v>523</v>
      </c>
      <c r="N14" s="222">
        <f>IF(ISBLANK(G7),"",G7)</f>
        <v>823</v>
      </c>
      <c r="O14" s="107">
        <f>IF(ISBLANK(F7),"",F7)</f>
        <v>1039</v>
      </c>
      <c r="P14" s="213"/>
    </row>
    <row r="15" spans="1:17" ht="26.25" customHeight="1" x14ac:dyDescent="0.25">
      <c r="M15" s="108" t="s">
        <v>524</v>
      </c>
      <c r="N15" s="172">
        <f>IF(ISBLANK(D7),"",D7)</f>
        <v>9</v>
      </c>
      <c r="O15" s="83">
        <f>IF(ISBLANK(C7),"",C7)</f>
        <v>454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144</v>
      </c>
      <c r="C21" s="618">
        <v>143</v>
      </c>
      <c r="D21" s="618">
        <v>1</v>
      </c>
      <c r="E21" s="601">
        <v>405</v>
      </c>
      <c r="F21" s="618">
        <v>225</v>
      </c>
      <c r="G21" s="947">
        <v>180</v>
      </c>
      <c r="H21" s="618">
        <v>554</v>
      </c>
      <c r="I21" s="618">
        <v>188</v>
      </c>
      <c r="J21" s="618">
        <v>366</v>
      </c>
      <c r="K21" s="219">
        <f>SUM(B21,E21,H21)</f>
        <v>1103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136</v>
      </c>
      <c r="C22" s="1037">
        <v>133</v>
      </c>
      <c r="D22" s="982">
        <v>3</v>
      </c>
      <c r="E22" s="1043">
        <v>409</v>
      </c>
      <c r="F22" s="1037">
        <v>236</v>
      </c>
      <c r="G22" s="982">
        <v>173</v>
      </c>
      <c r="H22" s="1043">
        <v>560</v>
      </c>
      <c r="I22" s="1037">
        <v>213</v>
      </c>
      <c r="J22" s="1037">
        <v>347</v>
      </c>
      <c r="K22" s="220">
        <f>SUM(B22,E22,H22)</f>
        <v>1105</v>
      </c>
      <c r="M22" s="105" t="s">
        <v>292</v>
      </c>
      <c r="N22" s="173">
        <f>IF(ISBLANK(J23),"",J23)</f>
        <v>309</v>
      </c>
      <c r="O22" s="80">
        <f>IF(ISBLANK(I23),"",I23)</f>
        <v>232</v>
      </c>
      <c r="P22" s="213"/>
    </row>
    <row r="23" spans="1:17" ht="24.75" x14ac:dyDescent="0.25">
      <c r="A23" s="220">
        <v>2022</v>
      </c>
      <c r="B23" s="1043">
        <v>117</v>
      </c>
      <c r="C23" s="1037">
        <v>117</v>
      </c>
      <c r="D23" s="982">
        <v>0</v>
      </c>
      <c r="E23" s="1043">
        <v>422</v>
      </c>
      <c r="F23" s="1037">
        <v>243</v>
      </c>
      <c r="G23" s="982">
        <v>179</v>
      </c>
      <c r="H23" s="1043">
        <v>541</v>
      </c>
      <c r="I23" s="1037">
        <v>232</v>
      </c>
      <c r="J23" s="1037">
        <v>309</v>
      </c>
      <c r="K23" s="220">
        <f>SUM(B23,E23,H23)</f>
        <v>1080</v>
      </c>
      <c r="M23" s="106" t="s">
        <v>293</v>
      </c>
      <c r="N23" s="222">
        <f>IF(ISBLANK(G23),"",G23)</f>
        <v>179</v>
      </c>
      <c r="O23" s="107">
        <f>IF(ISBLANK(F23),"",F23)</f>
        <v>243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117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309</v>
      </c>
      <c r="O29" s="80">
        <f>IF(ISBLANK(I23),"",I23)</f>
        <v>232</v>
      </c>
      <c r="P29" s="213"/>
    </row>
    <row r="30" spans="1:17" ht="27.75" customHeight="1" x14ac:dyDescent="0.25">
      <c r="M30" s="106" t="s">
        <v>523</v>
      </c>
      <c r="N30" s="222">
        <f>IF(ISBLANK(G23),"",G23)</f>
        <v>179</v>
      </c>
      <c r="O30" s="107">
        <f>IF(ISBLANK(F23),"",F23)</f>
        <v>243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117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953190</v>
      </c>
      <c r="D5" s="255"/>
    </row>
    <row r="6" spans="1:4" ht="30" x14ac:dyDescent="0.25">
      <c r="A6" s="688" t="s">
        <v>482</v>
      </c>
      <c r="B6" s="619">
        <v>1808381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9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0.7</v>
      </c>
      <c r="J6" s="460">
        <v>1.1000000000000001</v>
      </c>
      <c r="K6" s="978">
        <v>0.3</v>
      </c>
      <c r="L6" s="459"/>
      <c r="M6" s="460"/>
      <c r="N6" s="978"/>
    </row>
    <row r="7" spans="1:14" x14ac:dyDescent="0.25">
      <c r="A7" s="288">
        <v>2021</v>
      </c>
      <c r="B7" s="603">
        <v>9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0.8</v>
      </c>
      <c r="J7" s="614">
        <v>1.2</v>
      </c>
      <c r="K7" s="982">
        <v>0.4</v>
      </c>
      <c r="L7" s="603"/>
      <c r="M7" s="614"/>
      <c r="N7" s="982"/>
    </row>
    <row r="8" spans="1:14" x14ac:dyDescent="0.25">
      <c r="A8" s="221">
        <v>2022</v>
      </c>
      <c r="B8" s="949">
        <v>9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1.8</v>
      </c>
      <c r="J8" s="983">
        <v>1.5</v>
      </c>
      <c r="K8" s="981">
        <v>2.1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107</v>
      </c>
      <c r="C5" s="209">
        <v>83</v>
      </c>
      <c r="G5" s="113"/>
      <c r="H5" s="176" t="s">
        <v>594</v>
      </c>
      <c r="I5" s="209">
        <v>121</v>
      </c>
      <c r="J5" s="209">
        <v>122</v>
      </c>
    </row>
    <row r="6" spans="1:13" ht="15" customHeight="1" x14ac:dyDescent="0.25">
      <c r="A6" s="177" t="s">
        <v>595</v>
      </c>
      <c r="B6" s="210">
        <v>111</v>
      </c>
      <c r="C6" s="210">
        <v>38</v>
      </c>
      <c r="G6" s="113"/>
      <c r="H6" s="177" t="s">
        <v>595</v>
      </c>
      <c r="I6" s="210">
        <v>34</v>
      </c>
      <c r="J6" s="210">
        <v>26</v>
      </c>
    </row>
    <row r="7" spans="1:13" ht="15" customHeight="1" x14ac:dyDescent="0.25">
      <c r="A7" s="177" t="s">
        <v>596</v>
      </c>
      <c r="B7" s="210">
        <v>440</v>
      </c>
      <c r="C7" s="210">
        <v>81</v>
      </c>
      <c r="G7" s="113"/>
      <c r="H7" s="177" t="s">
        <v>596</v>
      </c>
      <c r="I7" s="210">
        <v>107</v>
      </c>
      <c r="J7" s="210">
        <v>34</v>
      </c>
    </row>
    <row r="8" spans="1:13" ht="15" customHeight="1" x14ac:dyDescent="0.25">
      <c r="A8" s="177" t="s">
        <v>597</v>
      </c>
      <c r="B8" s="210">
        <v>2218</v>
      </c>
      <c r="C8" s="210">
        <v>1327</v>
      </c>
      <c r="G8" s="113"/>
      <c r="H8" s="177" t="s">
        <v>597</v>
      </c>
      <c r="I8" s="210">
        <v>1363</v>
      </c>
      <c r="J8" s="210">
        <v>1020</v>
      </c>
    </row>
    <row r="9" spans="1:13" ht="15" customHeight="1" x14ac:dyDescent="0.25">
      <c r="A9" s="177" t="s">
        <v>598</v>
      </c>
      <c r="B9" s="210">
        <v>10776</v>
      </c>
      <c r="C9" s="210">
        <v>8652</v>
      </c>
      <c r="G9" s="113"/>
      <c r="H9" s="177" t="s">
        <v>598</v>
      </c>
      <c r="I9" s="210">
        <v>8212</v>
      </c>
      <c r="J9" s="210">
        <v>7163</v>
      </c>
    </row>
    <row r="10" spans="1:13" ht="15" customHeight="1" x14ac:dyDescent="0.25">
      <c r="A10" s="177" t="s">
        <v>599</v>
      </c>
      <c r="B10" s="210">
        <v>2726</v>
      </c>
      <c r="C10" s="210">
        <v>2173</v>
      </c>
      <c r="G10" s="113"/>
      <c r="H10" s="177" t="s">
        <v>599</v>
      </c>
      <c r="I10" s="210">
        <v>2318</v>
      </c>
      <c r="J10" s="210">
        <v>1717</v>
      </c>
    </row>
    <row r="11" spans="1:13" ht="15" customHeight="1" x14ac:dyDescent="0.25">
      <c r="A11" s="178" t="s">
        <v>600</v>
      </c>
      <c r="B11" s="211">
        <v>11868</v>
      </c>
      <c r="C11" s="211">
        <v>9410</v>
      </c>
      <c r="G11" s="113"/>
      <c r="H11" s="178" t="s">
        <v>600</v>
      </c>
      <c r="I11" s="211">
        <v>14707</v>
      </c>
      <c r="J11" s="211">
        <v>10727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107</v>
      </c>
      <c r="C17" s="180">
        <f>IF(ISBLANK(C5),"0",C5)</f>
        <v>83</v>
      </c>
      <c r="G17" s="113"/>
      <c r="H17" s="176" t="s">
        <v>594</v>
      </c>
      <c r="I17" s="179">
        <f>IF(ISBLANK(I5),"0",I5)</f>
        <v>121</v>
      </c>
      <c r="J17" s="180">
        <f>IF(ISBLANK(J5),"0",J5)</f>
        <v>122</v>
      </c>
    </row>
    <row r="18" spans="1:13" ht="15" customHeight="1" x14ac:dyDescent="0.25">
      <c r="A18" s="177" t="s">
        <v>595</v>
      </c>
      <c r="B18" s="181">
        <f t="shared" ref="B18:C18" si="0">IF(ISBLANK(B6),"0",B6)</f>
        <v>111</v>
      </c>
      <c r="C18" s="182">
        <f t="shared" si="0"/>
        <v>38</v>
      </c>
      <c r="G18" s="113"/>
      <c r="H18" s="177" t="s">
        <v>595</v>
      </c>
      <c r="I18" s="181">
        <f t="shared" ref="I18:J18" si="1">IF(ISBLANK(I6),"0",I6)</f>
        <v>34</v>
      </c>
      <c r="J18" s="182">
        <f t="shared" si="1"/>
        <v>26</v>
      </c>
    </row>
    <row r="19" spans="1:13" ht="15" customHeight="1" x14ac:dyDescent="0.25">
      <c r="A19" s="177" t="s">
        <v>596</v>
      </c>
      <c r="B19" s="181">
        <f t="shared" ref="B19:C19" si="2">IF(ISBLANK(B7),"0",B7)</f>
        <v>440</v>
      </c>
      <c r="C19" s="182">
        <f t="shared" si="2"/>
        <v>81</v>
      </c>
      <c r="G19" s="113"/>
      <c r="H19" s="177" t="s">
        <v>596</v>
      </c>
      <c r="I19" s="181">
        <f t="shared" ref="I19:J19" si="3">IF(ISBLANK(I7),"0",I7)</f>
        <v>107</v>
      </c>
      <c r="J19" s="182">
        <f t="shared" si="3"/>
        <v>34</v>
      </c>
    </row>
    <row r="20" spans="1:13" ht="15" customHeight="1" x14ac:dyDescent="0.25">
      <c r="A20" s="177" t="s">
        <v>597</v>
      </c>
      <c r="B20" s="181">
        <f t="shared" ref="B20:C20" si="4">IF(ISBLANK(B8),"0",B8)</f>
        <v>2218</v>
      </c>
      <c r="C20" s="182">
        <f t="shared" si="4"/>
        <v>1327</v>
      </c>
      <c r="G20" s="113"/>
      <c r="H20" s="177" t="s">
        <v>597</v>
      </c>
      <c r="I20" s="181">
        <f t="shared" ref="I20:J20" si="5">IF(ISBLANK(I8),"0",I8)</f>
        <v>1363</v>
      </c>
      <c r="J20" s="182">
        <f t="shared" si="5"/>
        <v>1020</v>
      </c>
    </row>
    <row r="21" spans="1:13" ht="15" customHeight="1" x14ac:dyDescent="0.25">
      <c r="A21" s="177" t="s">
        <v>598</v>
      </c>
      <c r="B21" s="181">
        <f t="shared" ref="B21:C21" si="6">IF(ISBLANK(B9),"0",B9)</f>
        <v>10776</v>
      </c>
      <c r="C21" s="182">
        <f t="shared" si="6"/>
        <v>8652</v>
      </c>
      <c r="G21" s="113"/>
      <c r="H21" s="177" t="s">
        <v>598</v>
      </c>
      <c r="I21" s="181">
        <f t="shared" ref="I21:J21" si="7">IF(ISBLANK(I9),"0",I9)</f>
        <v>8212</v>
      </c>
      <c r="J21" s="182">
        <f t="shared" si="7"/>
        <v>7163</v>
      </c>
    </row>
    <row r="22" spans="1:13" ht="15" customHeight="1" x14ac:dyDescent="0.25">
      <c r="A22" s="177" t="s">
        <v>599</v>
      </c>
      <c r="B22" s="181">
        <f t="shared" ref="B22:C22" si="8">IF(ISBLANK(B10),"0",B10)</f>
        <v>2726</v>
      </c>
      <c r="C22" s="182">
        <f t="shared" si="8"/>
        <v>2173</v>
      </c>
      <c r="G22" s="113"/>
      <c r="H22" s="177" t="s">
        <v>599</v>
      </c>
      <c r="I22" s="181">
        <f t="shared" ref="I22:J22" si="9">IF(ISBLANK(I10),"0",I10)</f>
        <v>2318</v>
      </c>
      <c r="J22" s="182">
        <f t="shared" si="9"/>
        <v>1717</v>
      </c>
    </row>
    <row r="23" spans="1:13" ht="15" customHeight="1" x14ac:dyDescent="0.25">
      <c r="A23" s="178" t="s">
        <v>600</v>
      </c>
      <c r="B23" s="183">
        <f t="shared" ref="B23:C23" si="10">IF(ISBLANK(B11),"0",B11)</f>
        <v>11868</v>
      </c>
      <c r="C23" s="184">
        <f t="shared" si="10"/>
        <v>9410</v>
      </c>
      <c r="G23" s="113"/>
      <c r="H23" s="178" t="s">
        <v>600</v>
      </c>
      <c r="I23" s="183">
        <f t="shared" ref="I23:J23" si="11">IF(ISBLANK(I11),"0",I11)</f>
        <v>14707</v>
      </c>
      <c r="J23" s="184">
        <f t="shared" si="11"/>
        <v>10727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0.37881469942646745</v>
      </c>
      <c r="C29" s="186">
        <f>C17/SUM(C17:C23)*100</f>
        <v>0.3813637199044293</v>
      </c>
      <c r="D29" s="255"/>
      <c r="E29" s="255"/>
      <c r="G29" s="113"/>
      <c r="H29" s="176" t="s">
        <v>601</v>
      </c>
      <c r="I29" s="186">
        <f>I17/SUM(I17:I23)*100</f>
        <v>0.45045045045045046</v>
      </c>
      <c r="J29" s="186">
        <f>J17/SUM(J17:J23)*100</f>
        <v>0.58628478062376865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0.39297599660128868</v>
      </c>
      <c r="C30" s="187">
        <f>C18/SUM(C17:C23)*100</f>
        <v>0.17460025730564235</v>
      </c>
      <c r="D30" s="255"/>
      <c r="E30" s="255"/>
      <c r="G30" s="113"/>
      <c r="H30" s="177" t="s">
        <v>602</v>
      </c>
      <c r="I30" s="187">
        <f>I18/SUM(I17:I23)*100</f>
        <v>0.12657285384558112</v>
      </c>
      <c r="J30" s="187">
        <f>J18/SUM(J17:J23)*100</f>
        <v>0.12494593685424576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1.5577426892303337</v>
      </c>
      <c r="C31" s="187">
        <f>C19/SUM(C17:C23)*100</f>
        <v>0.37217423267781657</v>
      </c>
      <c r="D31" s="255"/>
      <c r="E31" s="255"/>
      <c r="G31" s="113"/>
      <c r="H31" s="177" t="s">
        <v>603</v>
      </c>
      <c r="I31" s="187">
        <f>I19/SUM(I17:I23)*100</f>
        <v>0.39833221651403466</v>
      </c>
      <c r="J31" s="187">
        <f>J19/SUM(J17:J23)*100</f>
        <v>0.16339084050170599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7.8524392834383629</v>
      </c>
      <c r="C32" s="187">
        <f>C20/SUM(C17:C23)*100</f>
        <v>6.0972247748575636</v>
      </c>
      <c r="D32" s="255"/>
      <c r="E32" s="255"/>
      <c r="G32" s="113"/>
      <c r="H32" s="177" t="s">
        <v>604</v>
      </c>
      <c r="I32" s="187">
        <f>I20/SUM(I17:I23)*100</f>
        <v>5.0740823468096199</v>
      </c>
      <c r="J32" s="187">
        <f>J20/SUM(J17:J23)*100</f>
        <v>4.9017252150511794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38.150534588968348</v>
      </c>
      <c r="C33" s="187">
        <f>C21/SUM(C17:C23)*100</f>
        <v>39.753721742326782</v>
      </c>
      <c r="D33" s="255"/>
      <c r="E33" s="255"/>
      <c r="G33" s="113"/>
      <c r="H33" s="177" t="s">
        <v>605</v>
      </c>
      <c r="I33" s="187">
        <f>I21/SUM(I17:I23)*100</f>
        <v>30.5710669347033</v>
      </c>
      <c r="J33" s="187">
        <f>J21/SUM(J17:J23)*100</f>
        <v>34.422605603344707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9.6509240246406574</v>
      </c>
      <c r="C34" s="187">
        <f>C22/SUM(C17:C23)*100</f>
        <v>9.9843778717147593</v>
      </c>
      <c r="D34" s="255"/>
      <c r="E34" s="255"/>
      <c r="G34" s="113"/>
      <c r="H34" s="177" t="s">
        <v>606</v>
      </c>
      <c r="I34" s="187">
        <f>I22/SUM(I17:I23)*100</f>
        <v>8.6292904474722647</v>
      </c>
      <c r="J34" s="187">
        <f>J22/SUM(J17:J23)*100</f>
        <v>8.2512374453361534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42.01656871769454</v>
      </c>
      <c r="C35" s="188">
        <f>C23/SUM(C17:C23)*100</f>
        <v>43.236537401213013</v>
      </c>
      <c r="D35" s="255"/>
      <c r="E35" s="255"/>
      <c r="G35" s="113"/>
      <c r="H35" s="178" t="s">
        <v>607</v>
      </c>
      <c r="I35" s="188">
        <f>I23/SUM(I17:I23)*100</f>
        <v>54.750204750204745</v>
      </c>
      <c r="J35" s="188">
        <f>J23/SUM(J17:J23)*100</f>
        <v>51.549810178288233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0.37881469942646745</v>
      </c>
      <c r="C41" s="186">
        <f t="shared" si="12"/>
        <v>0.3813637199044293</v>
      </c>
      <c r="G41" s="113"/>
      <c r="H41" s="176" t="s">
        <v>609</v>
      </c>
      <c r="I41" s="186">
        <f t="shared" ref="I41:J41" si="13">I29</f>
        <v>0.45045045045045046</v>
      </c>
      <c r="J41" s="186">
        <f t="shared" si="13"/>
        <v>0.58628478062376865</v>
      </c>
    </row>
    <row r="42" spans="1:12" x14ac:dyDescent="0.25">
      <c r="A42" s="177" t="s">
        <v>610</v>
      </c>
      <c r="B42" s="187">
        <f t="shared" si="12"/>
        <v>0.39297599660128868</v>
      </c>
      <c r="C42" s="187">
        <f t="shared" si="12"/>
        <v>0.17460025730564235</v>
      </c>
      <c r="G42" s="113"/>
      <c r="H42" s="177" t="s">
        <v>610</v>
      </c>
      <c r="I42" s="187">
        <f t="shared" ref="I42:J42" si="14">I30</f>
        <v>0.12657285384558112</v>
      </c>
      <c r="J42" s="187">
        <f t="shared" si="14"/>
        <v>0.12494593685424576</v>
      </c>
    </row>
    <row r="43" spans="1:12" x14ac:dyDescent="0.25">
      <c r="A43" s="177" t="s">
        <v>611</v>
      </c>
      <c r="B43" s="187">
        <f t="shared" si="12"/>
        <v>1.5577426892303337</v>
      </c>
      <c r="C43" s="187">
        <f t="shared" si="12"/>
        <v>0.37217423267781657</v>
      </c>
      <c r="G43" s="113"/>
      <c r="H43" s="177" t="s">
        <v>611</v>
      </c>
      <c r="I43" s="187">
        <f t="shared" ref="I43:J43" si="15">I31</f>
        <v>0.39833221651403466</v>
      </c>
      <c r="J43" s="187">
        <f t="shared" si="15"/>
        <v>0.16339084050170599</v>
      </c>
    </row>
    <row r="44" spans="1:12" x14ac:dyDescent="0.25">
      <c r="A44" s="177" t="s">
        <v>612</v>
      </c>
      <c r="B44" s="187">
        <f t="shared" si="12"/>
        <v>7.8524392834383629</v>
      </c>
      <c r="C44" s="187">
        <f t="shared" si="12"/>
        <v>6.0972247748575636</v>
      </c>
      <c r="G44" s="113"/>
      <c r="H44" s="177" t="s">
        <v>612</v>
      </c>
      <c r="I44" s="187">
        <f t="shared" ref="I44:J44" si="16">I32</f>
        <v>5.0740823468096199</v>
      </c>
      <c r="J44" s="187">
        <f t="shared" si="16"/>
        <v>4.9017252150511794</v>
      </c>
    </row>
    <row r="45" spans="1:12" x14ac:dyDescent="0.25">
      <c r="A45" s="177" t="s">
        <v>613</v>
      </c>
      <c r="B45" s="187">
        <f t="shared" si="12"/>
        <v>38.150534588968348</v>
      </c>
      <c r="C45" s="187">
        <f t="shared" si="12"/>
        <v>39.753721742326782</v>
      </c>
      <c r="G45" s="113"/>
      <c r="H45" s="177" t="s">
        <v>613</v>
      </c>
      <c r="I45" s="187">
        <f t="shared" ref="I45:J45" si="17">I33</f>
        <v>30.5710669347033</v>
      </c>
      <c r="J45" s="187">
        <f t="shared" si="17"/>
        <v>34.422605603344707</v>
      </c>
    </row>
    <row r="46" spans="1:12" x14ac:dyDescent="0.25">
      <c r="A46" s="177" t="s">
        <v>614</v>
      </c>
      <c r="B46" s="187">
        <f t="shared" si="12"/>
        <v>9.6509240246406574</v>
      </c>
      <c r="C46" s="187">
        <f t="shared" si="12"/>
        <v>9.9843778717147593</v>
      </c>
      <c r="G46" s="113"/>
      <c r="H46" s="177" t="s">
        <v>614</v>
      </c>
      <c r="I46" s="187">
        <f t="shared" ref="I46:J46" si="18">I34</f>
        <v>8.6292904474722647</v>
      </c>
      <c r="J46" s="187">
        <f t="shared" si="18"/>
        <v>8.2512374453361534</v>
      </c>
    </row>
    <row r="47" spans="1:12" x14ac:dyDescent="0.25">
      <c r="A47" s="178" t="s">
        <v>615</v>
      </c>
      <c r="B47" s="188">
        <f t="shared" si="12"/>
        <v>42.01656871769454</v>
      </c>
      <c r="C47" s="188">
        <f t="shared" si="12"/>
        <v>43.236537401213013</v>
      </c>
      <c r="G47" s="113"/>
      <c r="H47" s="178" t="s">
        <v>615</v>
      </c>
      <c r="I47" s="188">
        <f t="shared" ref="I47:J47" si="19">I35</f>
        <v>54.750204750204745</v>
      </c>
      <c r="J47" s="188">
        <f t="shared" si="19"/>
        <v>51.549810178288233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8450</v>
      </c>
      <c r="C5" s="209">
        <v>4632</v>
      </c>
      <c r="D5" s="255"/>
      <c r="E5" s="255"/>
      <c r="F5" s="1012"/>
      <c r="H5" s="176" t="s">
        <v>632</v>
      </c>
      <c r="I5" s="209">
        <v>2692</v>
      </c>
      <c r="J5" s="209">
        <v>1341</v>
      </c>
    </row>
    <row r="6" spans="1:10" ht="15" customHeight="1" x14ac:dyDescent="0.25">
      <c r="A6" s="177" t="s">
        <v>633</v>
      </c>
      <c r="B6" s="210">
        <v>3613</v>
      </c>
      <c r="C6" s="210">
        <v>2466</v>
      </c>
      <c r="D6" s="255"/>
      <c r="E6" s="255"/>
      <c r="F6" s="1012"/>
      <c r="H6" s="177" t="s">
        <v>633</v>
      </c>
      <c r="I6" s="210">
        <v>3781</v>
      </c>
      <c r="J6" s="210">
        <v>2906</v>
      </c>
    </row>
    <row r="7" spans="1:10" ht="15" customHeight="1" x14ac:dyDescent="0.25">
      <c r="A7" s="178" t="s">
        <v>634</v>
      </c>
      <c r="B7" s="211">
        <v>16183</v>
      </c>
      <c r="C7" s="211">
        <v>14666</v>
      </c>
      <c r="D7" s="255"/>
      <c r="E7" s="255"/>
      <c r="F7" s="1012"/>
      <c r="H7" s="177" t="s">
        <v>634</v>
      </c>
      <c r="I7" s="210">
        <v>20260</v>
      </c>
      <c r="J7" s="210">
        <v>16410</v>
      </c>
    </row>
    <row r="8" spans="1:10" x14ac:dyDescent="0.25">
      <c r="D8" s="255"/>
      <c r="E8" s="255"/>
      <c r="F8" s="1012"/>
      <c r="H8" s="178" t="s">
        <v>2452</v>
      </c>
      <c r="I8" s="211">
        <v>129</v>
      </c>
      <c r="J8" s="211">
        <v>152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8450</v>
      </c>
      <c r="C13" s="180">
        <f>IF(ISBLANK(C5),"0",C5)</f>
        <v>4632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3613</v>
      </c>
      <c r="C14" s="182">
        <f t="shared" si="0"/>
        <v>2466</v>
      </c>
      <c r="D14" s="255"/>
      <c r="E14" s="255"/>
      <c r="F14" s="1012"/>
      <c r="H14" s="176" t="s">
        <v>632</v>
      </c>
      <c r="I14" s="179">
        <f>IF(ISBLANK(I5),"0",I5)</f>
        <v>2692</v>
      </c>
      <c r="J14" s="180">
        <f>IF(ISBLANK(J5),"0",J5)</f>
        <v>1341</v>
      </c>
    </row>
    <row r="15" spans="1:10" ht="15" customHeight="1" x14ac:dyDescent="0.25">
      <c r="A15" s="178" t="s">
        <v>634</v>
      </c>
      <c r="B15" s="183">
        <f t="shared" si="0"/>
        <v>16183</v>
      </c>
      <c r="C15" s="184">
        <f t="shared" si="0"/>
        <v>14666</v>
      </c>
      <c r="D15" s="255"/>
      <c r="E15" s="255"/>
      <c r="F15" s="1012"/>
      <c r="H15" s="177" t="s">
        <v>633</v>
      </c>
      <c r="I15" s="181">
        <f t="shared" ref="I15:J15" si="1">IF(ISBLANK(I6),"0",I6)</f>
        <v>3781</v>
      </c>
      <c r="J15" s="182">
        <f t="shared" si="1"/>
        <v>2906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20260</v>
      </c>
      <c r="J16" s="182">
        <f t="shared" si="2"/>
        <v>16410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129</v>
      </c>
      <c r="J17" s="184">
        <f t="shared" si="3"/>
        <v>152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29.915740281809818</v>
      </c>
      <c r="C21" s="186">
        <f>C13/SUM(C13:C15)*100</f>
        <v>21.282852416835141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12.791191673157263</v>
      </c>
      <c r="C22" s="187">
        <f>C14/SUM(C13:C15)*100</f>
        <v>11.330637750413528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57.293068045032925</v>
      </c>
      <c r="C23" s="188">
        <f>C15/SUM(C13:C15)*100</f>
        <v>67.386509832751329</v>
      </c>
      <c r="D23" s="255"/>
      <c r="E23" s="255"/>
      <c r="F23" s="1012"/>
      <c r="H23" s="176" t="s">
        <v>637</v>
      </c>
      <c r="I23" s="186">
        <f>I14/SUM(I14:I17)*100</f>
        <v>10.021591839773658</v>
      </c>
      <c r="J23" s="186">
        <f>J14/SUM(J14:J17)*100</f>
        <v>6.4443269739055218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14.075645893827712</v>
      </c>
      <c r="J24" s="187">
        <f>J15/SUM(J14:J17)*100</f>
        <v>13.965111249939929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75.422529967984502</v>
      </c>
      <c r="J25" s="187">
        <f>J16/SUM(J14:J17)*100</f>
        <v>78.860108606852805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0.48023229841411658</v>
      </c>
      <c r="J26" s="188">
        <f>J17/SUM(J14:J17)*100</f>
        <v>0.73045316930174442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29.915740281809818</v>
      </c>
      <c r="C29" s="191">
        <f t="shared" si="4"/>
        <v>21.282852416835141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12.791191673157263</v>
      </c>
      <c r="C30" s="194">
        <f t="shared" si="4"/>
        <v>11.330637750413528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57.293068045032925</v>
      </c>
      <c r="C31" s="197">
        <f t="shared" si="4"/>
        <v>67.386509832751329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10.021591839773658</v>
      </c>
      <c r="J32" s="191">
        <f>J23</f>
        <v>6.4443269739055218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14.075645893827712</v>
      </c>
      <c r="J33" s="194">
        <f t="shared" si="5"/>
        <v>13.965111249939929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75.422529967984502</v>
      </c>
      <c r="J34" s="194">
        <f t="shared" si="6"/>
        <v>78.860108606852805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0.48023229841411658</v>
      </c>
      <c r="J35" s="197">
        <f t="shared" si="7"/>
        <v>0.73045316930174442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55477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18492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10.4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15.9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-5.4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76.5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154.6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4</v>
      </c>
      <c r="C5" s="657">
        <v>3</v>
      </c>
      <c r="E5" s="28"/>
      <c r="J5" s="656" t="s">
        <v>550</v>
      </c>
      <c r="K5" s="671">
        <f>IF(ISBLANK(B5),"",B5)</f>
        <v>4</v>
      </c>
      <c r="L5" s="620">
        <f>IF(ISBLANK(C5),"",C5)</f>
        <v>3</v>
      </c>
      <c r="N5" s="28"/>
    </row>
    <row r="6" spans="1:15" x14ac:dyDescent="0.25">
      <c r="A6" s="658" t="s">
        <v>551</v>
      </c>
      <c r="B6" s="659">
        <v>3</v>
      </c>
      <c r="C6" s="659">
        <v>2</v>
      </c>
      <c r="E6" s="44"/>
      <c r="J6" s="658" t="s">
        <v>551</v>
      </c>
      <c r="K6" s="672">
        <f t="shared" ref="K6:K10" si="0">IF(ISBLANK(B6),"",B6)</f>
        <v>3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9</v>
      </c>
      <c r="C7" s="659">
        <v>12</v>
      </c>
      <c r="E7" s="44"/>
      <c r="J7" s="658" t="s">
        <v>649</v>
      </c>
      <c r="K7" s="672">
        <f t="shared" si="0"/>
        <v>9</v>
      </c>
      <c r="L7" s="621">
        <f t="shared" si="1"/>
        <v>12</v>
      </c>
      <c r="N7" s="44"/>
    </row>
    <row r="8" spans="1:15" x14ac:dyDescent="0.25">
      <c r="A8" s="652" t="s">
        <v>650</v>
      </c>
      <c r="B8" s="653">
        <v>7</v>
      </c>
      <c r="C8" s="653">
        <v>3</v>
      </c>
      <c r="E8" s="21"/>
      <c r="J8" s="652" t="s">
        <v>650</v>
      </c>
      <c r="K8" s="672">
        <f t="shared" si="0"/>
        <v>7</v>
      </c>
      <c r="L8" s="621">
        <f t="shared" si="1"/>
        <v>3</v>
      </c>
      <c r="N8" s="21"/>
    </row>
    <row r="9" spans="1:15" x14ac:dyDescent="0.25">
      <c r="A9" s="652" t="s">
        <v>651</v>
      </c>
      <c r="B9" s="653">
        <v>4</v>
      </c>
      <c r="C9" s="653">
        <v>3</v>
      </c>
      <c r="E9" s="21"/>
      <c r="J9" s="652" t="s">
        <v>651</v>
      </c>
      <c r="K9" s="672">
        <f t="shared" si="0"/>
        <v>4</v>
      </c>
      <c r="L9" s="621">
        <f t="shared" si="1"/>
        <v>3</v>
      </c>
      <c r="N9" s="21"/>
    </row>
    <row r="10" spans="1:15" x14ac:dyDescent="0.25">
      <c r="A10" s="654" t="s">
        <v>373</v>
      </c>
      <c r="B10" s="655">
        <v>40</v>
      </c>
      <c r="C10" s="655">
        <v>1</v>
      </c>
      <c r="J10" s="654" t="s">
        <v>373</v>
      </c>
      <c r="K10" s="673">
        <f t="shared" si="0"/>
        <v>40</v>
      </c>
      <c r="L10" s="622">
        <f t="shared" si="1"/>
        <v>1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0.23</v>
      </c>
      <c r="C15" s="199"/>
      <c r="D15" s="255"/>
      <c r="E15" s="213"/>
      <c r="F15" s="255"/>
      <c r="G15" s="255"/>
      <c r="J15" s="675" t="s">
        <v>496</v>
      </c>
      <c r="K15" s="676">
        <f>B15</f>
        <v>0.23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0.11</v>
      </c>
      <c r="C16" s="199"/>
      <c r="D16" s="255"/>
      <c r="E16" s="256"/>
      <c r="F16" s="255"/>
      <c r="G16" s="255"/>
      <c r="J16" s="677" t="s">
        <v>497</v>
      </c>
      <c r="K16" s="678">
        <f>B16</f>
        <v>0.11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0.18</v>
      </c>
      <c r="C18" s="199"/>
      <c r="D18" s="257"/>
      <c r="E18" s="258"/>
      <c r="F18" s="255"/>
      <c r="G18" s="255"/>
      <c r="J18" s="680" t="s">
        <v>509</v>
      </c>
      <c r="K18" s="676">
        <f>B18</f>
        <v>0.18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0.18</v>
      </c>
      <c r="C21" s="255"/>
      <c r="D21" s="255"/>
      <c r="E21" s="255"/>
      <c r="F21" s="255"/>
      <c r="G21" s="255"/>
      <c r="J21" s="663" t="s">
        <v>506</v>
      </c>
      <c r="K21" s="681">
        <f>B21</f>
        <v>0.18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1</v>
      </c>
      <c r="C33" s="659">
        <v>1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3</v>
      </c>
      <c r="C34" s="659">
        <v>4</v>
      </c>
      <c r="E34" s="44"/>
      <c r="J34" s="658" t="s">
        <v>649</v>
      </c>
      <c r="K34" s="672">
        <f t="shared" si="2"/>
        <v>3</v>
      </c>
      <c r="L34" s="621">
        <f t="shared" si="3"/>
        <v>4</v>
      </c>
      <c r="N34" s="44"/>
    </row>
    <row r="35" spans="1:15" x14ac:dyDescent="0.25">
      <c r="A35" s="652" t="s">
        <v>650</v>
      </c>
      <c r="B35" s="653">
        <v>3</v>
      </c>
      <c r="C35" s="653">
        <v>3</v>
      </c>
      <c r="E35" s="21"/>
      <c r="J35" s="652" t="s">
        <v>650</v>
      </c>
      <c r="K35" s="672">
        <f t="shared" si="2"/>
        <v>3</v>
      </c>
      <c r="L35" s="621">
        <f t="shared" si="3"/>
        <v>3</v>
      </c>
      <c r="N35" s="21"/>
    </row>
    <row r="36" spans="1:15" x14ac:dyDescent="0.25">
      <c r="A36" s="652" t="s">
        <v>651</v>
      </c>
      <c r="B36" s="653">
        <v>3</v>
      </c>
      <c r="C36" s="653">
        <v>1</v>
      </c>
      <c r="E36" s="21"/>
      <c r="J36" s="652" t="s">
        <v>651</v>
      </c>
      <c r="K36" s="672">
        <f t="shared" si="2"/>
        <v>3</v>
      </c>
      <c r="L36" s="621">
        <f t="shared" si="3"/>
        <v>1</v>
      </c>
      <c r="N36" s="21"/>
    </row>
    <row r="37" spans="1:15" x14ac:dyDescent="0.25">
      <c r="A37" s="654" t="s">
        <v>373</v>
      </c>
      <c r="B37" s="655">
        <v>7</v>
      </c>
      <c r="C37" s="655">
        <v>2</v>
      </c>
      <c r="J37" s="654" t="s">
        <v>373</v>
      </c>
      <c r="K37" s="673">
        <f t="shared" si="2"/>
        <v>7</v>
      </c>
      <c r="L37" s="622">
        <f t="shared" si="3"/>
        <v>2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0.06</v>
      </c>
      <c r="C42" s="199"/>
      <c r="D42" s="255"/>
      <c r="E42" s="213"/>
      <c r="F42" s="255"/>
      <c r="G42" s="255"/>
      <c r="J42" s="675" t="s">
        <v>496</v>
      </c>
      <c r="K42" s="676">
        <f>B42</f>
        <v>0.06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0.05</v>
      </c>
      <c r="C43" s="199"/>
      <c r="D43" s="255"/>
      <c r="E43" s="256"/>
      <c r="F43" s="255"/>
      <c r="G43" s="255"/>
      <c r="J43" s="677" t="s">
        <v>497</v>
      </c>
      <c r="K43" s="678">
        <f>B43</f>
        <v>0.05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0.06</v>
      </c>
      <c r="C45" s="199"/>
      <c r="D45" s="257"/>
      <c r="E45" s="258"/>
      <c r="F45" s="255"/>
      <c r="G45" s="255"/>
      <c r="J45" s="680" t="s">
        <v>509</v>
      </c>
      <c r="K45" s="676">
        <f>B45</f>
        <v>0.06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0.06</v>
      </c>
      <c r="C48" s="255"/>
      <c r="D48" s="255"/>
      <c r="E48" s="255"/>
      <c r="F48" s="255"/>
      <c r="G48" s="255"/>
      <c r="J48" s="663" t="s">
        <v>506</v>
      </c>
      <c r="K48" s="681">
        <f>B48</f>
        <v>0.06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75548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2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20997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3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491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107547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37128</v>
      </c>
      <c r="D4" s="645">
        <v>2</v>
      </c>
      <c r="E4" s="645">
        <v>15581</v>
      </c>
      <c r="F4" s="645">
        <v>4</v>
      </c>
      <c r="G4" s="645">
        <v>305</v>
      </c>
      <c r="H4" s="645">
        <v>24734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64534</v>
      </c>
      <c r="D5" s="604">
        <v>2</v>
      </c>
      <c r="E5" s="604">
        <v>26270</v>
      </c>
      <c r="F5" s="604">
        <v>4</v>
      </c>
      <c r="G5" s="604">
        <v>603</v>
      </c>
      <c r="H5" s="604">
        <v>51216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75548</v>
      </c>
      <c r="D6" s="619">
        <v>2</v>
      </c>
      <c r="E6" s="619">
        <v>20997</v>
      </c>
      <c r="F6" s="619">
        <v>3</v>
      </c>
      <c r="G6" s="619">
        <v>491</v>
      </c>
      <c r="H6" s="619">
        <v>107547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144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2.6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1.2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0.9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0.41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4.0999999999999996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71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0.15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85.9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98.9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2523835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45493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1</v>
      </c>
      <c r="C4" s="602">
        <v>2</v>
      </c>
      <c r="D4" s="602">
        <v>77.3</v>
      </c>
      <c r="E4" s="602">
        <v>0.22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76.400000000000006</v>
      </c>
      <c r="E5" s="753">
        <v>0.12</v>
      </c>
      <c r="G5" s="649" t="s">
        <v>454</v>
      </c>
      <c r="H5" s="650">
        <f>IF(ISBLANK(B4),"",B4)</f>
        <v>1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71</v>
      </c>
      <c r="E6" s="961">
        <v>0.15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2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155</v>
      </c>
      <c r="C4" s="645">
        <v>2.7</v>
      </c>
      <c r="D4" s="645"/>
      <c r="E4" s="645">
        <v>0.5</v>
      </c>
      <c r="F4" s="645">
        <v>0.7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147</v>
      </c>
      <c r="C5" s="604">
        <v>2.6</v>
      </c>
      <c r="D5" s="604"/>
      <c r="E5" s="604">
        <v>0.43</v>
      </c>
      <c r="F5" s="604">
        <v>0.8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144</v>
      </c>
      <c r="C6" s="604">
        <v>2.6</v>
      </c>
      <c r="D6" s="604">
        <v>1.2</v>
      </c>
      <c r="E6" s="604">
        <v>0.41</v>
      </c>
      <c r="F6" s="604">
        <v>0.9</v>
      </c>
      <c r="G6" s="604">
        <v>4.0999999999999996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95</v>
      </c>
      <c r="C5" s="604">
        <v>83.8</v>
      </c>
      <c r="D5" s="604">
        <v>5</v>
      </c>
      <c r="E5" s="604">
        <v>8.6</v>
      </c>
      <c r="F5" s="255"/>
      <c r="G5" s="255"/>
      <c r="H5" s="255"/>
    </row>
    <row r="6" spans="1:8" x14ac:dyDescent="0.25">
      <c r="A6" s="362">
        <v>2021</v>
      </c>
      <c r="B6" s="604">
        <v>89.9</v>
      </c>
      <c r="C6" s="604">
        <v>69.3</v>
      </c>
      <c r="D6" s="604">
        <v>2</v>
      </c>
      <c r="E6" s="604">
        <v>3.5</v>
      </c>
      <c r="F6" s="255"/>
      <c r="G6" s="255"/>
      <c r="H6" s="255"/>
    </row>
    <row r="7" spans="1:8" x14ac:dyDescent="0.25">
      <c r="A7" s="483">
        <v>2022</v>
      </c>
      <c r="B7" s="1076">
        <v>85.9</v>
      </c>
      <c r="C7" s="1076">
        <v>98.9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8.6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3.5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4656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8.4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18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259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3077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67910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1224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4877</v>
      </c>
      <c r="C5" s="1043">
        <v>1898</v>
      </c>
      <c r="D5" s="602">
        <v>2979</v>
      </c>
      <c r="G5" s="873" t="s">
        <v>126</v>
      </c>
      <c r="H5" s="639">
        <f>IF(ISBLANK(D7),"",D7)</f>
        <v>2833</v>
      </c>
    </row>
    <row r="6" spans="1:17" x14ac:dyDescent="0.25">
      <c r="A6" s="643">
        <v>2021</v>
      </c>
      <c r="B6" s="1043">
        <v>4651</v>
      </c>
      <c r="C6" s="1043">
        <v>1779</v>
      </c>
      <c r="D6" s="604">
        <v>2872</v>
      </c>
      <c r="G6" s="637" t="s">
        <v>127</v>
      </c>
      <c r="H6" s="625">
        <f>IF(ISBLANK(C7),"",C7)</f>
        <v>1823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4656</v>
      </c>
      <c r="C7" s="1043">
        <v>1823</v>
      </c>
      <c r="D7" s="619">
        <v>2833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2833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1823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20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2.2000000000000002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0.1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2.1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51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0.4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19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4251</v>
      </c>
      <c r="C6" s="55">
        <v>2163</v>
      </c>
      <c r="D6" s="55">
        <v>2088</v>
      </c>
      <c r="E6" s="70">
        <v>4048</v>
      </c>
      <c r="F6" s="55">
        <v>2051</v>
      </c>
      <c r="G6" s="110">
        <v>1997</v>
      </c>
      <c r="H6" s="55">
        <v>1614</v>
      </c>
      <c r="I6" s="55">
        <v>808</v>
      </c>
      <c r="J6" s="55">
        <v>806</v>
      </c>
      <c r="K6" s="70">
        <v>9492</v>
      </c>
      <c r="L6" s="55">
        <v>4812</v>
      </c>
      <c r="M6" s="110">
        <v>4680</v>
      </c>
      <c r="N6" s="70">
        <v>7935</v>
      </c>
      <c r="O6" s="55">
        <v>3790</v>
      </c>
      <c r="P6" s="110">
        <v>4145</v>
      </c>
      <c r="Q6" s="70">
        <v>36752</v>
      </c>
      <c r="R6" s="55">
        <v>16730</v>
      </c>
      <c r="S6" s="110">
        <v>20022</v>
      </c>
      <c r="T6" s="70">
        <v>57962</v>
      </c>
      <c r="U6" s="55">
        <v>25711</v>
      </c>
      <c r="V6" s="162">
        <v>32251</v>
      </c>
    </row>
    <row r="7" spans="1:22" x14ac:dyDescent="0.25">
      <c r="A7" s="288">
        <v>2021</v>
      </c>
      <c r="B7" s="169">
        <v>4169</v>
      </c>
      <c r="C7" s="94">
        <v>2107</v>
      </c>
      <c r="D7" s="94">
        <v>2062</v>
      </c>
      <c r="E7" s="169">
        <v>4177</v>
      </c>
      <c r="F7" s="94">
        <v>2145</v>
      </c>
      <c r="G7" s="171">
        <v>2032</v>
      </c>
      <c r="H7" s="94">
        <v>1622</v>
      </c>
      <c r="I7" s="94">
        <v>787</v>
      </c>
      <c r="J7" s="94">
        <v>835</v>
      </c>
      <c r="K7" s="169">
        <v>9563</v>
      </c>
      <c r="L7" s="94">
        <v>4846</v>
      </c>
      <c r="M7" s="171">
        <v>4717</v>
      </c>
      <c r="N7" s="169">
        <v>7738</v>
      </c>
      <c r="O7" s="94">
        <v>3667</v>
      </c>
      <c r="P7" s="171">
        <v>4071</v>
      </c>
      <c r="Q7" s="169">
        <v>36529</v>
      </c>
      <c r="R7" s="94">
        <v>16614</v>
      </c>
      <c r="S7" s="171">
        <v>19915</v>
      </c>
      <c r="T7" s="214">
        <v>57563</v>
      </c>
      <c r="U7" s="58">
        <v>25500</v>
      </c>
      <c r="V7" s="162">
        <v>32063</v>
      </c>
    </row>
    <row r="8" spans="1:22" x14ac:dyDescent="0.25">
      <c r="A8" s="221">
        <v>2022</v>
      </c>
      <c r="B8" s="72">
        <v>3581</v>
      </c>
      <c r="C8" s="61">
        <v>1863</v>
      </c>
      <c r="D8" s="61">
        <v>1718</v>
      </c>
      <c r="E8" s="72">
        <v>4200</v>
      </c>
      <c r="F8" s="61">
        <v>2180</v>
      </c>
      <c r="G8" s="111">
        <v>2020</v>
      </c>
      <c r="H8" s="61">
        <v>1787</v>
      </c>
      <c r="I8" s="61">
        <v>868</v>
      </c>
      <c r="J8" s="61">
        <v>919</v>
      </c>
      <c r="K8" s="72">
        <v>9124</v>
      </c>
      <c r="L8" s="61">
        <v>4692</v>
      </c>
      <c r="M8" s="111">
        <v>4432</v>
      </c>
      <c r="N8" s="72">
        <v>8011</v>
      </c>
      <c r="O8" s="61">
        <v>3743</v>
      </c>
      <c r="P8" s="111">
        <v>4268</v>
      </c>
      <c r="Q8" s="72">
        <v>35430</v>
      </c>
      <c r="R8" s="61">
        <v>16114</v>
      </c>
      <c r="S8" s="111">
        <v>19316</v>
      </c>
      <c r="T8" s="72">
        <v>55477</v>
      </c>
      <c r="U8" s="61">
        <v>24811</v>
      </c>
      <c r="V8" s="111">
        <v>30666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3581</v>
      </c>
      <c r="C15" s="174">
        <f>E8</f>
        <v>4200</v>
      </c>
      <c r="D15" s="174">
        <f>H8</f>
        <v>1787</v>
      </c>
      <c r="E15" s="174">
        <f>K8</f>
        <v>9124</v>
      </c>
      <c r="F15" s="174">
        <f>N8</f>
        <v>8011</v>
      </c>
      <c r="G15" s="174">
        <f>Q8</f>
        <v>35430</v>
      </c>
      <c r="H15" s="336">
        <f>T8</f>
        <v>55477</v>
      </c>
      <c r="M15" s="174">
        <f>K8</f>
        <v>9124</v>
      </c>
      <c r="N15" s="174">
        <f>H15-E15-O15</f>
        <v>34087</v>
      </c>
      <c r="O15" s="174">
        <f>H15-(B15+C15+G15)</f>
        <v>12266</v>
      </c>
      <c r="P15" s="29"/>
      <c r="Q15" s="100">
        <f>M15/H15*100</f>
        <v>16.446455287776917</v>
      </c>
      <c r="R15" s="100">
        <f>N15/H15*100</f>
        <v>61.443481082250308</v>
      </c>
      <c r="S15" s="100">
        <f>O15/H15*100</f>
        <v>22.110063629972782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16.446455287776917</v>
      </c>
      <c r="R18" s="100">
        <f>N15/H15*100</f>
        <v>61.443481082250308</v>
      </c>
      <c r="S18" s="100">
        <f>O15/H15*100</f>
        <v>22.110063629972782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5.4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1.7</v>
      </c>
      <c r="C24" s="363"/>
      <c r="D24" s="363"/>
      <c r="E24" s="169">
        <v>1.7</v>
      </c>
      <c r="F24" s="363"/>
      <c r="G24" s="364"/>
      <c r="H24" s="169">
        <v>1.71</v>
      </c>
      <c r="I24" s="94">
        <v>0</v>
      </c>
      <c r="J24" s="171">
        <v>3.47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3.5</v>
      </c>
      <c r="C25" s="359"/>
      <c r="D25" s="359"/>
      <c r="E25" s="72">
        <v>8.6</v>
      </c>
      <c r="F25" s="359"/>
      <c r="G25" s="463"/>
      <c r="H25" s="72">
        <v>3.45</v>
      </c>
      <c r="I25" s="61">
        <v>6.56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3.47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3.47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6.56</v>
      </c>
      <c r="F34" s="704">
        <f t="shared" si="3"/>
        <v>2022</v>
      </c>
      <c r="G34" s="678">
        <f t="shared" si="4"/>
        <v>0</v>
      </c>
      <c r="H34" s="678">
        <f t="shared" si="5"/>
        <v>6.56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17</v>
      </c>
      <c r="C4" s="602">
        <v>0</v>
      </c>
      <c r="D4" s="602">
        <v>3</v>
      </c>
      <c r="E4" s="601">
        <v>1</v>
      </c>
      <c r="F4" s="602">
        <v>2.1</v>
      </c>
      <c r="G4" s="602">
        <v>0.3</v>
      </c>
    </row>
    <row r="5" spans="1:10" x14ac:dyDescent="0.25">
      <c r="A5" s="288">
        <v>2021</v>
      </c>
      <c r="B5" s="753">
        <v>20</v>
      </c>
      <c r="C5" s="753">
        <v>0</v>
      </c>
      <c r="D5" s="753">
        <v>1</v>
      </c>
      <c r="E5" s="755">
        <v>0</v>
      </c>
      <c r="F5" s="753">
        <v>2.2000000000000002</v>
      </c>
      <c r="G5" s="753">
        <v>0.1</v>
      </c>
    </row>
    <row r="6" spans="1:10" x14ac:dyDescent="0.25">
      <c r="A6" s="220">
        <v>2022</v>
      </c>
      <c r="B6" s="754">
        <v>19</v>
      </c>
      <c r="C6" s="754">
        <v>0</v>
      </c>
      <c r="D6" s="754">
        <v>1</v>
      </c>
      <c r="E6" s="756">
        <v>0</v>
      </c>
      <c r="F6" s="754">
        <v>2.2000000000000002</v>
      </c>
      <c r="G6" s="754">
        <v>0.1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17</v>
      </c>
      <c r="C11" s="80">
        <f>IF(ISBLANK(D4),"",D4)</f>
        <v>3</v>
      </c>
      <c r="E11" s="103">
        <f>A4</f>
        <v>2020</v>
      </c>
      <c r="F11" s="80">
        <f>IF(ISBLANK(B4),"",B4)</f>
        <v>17</v>
      </c>
      <c r="G11" s="80">
        <f>IF(ISBLANK(D4),"",D4)</f>
        <v>3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20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20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19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19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1</v>
      </c>
      <c r="E18" s="605">
        <f>A4</f>
        <v>2020</v>
      </c>
      <c r="F18" s="100">
        <f>IF(ISBLANK(C4),"",C4)</f>
        <v>0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243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0.4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162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1.8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135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1.5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212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0.4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218</v>
      </c>
    </row>
    <row r="17" spans="2:3" x14ac:dyDescent="0.25">
      <c r="B17" s="255">
        <v>2021</v>
      </c>
      <c r="C17" s="1010">
        <v>231</v>
      </c>
    </row>
    <row r="18" spans="2:3" x14ac:dyDescent="0.25">
      <c r="B18" s="255">
        <v>2022</v>
      </c>
      <c r="C18" s="1010">
        <v>162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218</v>
      </c>
    </row>
    <row r="22" spans="2:3" x14ac:dyDescent="0.25">
      <c r="B22" s="638">
        <f>B17</f>
        <v>2021</v>
      </c>
      <c r="C22" s="638">
        <f t="shared" ref="C22:C23" si="0">IF(ISBLANK(C17),"",C17)</f>
        <v>231</v>
      </c>
    </row>
    <row r="23" spans="2:3" x14ac:dyDescent="0.25">
      <c r="B23" s="638">
        <f>B18</f>
        <v>2022</v>
      </c>
      <c r="C23" s="638">
        <f t="shared" si="0"/>
        <v>162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22</v>
      </c>
      <c r="C5" s="55">
        <v>13</v>
      </c>
      <c r="D5" s="55">
        <v>12</v>
      </c>
      <c r="E5" s="271">
        <f>SUM(B5:D5)</f>
        <v>47</v>
      </c>
      <c r="F5" s="71">
        <v>385</v>
      </c>
      <c r="G5" s="70">
        <v>0.2</v>
      </c>
      <c r="H5" s="55">
        <v>0</v>
      </c>
      <c r="I5" s="110">
        <v>0.1</v>
      </c>
      <c r="J5" s="71">
        <v>0.7</v>
      </c>
    </row>
    <row r="6" spans="1:10" x14ac:dyDescent="0.25">
      <c r="A6" s="288">
        <v>2021</v>
      </c>
      <c r="B6" s="759">
        <v>29</v>
      </c>
      <c r="C6" s="760">
        <v>12</v>
      </c>
      <c r="D6" s="760">
        <v>8</v>
      </c>
      <c r="E6" s="272">
        <f>SUM(B6:D6)</f>
        <v>49</v>
      </c>
      <c r="F6" s="216">
        <v>330</v>
      </c>
      <c r="G6" s="459">
        <v>0.3</v>
      </c>
      <c r="H6" s="460">
        <v>0</v>
      </c>
      <c r="I6" s="765">
        <v>0.1</v>
      </c>
      <c r="J6" s="216">
        <v>0.6</v>
      </c>
    </row>
    <row r="7" spans="1:10" x14ac:dyDescent="0.25">
      <c r="A7" s="220">
        <v>2022</v>
      </c>
      <c r="B7" s="169">
        <v>35</v>
      </c>
      <c r="C7" s="94">
        <v>13</v>
      </c>
      <c r="D7" s="94">
        <v>9</v>
      </c>
      <c r="E7" s="449">
        <f>SUM(B7:D7)</f>
        <v>57</v>
      </c>
      <c r="F7" s="170">
        <v>243</v>
      </c>
      <c r="G7" s="169">
        <v>0.4</v>
      </c>
      <c r="H7" s="94">
        <v>0</v>
      </c>
      <c r="I7" s="171">
        <v>0.1</v>
      </c>
      <c r="J7" s="170">
        <v>0.4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385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330</v>
      </c>
      <c r="C14" s="28"/>
      <c r="D14" s="28"/>
      <c r="F14" s="627" t="s">
        <v>1534</v>
      </c>
      <c r="G14" s="623">
        <f>IF(ISBLANK(B7),"",B7)</f>
        <v>35</v>
      </c>
      <c r="I14" s="627" t="s">
        <v>1537</v>
      </c>
      <c r="J14" s="623">
        <f>IF(ISBLANK(B7),"",B7)</f>
        <v>35</v>
      </c>
    </row>
    <row r="15" spans="1:10" x14ac:dyDescent="0.25">
      <c r="A15" s="626">
        <f t="shared" ref="A15" si="1">A7</f>
        <v>2022</v>
      </c>
      <c r="B15" s="625">
        <f t="shared" si="0"/>
        <v>243</v>
      </c>
      <c r="C15" s="28"/>
      <c r="D15" s="28"/>
      <c r="F15" s="628" t="s">
        <v>1535</v>
      </c>
      <c r="G15" s="624">
        <f>IF(ISBLANK(C7),"",C7)</f>
        <v>13</v>
      </c>
      <c r="I15" s="628" t="s">
        <v>1546</v>
      </c>
      <c r="J15" s="624">
        <f>IF(ISBLANK(C7),"",C7)</f>
        <v>13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9</v>
      </c>
      <c r="I16" s="629" t="s">
        <v>1547</v>
      </c>
      <c r="J16" s="625">
        <f>IF(ISBLANK(D7),"",D7)</f>
        <v>9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</v>
      </c>
    </row>
    <row r="23" spans="1:2" x14ac:dyDescent="0.25">
      <c r="A23" s="629" t="s">
        <v>373</v>
      </c>
      <c r="B23" s="625">
        <f>IF(ISBLANK(I7),"",I7)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295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279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31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5.0999999999999996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26</v>
      </c>
      <c r="C6" s="761"/>
      <c r="D6" s="761"/>
      <c r="E6" s="459">
        <v>4.5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33</v>
      </c>
      <c r="C7" s="761"/>
      <c r="D7" s="761"/>
      <c r="E7" s="459">
        <v>5.5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31</v>
      </c>
      <c r="C8" s="762"/>
      <c r="D8" s="762"/>
      <c r="E8" s="603">
        <v>5.0999999999999996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26</v>
      </c>
      <c r="C16" s="757"/>
      <c r="I16" s="702">
        <f>A6</f>
        <v>2020</v>
      </c>
      <c r="J16" s="676">
        <f>IF(ISBLANK(E6),"",E6)</f>
        <v>4.5</v>
      </c>
      <c r="K16" s="758"/>
    </row>
    <row r="17" spans="1:10" x14ac:dyDescent="0.25">
      <c r="A17" s="703">
        <f>A7</f>
        <v>2021</v>
      </c>
      <c r="B17" s="855">
        <f>IF(ISBLANK(B7),"",B7)</f>
        <v>33</v>
      </c>
      <c r="C17" s="757"/>
      <c r="I17" s="703">
        <f>A7</f>
        <v>2021</v>
      </c>
      <c r="J17" s="855">
        <f>IF(ISBLANK(E7),"",E7)</f>
        <v>5.5</v>
      </c>
    </row>
    <row r="18" spans="1:10" x14ac:dyDescent="0.25">
      <c r="A18" s="704">
        <f>A8</f>
        <v>2022</v>
      </c>
      <c r="B18" s="678">
        <f>IF(ISBLANK(B8),"",B8)</f>
        <v>31</v>
      </c>
      <c r="C18" s="757"/>
      <c r="I18" s="704">
        <f>A8</f>
        <v>2022</v>
      </c>
      <c r="J18" s="678">
        <f>IF(ISBLANK(E8),"",E8)</f>
        <v>5.0999999999999996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3</v>
      </c>
      <c r="D5" s="451">
        <f>IF(ISBLANK(B5),"",A5)</f>
        <v>2020</v>
      </c>
      <c r="E5" s="620">
        <f>IF(ISBLANK(B5),"",B5)</f>
        <v>3</v>
      </c>
      <c r="K5" s="219">
        <v>2020</v>
      </c>
      <c r="L5" s="657">
        <v>1.8</v>
      </c>
    </row>
    <row r="6" spans="1:12" x14ac:dyDescent="0.25">
      <c r="A6" s="231">
        <v>2021</v>
      </c>
      <c r="B6" s="604">
        <v>4</v>
      </c>
      <c r="D6" s="452">
        <f>IF(ISBLANK(B6),"",A6)</f>
        <v>2021</v>
      </c>
      <c r="E6" s="621">
        <f>IF(ISBLANK(B6),"",B6)</f>
        <v>4</v>
      </c>
      <c r="K6" s="288">
        <v>2021</v>
      </c>
      <c r="L6" s="659">
        <v>2.1</v>
      </c>
    </row>
    <row r="7" spans="1:12" x14ac:dyDescent="0.25">
      <c r="A7" s="123">
        <v>2022</v>
      </c>
      <c r="B7" s="619">
        <v>3</v>
      </c>
      <c r="D7" s="381">
        <f>IF(ISBLANK(B7),"",A7)</f>
        <v>2022</v>
      </c>
      <c r="E7" s="622">
        <f>IF(ISBLANK(B7),"",B7)</f>
        <v>3</v>
      </c>
      <c r="K7" s="221">
        <v>2022</v>
      </c>
      <c r="L7" s="619">
        <v>2.1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252</v>
      </c>
      <c r="C4" s="645">
        <v>324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255</v>
      </c>
      <c r="C5" s="604">
        <v>304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295</v>
      </c>
      <c r="C6" s="604">
        <v>279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17</v>
      </c>
      <c r="C5" s="645">
        <v>3405</v>
      </c>
      <c r="D5" s="645">
        <v>287</v>
      </c>
      <c r="E5" s="871">
        <v>8.4</v>
      </c>
      <c r="F5" s="1048">
        <v>7.4</v>
      </c>
      <c r="G5" s="1048">
        <v>9.1999999999999993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17</v>
      </c>
      <c r="C6" s="659">
        <v>3367</v>
      </c>
      <c r="D6" s="659">
        <v>274</v>
      </c>
      <c r="E6" s="659">
        <v>8.1</v>
      </c>
      <c r="F6" s="659">
        <v>7</v>
      </c>
      <c r="G6" s="659">
        <v>9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18</v>
      </c>
      <c r="C7" s="619">
        <v>3077</v>
      </c>
      <c r="D7" s="619">
        <v>259</v>
      </c>
      <c r="E7" s="619">
        <v>8.4</v>
      </c>
      <c r="F7" s="619">
        <v>7.3</v>
      </c>
      <c r="G7" s="619">
        <v>9.1999999999999993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2.2999999999999998</v>
      </c>
      <c r="C4" s="657">
        <v>189</v>
      </c>
      <c r="D4" s="657">
        <v>2</v>
      </c>
      <c r="E4" s="657">
        <v>219</v>
      </c>
      <c r="F4" s="657">
        <v>0.4</v>
      </c>
      <c r="G4" s="657">
        <v>20</v>
      </c>
      <c r="H4" s="657">
        <v>1</v>
      </c>
      <c r="I4" s="657">
        <v>66</v>
      </c>
      <c r="J4" s="657">
        <v>0.5</v>
      </c>
      <c r="K4" s="255"/>
      <c r="L4" s="255"/>
      <c r="M4" s="255"/>
    </row>
    <row r="5" spans="1:13" x14ac:dyDescent="0.25">
      <c r="A5" s="488">
        <v>2021</v>
      </c>
      <c r="B5" s="604">
        <v>2.4</v>
      </c>
      <c r="C5" s="604">
        <v>124</v>
      </c>
      <c r="D5" s="604">
        <v>1.3</v>
      </c>
      <c r="E5" s="604">
        <v>227</v>
      </c>
      <c r="F5" s="604">
        <v>0.4</v>
      </c>
      <c r="G5" s="604">
        <v>21</v>
      </c>
      <c r="H5" s="604">
        <v>0</v>
      </c>
      <c r="I5" s="604">
        <v>51</v>
      </c>
      <c r="J5" s="604">
        <v>0.4</v>
      </c>
      <c r="K5" s="255"/>
      <c r="L5" s="255"/>
      <c r="M5" s="255"/>
    </row>
    <row r="6" spans="1:13" x14ac:dyDescent="0.25">
      <c r="A6" s="483">
        <v>2022</v>
      </c>
      <c r="B6" s="619">
        <v>1.8</v>
      </c>
      <c r="C6" s="619">
        <v>135</v>
      </c>
      <c r="D6" s="619">
        <v>1.5</v>
      </c>
      <c r="E6" s="619">
        <v>212</v>
      </c>
      <c r="F6" s="619">
        <v>0.4</v>
      </c>
      <c r="G6" s="619">
        <v>20</v>
      </c>
      <c r="H6" s="619">
        <v>0</v>
      </c>
      <c r="I6" s="619">
        <v>51</v>
      </c>
      <c r="J6" s="619">
        <v>0.4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14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86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21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554</v>
      </c>
      <c r="C4" s="1015">
        <v>270</v>
      </c>
      <c r="D4" s="1015">
        <v>284</v>
      </c>
      <c r="E4" s="1014">
        <v>977</v>
      </c>
      <c r="F4" s="1015">
        <v>441</v>
      </c>
      <c r="G4" s="1015">
        <v>536</v>
      </c>
      <c r="H4" s="1016">
        <v>9.6</v>
      </c>
      <c r="I4" s="1016">
        <v>16.899999999999999</v>
      </c>
      <c r="J4" s="1016">
        <v>-7.3</v>
      </c>
      <c r="K4" s="70">
        <v>2543</v>
      </c>
      <c r="L4" s="55">
        <v>1169</v>
      </c>
      <c r="M4" s="110">
        <v>1374</v>
      </c>
      <c r="N4" s="55">
        <v>2267</v>
      </c>
      <c r="O4" s="55">
        <v>1089</v>
      </c>
      <c r="P4" s="110">
        <v>1178</v>
      </c>
    </row>
    <row r="5" spans="1:17" x14ac:dyDescent="0.25">
      <c r="A5" s="288">
        <v>2021</v>
      </c>
      <c r="B5" s="1017">
        <v>586</v>
      </c>
      <c r="C5" s="1018">
        <v>298</v>
      </c>
      <c r="D5" s="1018">
        <v>288</v>
      </c>
      <c r="E5" s="1017">
        <v>1104</v>
      </c>
      <c r="F5" s="1018">
        <v>509</v>
      </c>
      <c r="G5" s="1018">
        <v>595</v>
      </c>
      <c r="H5" s="1019">
        <v>10.199999999999999</v>
      </c>
      <c r="I5" s="1019">
        <v>19.2</v>
      </c>
      <c r="J5" s="1019">
        <v>-9</v>
      </c>
      <c r="K5" s="214">
        <v>2554</v>
      </c>
      <c r="L5" s="58">
        <v>1197</v>
      </c>
      <c r="M5" s="162">
        <v>1357</v>
      </c>
      <c r="N5" s="58">
        <v>2686</v>
      </c>
      <c r="O5" s="58">
        <v>1316</v>
      </c>
      <c r="P5" s="162">
        <v>1370</v>
      </c>
    </row>
    <row r="6" spans="1:17" x14ac:dyDescent="0.25">
      <c r="A6" s="221">
        <v>2022</v>
      </c>
      <c r="B6" s="1020">
        <v>579</v>
      </c>
      <c r="C6" s="1021">
        <v>305</v>
      </c>
      <c r="D6" s="1021">
        <v>274</v>
      </c>
      <c r="E6" s="1020">
        <v>881</v>
      </c>
      <c r="F6" s="1021">
        <v>378</v>
      </c>
      <c r="G6" s="1021">
        <v>503</v>
      </c>
      <c r="H6" s="1022">
        <v>10.4</v>
      </c>
      <c r="I6" s="1022">
        <v>15.9</v>
      </c>
      <c r="J6" s="1022">
        <v>-5.4</v>
      </c>
      <c r="K6" s="1023">
        <v>3179</v>
      </c>
      <c r="L6" s="1024">
        <v>1527</v>
      </c>
      <c r="M6" s="1025">
        <v>1652</v>
      </c>
      <c r="N6" s="1024">
        <v>3053</v>
      </c>
      <c r="O6" s="1024">
        <v>1492</v>
      </c>
      <c r="P6" s="1025">
        <v>1561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284</v>
      </c>
      <c r="C13" s="321">
        <f>IF(ISBLANK(C4),"",C4)</f>
        <v>270</v>
      </c>
      <c r="D13" s="366"/>
      <c r="E13" s="324">
        <f>A4</f>
        <v>2020</v>
      </c>
      <c r="F13" s="321">
        <f>IF(ISBLANK(G4),"",G4)</f>
        <v>536</v>
      </c>
      <c r="G13" s="321">
        <f>IF(ISBLANK(F4),"",F4)</f>
        <v>441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288</v>
      </c>
      <c r="C14" s="322">
        <f t="shared" ref="C14:C15" si="2">IF(ISBLANK(C5),"",C5)</f>
        <v>298</v>
      </c>
      <c r="D14" s="366"/>
      <c r="E14" s="325">
        <f t="shared" ref="E14:E15" si="3">A5</f>
        <v>2021</v>
      </c>
      <c r="F14" s="322">
        <f t="shared" ref="F14:F15" si="4">IF(ISBLANK(G5),"",G5)</f>
        <v>595</v>
      </c>
      <c r="G14" s="322">
        <f t="shared" ref="G14:G15" si="5">IF(ISBLANK(F5),"",F5)</f>
        <v>509</v>
      </c>
      <c r="H14" s="391"/>
      <c r="I14" s="391"/>
      <c r="J14" s="48"/>
      <c r="K14" s="327" t="s">
        <v>544</v>
      </c>
      <c r="L14" s="330">
        <f>IF(ISBLANK(K4),"",K4)</f>
        <v>2543</v>
      </c>
      <c r="M14" s="330">
        <f>IF(ISBLANK(K5),"",K5)</f>
        <v>2554</v>
      </c>
      <c r="N14" s="330">
        <f>IF(ISBLANK(K6),"",K6)</f>
        <v>3179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274</v>
      </c>
      <c r="C15" s="323">
        <f t="shared" si="2"/>
        <v>305</v>
      </c>
      <c r="E15" s="326">
        <f t="shared" si="3"/>
        <v>2022</v>
      </c>
      <c r="F15" s="323">
        <f t="shared" si="4"/>
        <v>503</v>
      </c>
      <c r="G15" s="323">
        <f t="shared" si="5"/>
        <v>378</v>
      </c>
      <c r="H15" s="213"/>
      <c r="I15" s="213"/>
      <c r="J15" s="28"/>
      <c r="K15" s="328" t="s">
        <v>543</v>
      </c>
      <c r="L15" s="331">
        <f>IF(ISBLANK(N4),"",N4)</f>
        <v>2267</v>
      </c>
      <c r="M15" s="331">
        <f>IF(ISBLANK(N5),"",N5)</f>
        <v>2686</v>
      </c>
      <c r="N15" s="331">
        <f>IF(ISBLANK(N6),"",N6)</f>
        <v>3053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2543</v>
      </c>
      <c r="M19" s="330">
        <f>IF(ISBLANK(K5),"",K5)</f>
        <v>2554</v>
      </c>
      <c r="N19" s="330">
        <f>IF(ISBLANK(K6),"",K6)</f>
        <v>3179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2267</v>
      </c>
      <c r="M20" s="331">
        <f>IF(ISBLANK(N5),"",N5)</f>
        <v>2686</v>
      </c>
      <c r="N20" s="331">
        <f>IF(ISBLANK(N6),"",N6)</f>
        <v>3053</v>
      </c>
      <c r="O20" s="366"/>
    </row>
    <row r="21" spans="1:15" x14ac:dyDescent="0.25">
      <c r="A21" s="324">
        <f>A4</f>
        <v>2020</v>
      </c>
      <c r="B21" s="321">
        <f>IF(ISBLANK(D4),"",D4)</f>
        <v>284</v>
      </c>
      <c r="C21" s="321">
        <f>IF(ISBLANK(C4),"",C4)</f>
        <v>270</v>
      </c>
      <c r="E21" s="324">
        <f>A4</f>
        <v>2020</v>
      </c>
      <c r="F21" s="321">
        <f>IF(ISBLANK(G4),"",G4)</f>
        <v>536</v>
      </c>
      <c r="G21" s="321">
        <f>IF(ISBLANK(F4),"",F4)</f>
        <v>441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288</v>
      </c>
      <c r="C22" s="322">
        <f t="shared" ref="C22:C23" si="8">IF(ISBLANK(C5),"",C5)</f>
        <v>298</v>
      </c>
      <c r="E22" s="325">
        <f t="shared" ref="E22:E23" si="9">A5</f>
        <v>2021</v>
      </c>
      <c r="F22" s="322">
        <f t="shared" ref="F22:F23" si="10">IF(ISBLANK(G5),"",G5)</f>
        <v>595</v>
      </c>
      <c r="G22" s="322">
        <f t="shared" ref="G22:G23" si="11">IF(ISBLANK(F5),"",F5)</f>
        <v>509</v>
      </c>
    </row>
    <row r="23" spans="1:15" x14ac:dyDescent="0.25">
      <c r="A23" s="326">
        <f t="shared" si="6"/>
        <v>2022</v>
      </c>
      <c r="B23" s="323">
        <f t="shared" si="7"/>
        <v>274</v>
      </c>
      <c r="C23" s="323">
        <f t="shared" si="8"/>
        <v>305</v>
      </c>
      <c r="E23" s="326">
        <f t="shared" si="9"/>
        <v>2022</v>
      </c>
      <c r="F23" s="323">
        <f t="shared" si="10"/>
        <v>503</v>
      </c>
      <c r="G23" s="323">
        <f t="shared" si="11"/>
        <v>378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9</v>
      </c>
      <c r="C5" s="613"/>
      <c r="D5" s="613"/>
      <c r="E5" s="601">
        <v>26</v>
      </c>
      <c r="F5" s="618"/>
      <c r="G5" s="947"/>
      <c r="H5" s="601">
        <v>117</v>
      </c>
      <c r="I5" s="618">
        <v>37</v>
      </c>
      <c r="J5" s="618">
        <v>80</v>
      </c>
      <c r="K5" s="618"/>
      <c r="L5" s="947"/>
    </row>
    <row r="6" spans="1:12" x14ac:dyDescent="0.25">
      <c r="A6" s="288">
        <v>2021</v>
      </c>
      <c r="B6" s="603">
        <v>12</v>
      </c>
      <c r="C6" s="614"/>
      <c r="D6" s="614"/>
      <c r="E6" s="1043">
        <v>32</v>
      </c>
      <c r="F6" s="1037"/>
      <c r="G6" s="982"/>
      <c r="H6" s="1043">
        <v>142</v>
      </c>
      <c r="I6" s="1037">
        <v>55</v>
      </c>
      <c r="J6" s="1037">
        <v>87</v>
      </c>
      <c r="K6" s="1037"/>
      <c r="L6" s="982"/>
    </row>
    <row r="7" spans="1:12" x14ac:dyDescent="0.25">
      <c r="A7" s="220">
        <v>2022</v>
      </c>
      <c r="B7" s="603">
        <v>14</v>
      </c>
      <c r="C7" s="614"/>
      <c r="D7" s="614"/>
      <c r="E7" s="1043">
        <v>21</v>
      </c>
      <c r="F7" s="1037"/>
      <c r="G7" s="982"/>
      <c r="H7" s="1043">
        <v>86</v>
      </c>
      <c r="I7" s="1037">
        <v>43</v>
      </c>
      <c r="J7" s="1037">
        <v>43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43</v>
      </c>
    </row>
    <row r="15" spans="1:12" ht="30" x14ac:dyDescent="0.25">
      <c r="A15" s="835" t="s">
        <v>1551</v>
      </c>
      <c r="B15" s="625">
        <f>IF(ISBLANK(J7),"",J7)</f>
        <v>43</v>
      </c>
    </row>
    <row r="17" spans="1:2" x14ac:dyDescent="0.25">
      <c r="A17" s="627" t="s">
        <v>1548</v>
      </c>
      <c r="B17" s="623">
        <f>IF(ISBLANK(I7),"",I7)</f>
        <v>43</v>
      </c>
    </row>
    <row r="18" spans="1:2" x14ac:dyDescent="0.25">
      <c r="A18" s="629" t="s">
        <v>1549</v>
      </c>
      <c r="B18" s="625">
        <f>IF(ISBLANK(J7),"",J7)</f>
        <v>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31.9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42.9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54.3</v>
      </c>
      <c r="C6" s="616">
        <v>33.299999999999997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52.3</v>
      </c>
      <c r="C10" s="616">
        <v>35.6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31.9</v>
      </c>
      <c r="C14" s="73">
        <v>42.9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55.531999999999996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5136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520297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2269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510119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0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8.1999999999999993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/>
      <c r="E5" s="753"/>
      <c r="G5" s="360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8">
        <v>2021</v>
      </c>
      <c r="B6" s="603"/>
      <c r="C6" s="614">
        <v>55.531999999999996</v>
      </c>
      <c r="D6" s="961"/>
      <c r="E6" s="961"/>
      <c r="G6" s="482">
        <v>2017</v>
      </c>
      <c r="H6" s="214">
        <v>0</v>
      </c>
      <c r="I6" s="58">
        <v>0</v>
      </c>
      <c r="J6" s="58">
        <v>0</v>
      </c>
      <c r="K6" s="216">
        <v>0</v>
      </c>
    </row>
    <row r="7" spans="1:12" x14ac:dyDescent="0.25">
      <c r="A7" s="220">
        <v>2022</v>
      </c>
      <c r="B7" s="603">
        <v>55.531999999999996</v>
      </c>
      <c r="C7" s="614">
        <v>55.531999999999996</v>
      </c>
      <c r="D7" s="961"/>
      <c r="E7" s="961"/>
      <c r="G7" s="484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55.531999999999996</v>
      </c>
      <c r="D14" s="633">
        <f>A5</f>
        <v>2020</v>
      </c>
      <c r="E14" s="627" t="str">
        <f>IF(ISBLANK(D5),"",D5)</f>
        <v/>
      </c>
      <c r="F14" s="213"/>
      <c r="G14" s="636" t="s">
        <v>933</v>
      </c>
      <c r="H14" s="623">
        <f>IF(ISBLANK(J7),"",J7)</f>
        <v>0</v>
      </c>
      <c r="I14" s="213"/>
      <c r="J14" s="213"/>
    </row>
    <row r="15" spans="1:12" x14ac:dyDescent="0.25">
      <c r="A15" s="872" t="s">
        <v>16</v>
      </c>
      <c r="B15" s="632">
        <f>IF(ISBLANK(B7),"",B7)</f>
        <v>55.531999999999996</v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55.531999999999996</v>
      </c>
      <c r="F19" s="255"/>
      <c r="G19" s="636" t="s">
        <v>537</v>
      </c>
      <c r="H19" s="623">
        <f>IF(ISBLANK(J7),"",J7)</f>
        <v>0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55.531999999999996</v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12.5</v>
      </c>
      <c r="C5" s="1101">
        <v>520198</v>
      </c>
      <c r="D5" s="1102">
        <v>5065</v>
      </c>
      <c r="E5" s="1101">
        <v>510119</v>
      </c>
      <c r="F5" s="1102">
        <v>2182</v>
      </c>
    </row>
    <row r="6" spans="1:9" x14ac:dyDescent="0.25">
      <c r="A6" s="220">
        <v>2021</v>
      </c>
      <c r="B6" s="1101">
        <v>15.8</v>
      </c>
      <c r="C6" s="1101">
        <v>520200</v>
      </c>
      <c r="D6" s="1102">
        <v>5108</v>
      </c>
      <c r="E6" s="1101">
        <v>510119</v>
      </c>
      <c r="F6" s="1102">
        <v>2261</v>
      </c>
    </row>
    <row r="7" spans="1:9" x14ac:dyDescent="0.25">
      <c r="A7" s="221">
        <v>2022</v>
      </c>
      <c r="B7" s="73">
        <v>8.1999999999999993</v>
      </c>
      <c r="C7" s="73">
        <v>520297</v>
      </c>
      <c r="D7" s="73">
        <v>5136</v>
      </c>
      <c r="E7" s="73">
        <v>510119</v>
      </c>
      <c r="F7" s="73">
        <v>2269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107274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20544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86730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267088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44036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223052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2.1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42467</v>
      </c>
      <c r="C5" s="460">
        <v>14979</v>
      </c>
      <c r="D5" s="460">
        <v>27488</v>
      </c>
      <c r="E5" s="459">
        <v>178578</v>
      </c>
      <c r="F5" s="460">
        <v>73864</v>
      </c>
      <c r="G5" s="460">
        <v>104714</v>
      </c>
      <c r="H5" s="459">
        <v>4.9000000000000004</v>
      </c>
      <c r="I5" s="765">
        <v>3.8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76694</v>
      </c>
      <c r="C6" s="460">
        <v>19866</v>
      </c>
      <c r="D6" s="460">
        <v>56828</v>
      </c>
      <c r="E6" s="459">
        <v>259653</v>
      </c>
      <c r="F6" s="460">
        <v>74463</v>
      </c>
      <c r="G6" s="460">
        <v>185190</v>
      </c>
      <c r="H6" s="459">
        <v>3.7</v>
      </c>
      <c r="I6" s="765">
        <v>3.3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107274</v>
      </c>
      <c r="C7" s="614">
        <v>20544</v>
      </c>
      <c r="D7" s="614">
        <v>86730</v>
      </c>
      <c r="E7" s="603">
        <v>267088</v>
      </c>
      <c r="F7" s="614">
        <v>44036</v>
      </c>
      <c r="G7" s="614">
        <v>223052</v>
      </c>
      <c r="H7" s="949">
        <v>2.1</v>
      </c>
      <c r="I7" s="950">
        <v>2.6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42467</v>
      </c>
      <c r="C14" s="676">
        <f t="shared" ref="C14:D14" si="0">IF(ISBLANK(C5),"",C5)</f>
        <v>14979</v>
      </c>
      <c r="D14" s="671">
        <f t="shared" si="0"/>
        <v>27488</v>
      </c>
      <c r="F14" s="886">
        <f>A5</f>
        <v>2020</v>
      </c>
      <c r="G14" s="676">
        <f>IF(ISBLANK(E5),"",E5)</f>
        <v>178578</v>
      </c>
      <c r="H14" s="676">
        <f t="shared" ref="H14:I16" si="1">IF(ISBLANK(F5),"",F5)</f>
        <v>73864</v>
      </c>
      <c r="I14" s="671">
        <f t="shared" si="1"/>
        <v>104714</v>
      </c>
      <c r="J14" s="758"/>
      <c r="K14" s="886">
        <f>A5</f>
        <v>2020</v>
      </c>
      <c r="L14" s="676">
        <f>IF(ISBLANK(H5),"",H5)</f>
        <v>4.9000000000000004</v>
      </c>
      <c r="M14" s="671">
        <f>IF(ISBLANK(I5),"",I5)</f>
        <v>3.8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76694</v>
      </c>
      <c r="C15" s="881">
        <f t="shared" si="3"/>
        <v>19866</v>
      </c>
      <c r="D15" s="888">
        <f t="shared" si="3"/>
        <v>56828</v>
      </c>
      <c r="F15" s="892">
        <f t="shared" ref="F15:F16" si="4">A6</f>
        <v>2021</v>
      </c>
      <c r="G15" s="855">
        <f t="shared" ref="G15:G16" si="5">IF(ISBLANK(E6),"",E6)</f>
        <v>259653</v>
      </c>
      <c r="H15" s="855">
        <f t="shared" si="1"/>
        <v>74463</v>
      </c>
      <c r="I15" s="672">
        <f t="shared" si="1"/>
        <v>185190</v>
      </c>
      <c r="J15" s="213"/>
      <c r="K15" s="892">
        <f t="shared" ref="K15:K16" si="6">A6</f>
        <v>2021</v>
      </c>
      <c r="L15" s="855">
        <f t="shared" ref="L15:M16" si="7">IF(ISBLANK(H6),"",H6)</f>
        <v>3.7</v>
      </c>
      <c r="M15" s="672">
        <f t="shared" si="7"/>
        <v>3.3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107274</v>
      </c>
      <c r="C16" s="890">
        <f t="shared" si="3"/>
        <v>20544</v>
      </c>
      <c r="D16" s="891">
        <f t="shared" si="3"/>
        <v>86730</v>
      </c>
      <c r="F16" s="893">
        <f t="shared" si="4"/>
        <v>2022</v>
      </c>
      <c r="G16" s="678">
        <f t="shared" si="5"/>
        <v>267088</v>
      </c>
      <c r="H16" s="678">
        <f t="shared" si="1"/>
        <v>44036</v>
      </c>
      <c r="I16" s="673">
        <f t="shared" si="1"/>
        <v>223052</v>
      </c>
      <c r="J16" s="213"/>
      <c r="K16" s="893">
        <f t="shared" si="6"/>
        <v>2022</v>
      </c>
      <c r="L16" s="678">
        <f t="shared" si="7"/>
        <v>2.1</v>
      </c>
      <c r="M16" s="673">
        <f t="shared" si="7"/>
        <v>2.6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42467</v>
      </c>
      <c r="C22" s="676">
        <f t="shared" ref="C22:D22" si="8">IF(ISBLANK(C5),"",C5)</f>
        <v>14979</v>
      </c>
      <c r="D22" s="671">
        <f t="shared" si="8"/>
        <v>27488</v>
      </c>
      <c r="F22" s="886">
        <f>A5</f>
        <v>2020</v>
      </c>
      <c r="G22" s="676">
        <f>IF(ISBLANK(E5),"",E5)</f>
        <v>178578</v>
      </c>
      <c r="H22" s="676">
        <f t="shared" ref="H22:I24" si="9">IF(ISBLANK(F5),"",F5)</f>
        <v>73864</v>
      </c>
      <c r="I22" s="671">
        <f t="shared" si="9"/>
        <v>104714</v>
      </c>
      <c r="J22" s="758"/>
      <c r="K22" s="886">
        <f>A5</f>
        <v>2020</v>
      </c>
      <c r="L22" s="676">
        <f>IF(ISBLANK(H5),"",H5)</f>
        <v>4.9000000000000004</v>
      </c>
      <c r="M22" s="671">
        <f>IF(ISBLANK(I5),"",I5)</f>
        <v>3.8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76694</v>
      </c>
      <c r="C23" s="855">
        <f t="shared" si="11"/>
        <v>19866</v>
      </c>
      <c r="D23" s="672">
        <f t="shared" si="11"/>
        <v>56828</v>
      </c>
      <c r="F23" s="892">
        <f t="shared" ref="F23:F24" si="12">A6</f>
        <v>2021</v>
      </c>
      <c r="G23" s="855">
        <f t="shared" ref="G23:G24" si="13">IF(ISBLANK(E6),"",E6)</f>
        <v>259653</v>
      </c>
      <c r="H23" s="855">
        <f t="shared" si="9"/>
        <v>74463</v>
      </c>
      <c r="I23" s="672">
        <f t="shared" si="9"/>
        <v>185190</v>
      </c>
      <c r="J23" s="213"/>
      <c r="K23" s="892">
        <f t="shared" ref="K23:K24" si="14">A6</f>
        <v>2021</v>
      </c>
      <c r="L23" s="855">
        <f t="shared" ref="L23:M24" si="15">IF(ISBLANK(H6),"",H6)</f>
        <v>3.7</v>
      </c>
      <c r="M23" s="672">
        <f t="shared" si="15"/>
        <v>3.3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107274</v>
      </c>
      <c r="C24" s="678">
        <f t="shared" si="11"/>
        <v>20544</v>
      </c>
      <c r="D24" s="673">
        <f t="shared" si="11"/>
        <v>86730</v>
      </c>
      <c r="F24" s="893">
        <f t="shared" si="12"/>
        <v>2022</v>
      </c>
      <c r="G24" s="678">
        <f t="shared" si="13"/>
        <v>267088</v>
      </c>
      <c r="H24" s="678">
        <f t="shared" si="9"/>
        <v>44036</v>
      </c>
      <c r="I24" s="673">
        <f t="shared" si="9"/>
        <v>223052</v>
      </c>
      <c r="J24" s="213"/>
      <c r="K24" s="893">
        <f t="shared" si="14"/>
        <v>2022</v>
      </c>
      <c r="L24" s="678">
        <f t="shared" si="15"/>
        <v>2.1</v>
      </c>
      <c r="M24" s="673">
        <f t="shared" si="15"/>
        <v>2.6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213</v>
      </c>
      <c r="C3" s="71">
        <v>129</v>
      </c>
      <c r="D3" s="71">
        <v>13.6</v>
      </c>
      <c r="F3" s="105" t="s">
        <v>545</v>
      </c>
      <c r="G3" s="97">
        <f>IF(ISBLANK(B3),"",B3)</f>
        <v>213</v>
      </c>
      <c r="H3" s="97">
        <f>IF(ISBLANK(B4),"",B4)</f>
        <v>284</v>
      </c>
      <c r="I3" s="97">
        <f>IF(ISBLANK(B5),"",B5)</f>
        <v>323</v>
      </c>
      <c r="J3" s="367"/>
    </row>
    <row r="4" spans="1:12" x14ac:dyDescent="0.25">
      <c r="A4" s="288">
        <v>2021</v>
      </c>
      <c r="B4" s="216">
        <v>284</v>
      </c>
      <c r="C4" s="216">
        <v>131</v>
      </c>
      <c r="D4" s="216">
        <v>14.2</v>
      </c>
      <c r="F4" s="130" t="s">
        <v>546</v>
      </c>
      <c r="G4" s="98">
        <f>IF(ISBLANK(C3),"",C3)</f>
        <v>129</v>
      </c>
      <c r="H4" s="98">
        <f>IF(ISBLANK(C4),"",C4)</f>
        <v>131</v>
      </c>
      <c r="I4" s="98">
        <f>IF(ISBLANK(C5),"",C5)</f>
        <v>144</v>
      </c>
      <c r="J4" s="367"/>
    </row>
    <row r="5" spans="1:12" x14ac:dyDescent="0.25">
      <c r="A5" s="220">
        <v>2022</v>
      </c>
      <c r="B5" s="170">
        <v>323</v>
      </c>
      <c r="C5" s="170">
        <v>144</v>
      </c>
      <c r="D5" s="170">
        <v>14.4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213</v>
      </c>
      <c r="H8" s="97">
        <f>IF(ISBLANK(B4),"",B4)</f>
        <v>284</v>
      </c>
      <c r="I8" s="97">
        <f>IF(ISBLANK(B5),"",B5)</f>
        <v>323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129</v>
      </c>
      <c r="H9" s="98">
        <f>IF(ISBLANK(C4),"",C4)</f>
        <v>131</v>
      </c>
      <c r="I9" s="98">
        <f>IF(ISBLANK(C5),"",C5)</f>
        <v>144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14.2</v>
      </c>
      <c r="I13" s="132">
        <f>IF(ISBLANK(D5),"",D5)</f>
        <v>14.4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1215</v>
      </c>
      <c r="C4" s="110">
        <v>1335</v>
      </c>
      <c r="E4" s="29" t="s">
        <v>548</v>
      </c>
      <c r="F4" s="165">
        <f>B4/($B$22+$C$22)*100</f>
        <v>2.1900967968707752</v>
      </c>
      <c r="G4" s="165">
        <f>C4/($B$22+$C$22)*100</f>
        <v>2.4064026533518397</v>
      </c>
      <c r="J4" s="29" t="s">
        <v>548</v>
      </c>
      <c r="K4" s="165">
        <f>G4</f>
        <v>2.4064026533518397</v>
      </c>
    </row>
    <row r="5" spans="1:11" x14ac:dyDescent="0.25">
      <c r="A5" s="204" t="s">
        <v>549</v>
      </c>
      <c r="B5" s="214">
        <v>1282</v>
      </c>
      <c r="C5" s="162">
        <v>1368</v>
      </c>
      <c r="E5" s="29" t="s">
        <v>549</v>
      </c>
      <c r="F5" s="165">
        <f t="shared" ref="F5:G21" si="0">B5/($B$22+$C$22)*100</f>
        <v>2.3108675667393697</v>
      </c>
      <c r="G5" s="165">
        <f t="shared" si="0"/>
        <v>2.4658867638841322</v>
      </c>
      <c r="J5" s="29" t="s">
        <v>549</v>
      </c>
      <c r="K5" s="165">
        <f t="shared" ref="K5:K21" si="1">G5</f>
        <v>2.4658867638841322</v>
      </c>
    </row>
    <row r="6" spans="1:11" x14ac:dyDescent="0.25">
      <c r="A6" s="204" t="s">
        <v>550</v>
      </c>
      <c r="B6" s="214">
        <v>1241</v>
      </c>
      <c r="C6" s="162">
        <v>1340</v>
      </c>
      <c r="E6" s="29" t="s">
        <v>550</v>
      </c>
      <c r="F6" s="165">
        <f t="shared" si="0"/>
        <v>2.2369630657750057</v>
      </c>
      <c r="G6" s="165">
        <f t="shared" si="0"/>
        <v>2.4154153973718842</v>
      </c>
      <c r="J6" s="29" t="s">
        <v>550</v>
      </c>
      <c r="K6" s="165">
        <f t="shared" si="1"/>
        <v>2.4154153973718842</v>
      </c>
    </row>
    <row r="7" spans="1:11" x14ac:dyDescent="0.25">
      <c r="A7" s="204" t="s">
        <v>551</v>
      </c>
      <c r="B7" s="214">
        <v>1169</v>
      </c>
      <c r="C7" s="162">
        <v>1086</v>
      </c>
      <c r="E7" s="29" t="s">
        <v>551</v>
      </c>
      <c r="F7" s="165">
        <f t="shared" si="0"/>
        <v>2.1071795518863672</v>
      </c>
      <c r="G7" s="165">
        <f t="shared" si="0"/>
        <v>1.9575680011536312</v>
      </c>
      <c r="J7" s="29" t="s">
        <v>551</v>
      </c>
      <c r="K7" s="165">
        <f t="shared" si="1"/>
        <v>1.9575680011536312</v>
      </c>
    </row>
    <row r="8" spans="1:11" x14ac:dyDescent="0.25">
      <c r="A8" s="204" t="s">
        <v>552</v>
      </c>
      <c r="B8" s="214">
        <v>1310</v>
      </c>
      <c r="C8" s="162">
        <v>1167</v>
      </c>
      <c r="E8" s="29" t="s">
        <v>552</v>
      </c>
      <c r="F8" s="165">
        <f t="shared" si="0"/>
        <v>2.3613389332516177</v>
      </c>
      <c r="G8" s="165">
        <f t="shared" si="0"/>
        <v>2.1035744542783497</v>
      </c>
      <c r="J8" s="29" t="s">
        <v>552</v>
      </c>
      <c r="K8" s="165">
        <f t="shared" si="1"/>
        <v>2.1035744542783497</v>
      </c>
    </row>
    <row r="9" spans="1:11" x14ac:dyDescent="0.25">
      <c r="A9" s="204" t="s">
        <v>553</v>
      </c>
      <c r="B9" s="214">
        <v>1789</v>
      </c>
      <c r="C9" s="162">
        <v>1490</v>
      </c>
      <c r="E9" s="29" t="s">
        <v>553</v>
      </c>
      <c r="F9" s="165">
        <f t="shared" si="0"/>
        <v>3.2247598103718662</v>
      </c>
      <c r="G9" s="165">
        <f t="shared" si="0"/>
        <v>2.6857977179732142</v>
      </c>
      <c r="J9" s="29" t="s">
        <v>553</v>
      </c>
      <c r="K9" s="165">
        <f t="shared" si="1"/>
        <v>2.6857977179732142</v>
      </c>
    </row>
    <row r="10" spans="1:11" x14ac:dyDescent="0.25">
      <c r="A10" s="204" t="s">
        <v>554</v>
      </c>
      <c r="B10" s="214">
        <v>2086</v>
      </c>
      <c r="C10" s="162">
        <v>1761</v>
      </c>
      <c r="E10" s="29" t="s">
        <v>554</v>
      </c>
      <c r="F10" s="165">
        <f t="shared" si="0"/>
        <v>3.7601168051625002</v>
      </c>
      <c r="G10" s="165">
        <f t="shared" si="0"/>
        <v>3.1742884438596173</v>
      </c>
      <c r="J10" s="29" t="s">
        <v>554</v>
      </c>
      <c r="K10" s="165">
        <f t="shared" si="1"/>
        <v>3.1742884438596173</v>
      </c>
    </row>
    <row r="11" spans="1:11" x14ac:dyDescent="0.25">
      <c r="A11" s="204" t="s">
        <v>555</v>
      </c>
      <c r="B11" s="214">
        <v>2407</v>
      </c>
      <c r="C11" s="162">
        <v>1995</v>
      </c>
      <c r="E11" s="29" t="s">
        <v>555</v>
      </c>
      <c r="F11" s="165">
        <f t="shared" si="0"/>
        <v>4.3387349712493464</v>
      </c>
      <c r="G11" s="165">
        <f t="shared" si="0"/>
        <v>3.5960848639976928</v>
      </c>
      <c r="J11" s="29" t="s">
        <v>555</v>
      </c>
      <c r="K11" s="165">
        <f t="shared" si="1"/>
        <v>3.5960848639976928</v>
      </c>
    </row>
    <row r="12" spans="1:11" x14ac:dyDescent="0.25">
      <c r="A12" s="204" t="s">
        <v>556</v>
      </c>
      <c r="B12" s="214">
        <v>2566</v>
      </c>
      <c r="C12" s="162">
        <v>2196</v>
      </c>
      <c r="E12" s="29" t="s">
        <v>556</v>
      </c>
      <c r="F12" s="165">
        <f t="shared" si="0"/>
        <v>4.6253402310867564</v>
      </c>
      <c r="G12" s="165">
        <f t="shared" si="0"/>
        <v>3.9583971736034758</v>
      </c>
      <c r="J12" s="29" t="s">
        <v>556</v>
      </c>
      <c r="K12" s="165">
        <f t="shared" si="1"/>
        <v>3.9583971736034758</v>
      </c>
    </row>
    <row r="13" spans="1:11" x14ac:dyDescent="0.25">
      <c r="A13" s="204" t="s">
        <v>557</v>
      </c>
      <c r="B13" s="214">
        <v>2266</v>
      </c>
      <c r="C13" s="162">
        <v>1909</v>
      </c>
      <c r="E13" s="29" t="s">
        <v>557</v>
      </c>
      <c r="F13" s="165">
        <f t="shared" si="0"/>
        <v>4.0845755898840963</v>
      </c>
      <c r="G13" s="165">
        <f t="shared" si="0"/>
        <v>3.4410656668529298</v>
      </c>
      <c r="J13" s="29" t="s">
        <v>557</v>
      </c>
      <c r="K13" s="165">
        <f t="shared" si="1"/>
        <v>3.4410656668529298</v>
      </c>
    </row>
    <row r="14" spans="1:11" x14ac:dyDescent="0.25">
      <c r="A14" s="204" t="s">
        <v>558</v>
      </c>
      <c r="B14" s="214">
        <v>2016</v>
      </c>
      <c r="C14" s="162">
        <v>1666</v>
      </c>
      <c r="E14" s="29" t="s">
        <v>558</v>
      </c>
      <c r="F14" s="165">
        <f t="shared" si="0"/>
        <v>3.6339383888818793</v>
      </c>
      <c r="G14" s="165">
        <f t="shared" si="0"/>
        <v>3.0030463074787748</v>
      </c>
      <c r="J14" s="29" t="s">
        <v>558</v>
      </c>
      <c r="K14" s="165">
        <f t="shared" si="1"/>
        <v>3.0030463074787748</v>
      </c>
    </row>
    <row r="15" spans="1:11" x14ac:dyDescent="0.25">
      <c r="A15" s="204" t="s">
        <v>559</v>
      </c>
      <c r="B15" s="214">
        <v>1793</v>
      </c>
      <c r="C15" s="162">
        <v>1508</v>
      </c>
      <c r="E15" s="29" t="s">
        <v>559</v>
      </c>
      <c r="F15" s="165">
        <f t="shared" si="0"/>
        <v>3.2319700055879008</v>
      </c>
      <c r="G15" s="165">
        <f t="shared" si="0"/>
        <v>2.7182435964453737</v>
      </c>
      <c r="J15" s="29" t="s">
        <v>559</v>
      </c>
      <c r="K15" s="165">
        <f t="shared" si="1"/>
        <v>2.7182435964453737</v>
      </c>
    </row>
    <row r="16" spans="1:11" x14ac:dyDescent="0.25">
      <c r="A16" s="204" t="s">
        <v>560</v>
      </c>
      <c r="B16" s="214">
        <v>1914</v>
      </c>
      <c r="C16" s="162">
        <v>1336</v>
      </c>
      <c r="E16" s="29" t="s">
        <v>560</v>
      </c>
      <c r="F16" s="165">
        <f t="shared" si="0"/>
        <v>3.4500784108729747</v>
      </c>
      <c r="G16" s="165">
        <f t="shared" si="0"/>
        <v>2.4082052021558482</v>
      </c>
      <c r="J16" s="29" t="s">
        <v>560</v>
      </c>
      <c r="K16" s="165">
        <f t="shared" si="1"/>
        <v>2.4082052021558482</v>
      </c>
    </row>
    <row r="17" spans="1:11" x14ac:dyDescent="0.25">
      <c r="A17" s="204" t="s">
        <v>561</v>
      </c>
      <c r="B17" s="214">
        <v>2158</v>
      </c>
      <c r="C17" s="162">
        <v>1484</v>
      </c>
      <c r="E17" s="29" t="s">
        <v>561</v>
      </c>
      <c r="F17" s="165">
        <f t="shared" si="0"/>
        <v>3.8899003190511388</v>
      </c>
      <c r="G17" s="165">
        <f t="shared" si="0"/>
        <v>2.6749824251491612</v>
      </c>
      <c r="J17" s="29" t="s">
        <v>561</v>
      </c>
      <c r="K17" s="165">
        <f t="shared" si="1"/>
        <v>2.6749824251491612</v>
      </c>
    </row>
    <row r="18" spans="1:11" x14ac:dyDescent="0.25">
      <c r="A18" s="204" t="s">
        <v>562</v>
      </c>
      <c r="B18" s="214">
        <v>2343</v>
      </c>
      <c r="C18" s="162">
        <v>1487</v>
      </c>
      <c r="E18" s="29" t="s">
        <v>562</v>
      </c>
      <c r="F18" s="165">
        <f t="shared" si="0"/>
        <v>4.2233718477927793</v>
      </c>
      <c r="G18" s="165">
        <f t="shared" si="0"/>
        <v>2.6803900715611872</v>
      </c>
      <c r="J18" s="29" t="s">
        <v>562</v>
      </c>
      <c r="K18" s="165">
        <f t="shared" si="1"/>
        <v>2.6803900715611872</v>
      </c>
    </row>
    <row r="19" spans="1:11" x14ac:dyDescent="0.25">
      <c r="A19" s="204" t="s">
        <v>563</v>
      </c>
      <c r="B19" s="214">
        <v>1209</v>
      </c>
      <c r="C19" s="162">
        <v>753</v>
      </c>
      <c r="E19" s="29" t="s">
        <v>563</v>
      </c>
      <c r="F19" s="165">
        <f t="shared" si="0"/>
        <v>2.1792815040467222</v>
      </c>
      <c r="G19" s="165">
        <f t="shared" si="0"/>
        <v>1.3573192494186779</v>
      </c>
      <c r="J19" s="29" t="s">
        <v>563</v>
      </c>
      <c r="K19" s="165">
        <f t="shared" si="1"/>
        <v>1.3573192494186779</v>
      </c>
    </row>
    <row r="20" spans="1:11" x14ac:dyDescent="0.25">
      <c r="A20" s="204" t="s">
        <v>564</v>
      </c>
      <c r="B20" s="214">
        <v>927</v>
      </c>
      <c r="C20" s="162">
        <v>511</v>
      </c>
      <c r="E20" s="29" t="s">
        <v>564</v>
      </c>
      <c r="F20" s="165">
        <f t="shared" si="0"/>
        <v>1.6709627413162211</v>
      </c>
      <c r="G20" s="165">
        <f t="shared" si="0"/>
        <v>0.92110243884853182</v>
      </c>
      <c r="J20" s="29" t="s">
        <v>564</v>
      </c>
      <c r="K20" s="165">
        <f t="shared" si="1"/>
        <v>0.92110243884853182</v>
      </c>
    </row>
    <row r="21" spans="1:11" x14ac:dyDescent="0.25">
      <c r="A21" s="205" t="s">
        <v>565</v>
      </c>
      <c r="B21" s="72">
        <v>975</v>
      </c>
      <c r="C21" s="111">
        <v>419</v>
      </c>
      <c r="E21" s="31" t="s">
        <v>565</v>
      </c>
      <c r="F21" s="165">
        <f t="shared" si="0"/>
        <v>1.7574850839086471</v>
      </c>
      <c r="G21" s="165">
        <f t="shared" si="0"/>
        <v>0.75526794887971593</v>
      </c>
      <c r="J21" s="31" t="s">
        <v>565</v>
      </c>
      <c r="K21" s="212">
        <f t="shared" si="1"/>
        <v>0.75526794887971593</v>
      </c>
    </row>
    <row r="22" spans="1:11" x14ac:dyDescent="0.25">
      <c r="A22" s="311" t="s">
        <v>16</v>
      </c>
      <c r="B22" s="121">
        <f>SUM(B4:B21)</f>
        <v>30666</v>
      </c>
      <c r="C22" s="124">
        <f>SUM(C4:C21)</f>
        <v>24811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9216</v>
      </c>
      <c r="C3" s="110"/>
      <c r="E3" s="299" t="s">
        <v>717</v>
      </c>
      <c r="F3" s="71">
        <v>62.72</v>
      </c>
      <c r="G3" s="71">
        <v>61.09</v>
      </c>
      <c r="K3" s="122" t="s">
        <v>16</v>
      </c>
      <c r="L3" s="71">
        <v>2.23</v>
      </c>
      <c r="M3" s="71">
        <v>2.0499999999999998</v>
      </c>
    </row>
    <row r="4" spans="1:16" x14ac:dyDescent="0.25">
      <c r="A4" s="204" t="s">
        <v>712</v>
      </c>
      <c r="B4" s="214">
        <v>7027</v>
      </c>
      <c r="C4" s="162"/>
      <c r="E4" s="300" t="s">
        <v>718</v>
      </c>
      <c r="F4" s="216">
        <v>32.53</v>
      </c>
      <c r="G4" s="216">
        <v>33.18</v>
      </c>
      <c r="K4" s="217" t="s">
        <v>212</v>
      </c>
      <c r="L4" s="216">
        <v>2.23</v>
      </c>
      <c r="M4" s="216">
        <v>2.0499999999999998</v>
      </c>
      <c r="N4" s="213"/>
    </row>
    <row r="5" spans="1:16" x14ac:dyDescent="0.25">
      <c r="A5" s="204" t="s">
        <v>713</v>
      </c>
      <c r="B5" s="214">
        <v>4632</v>
      </c>
      <c r="C5" s="162"/>
      <c r="E5" s="300" t="s">
        <v>719</v>
      </c>
      <c r="F5" s="216">
        <v>4.25</v>
      </c>
      <c r="G5" s="216">
        <v>5.12</v>
      </c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>
        <v>3199</v>
      </c>
      <c r="C6" s="162"/>
      <c r="E6" s="300" t="s">
        <v>720</v>
      </c>
      <c r="F6" s="216">
        <v>0.39</v>
      </c>
      <c r="G6" s="216">
        <v>0.57999999999999996</v>
      </c>
      <c r="K6" s="228"/>
      <c r="L6" s="166"/>
      <c r="M6" s="213"/>
    </row>
    <row r="7" spans="1:16" x14ac:dyDescent="0.25">
      <c r="A7" s="204" t="s">
        <v>715</v>
      </c>
      <c r="B7" s="214">
        <v>817</v>
      </c>
      <c r="C7" s="162"/>
      <c r="E7" s="301" t="s">
        <v>721</v>
      </c>
      <c r="F7" s="73">
        <v>0.1</v>
      </c>
      <c r="G7" s="73">
        <v>0.03</v>
      </c>
      <c r="K7" s="229"/>
      <c r="L7" s="213"/>
      <c r="M7" s="213"/>
    </row>
    <row r="8" spans="1:16" x14ac:dyDescent="0.25">
      <c r="A8" s="205" t="s">
        <v>716</v>
      </c>
      <c r="B8" s="72">
        <v>345</v>
      </c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>
        <f>B3/SUM(B3:B8)*100</f>
        <v>36.519258202567762</v>
      </c>
      <c r="E13" s="219" t="s">
        <v>844</v>
      </c>
      <c r="F13" s="291">
        <f>IF(ISBLANK(F3),"",F3)</f>
        <v>62.72</v>
      </c>
      <c r="G13" s="291">
        <f>IF(ISBLANK(G3),"",G3)</f>
        <v>61.09</v>
      </c>
    </row>
    <row r="14" spans="1:16" x14ac:dyDescent="0.25">
      <c r="A14" s="222" t="s">
        <v>833</v>
      </c>
      <c r="B14" s="307" t="e">
        <f>C4/SUM(C3:C8)*100</f>
        <v>#DIV/0!</v>
      </c>
      <c r="C14" s="304">
        <f>B4/SUM(B3:B8)*100</f>
        <v>27.845141860833728</v>
      </c>
      <c r="E14" s="288" t="s">
        <v>845</v>
      </c>
      <c r="F14" s="292">
        <f t="shared" ref="F14:G17" si="0">IF(ISBLANK(F4),"",F4)</f>
        <v>32.53</v>
      </c>
      <c r="G14" s="292">
        <f t="shared" si="0"/>
        <v>33.18</v>
      </c>
    </row>
    <row r="15" spans="1:16" x14ac:dyDescent="0.25">
      <c r="A15" s="222" t="s">
        <v>834</v>
      </c>
      <c r="B15" s="307" t="e">
        <f>C5/SUM(C3:C8)*100</f>
        <v>#DIV/0!</v>
      </c>
      <c r="C15" s="304">
        <f>B5/SUM(B3:B8)*100</f>
        <v>18.354731336186401</v>
      </c>
      <c r="E15" s="288" t="s">
        <v>846</v>
      </c>
      <c r="F15" s="292">
        <f t="shared" si="0"/>
        <v>4.25</v>
      </c>
      <c r="G15" s="292">
        <f t="shared" si="0"/>
        <v>5.12</v>
      </c>
    </row>
    <row r="16" spans="1:16" x14ac:dyDescent="0.25">
      <c r="A16" s="222" t="s">
        <v>835</v>
      </c>
      <c r="B16" s="307" t="e">
        <f>C6/SUM(C3:C8)*100</f>
        <v>#DIV/0!</v>
      </c>
      <c r="C16" s="304">
        <f>B6/SUM(B3:B8)*100</f>
        <v>12.676335393881757</v>
      </c>
      <c r="E16" s="288" t="s">
        <v>847</v>
      </c>
      <c r="F16" s="292">
        <f t="shared" si="0"/>
        <v>0.39</v>
      </c>
      <c r="G16" s="292">
        <f t="shared" si="0"/>
        <v>0.57999999999999996</v>
      </c>
    </row>
    <row r="17" spans="1:18" x14ac:dyDescent="0.25">
      <c r="A17" s="222" t="s">
        <v>836</v>
      </c>
      <c r="B17" s="307" t="e">
        <f>C7/SUM(C3:C8)*100</f>
        <v>#DIV/0!</v>
      </c>
      <c r="C17" s="304">
        <f>B7/SUM(B3:B8)*100</f>
        <v>3.2374385798066259</v>
      </c>
      <c r="E17" s="221" t="s">
        <v>848</v>
      </c>
      <c r="F17" s="293">
        <f t="shared" si="0"/>
        <v>0.1</v>
      </c>
      <c r="G17" s="293">
        <f t="shared" si="0"/>
        <v>0.03</v>
      </c>
    </row>
    <row r="18" spans="1:18" x14ac:dyDescent="0.25">
      <c r="A18" s="223" t="s">
        <v>837</v>
      </c>
      <c r="B18" s="308" t="e">
        <f>C8/SUM(C3:C8)*100</f>
        <v>#DIV/0!</v>
      </c>
      <c r="C18" s="305">
        <f>B8/SUM(B3:B8)*100</f>
        <v>1.3670946267237281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>
        <f>C13</f>
        <v>36.519258202567762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>
        <f t="shared" si="1"/>
        <v>27.845141860833728</v>
      </c>
    </row>
    <row r="24" spans="1:18" x14ac:dyDescent="0.25">
      <c r="A24" s="309" t="s">
        <v>840</v>
      </c>
      <c r="B24" s="307" t="e">
        <f t="shared" si="1"/>
        <v>#DIV/0!</v>
      </c>
      <c r="C24" s="304">
        <f t="shared" si="1"/>
        <v>18.354731336186401</v>
      </c>
    </row>
    <row r="25" spans="1:18" x14ac:dyDescent="0.25">
      <c r="A25" s="222" t="s">
        <v>841</v>
      </c>
      <c r="B25" s="307" t="e">
        <f t="shared" si="1"/>
        <v>#DIV/0!</v>
      </c>
      <c r="C25" s="304">
        <f t="shared" si="1"/>
        <v>12.676335393881757</v>
      </c>
    </row>
    <row r="26" spans="1:18" x14ac:dyDescent="0.25">
      <c r="A26" s="222" t="s">
        <v>842</v>
      </c>
      <c r="B26" s="307" t="e">
        <f t="shared" si="1"/>
        <v>#DIV/0!</v>
      </c>
      <c r="C26" s="304">
        <f t="shared" si="1"/>
        <v>3.2374385798066259</v>
      </c>
    </row>
    <row r="27" spans="1:18" x14ac:dyDescent="0.25">
      <c r="A27" s="310" t="s">
        <v>843</v>
      </c>
      <c r="B27" s="308" t="e">
        <f t="shared" si="1"/>
        <v>#DIV/0!</v>
      </c>
      <c r="C27" s="305">
        <f t="shared" si="1"/>
        <v>1.3670946267237281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11735</v>
      </c>
      <c r="C34" s="110"/>
      <c r="E34" s="299" t="s">
        <v>717</v>
      </c>
      <c r="F34" s="71">
        <v>61.09</v>
      </c>
      <c r="G34" s="213"/>
      <c r="K34" s="122" t="s">
        <v>16</v>
      </c>
      <c r="L34" s="71">
        <v>2.0499999999999998</v>
      </c>
      <c r="M34" s="213"/>
    </row>
    <row r="35" spans="1:16" x14ac:dyDescent="0.25">
      <c r="A35" s="204" t="s">
        <v>712</v>
      </c>
      <c r="B35" s="214">
        <v>7099</v>
      </c>
      <c r="C35" s="162"/>
      <c r="E35" s="300" t="s">
        <v>718</v>
      </c>
      <c r="F35" s="216">
        <v>33.18</v>
      </c>
      <c r="G35" s="213"/>
      <c r="K35" s="217" t="s">
        <v>212</v>
      </c>
      <c r="L35" s="216">
        <v>2.0499999999999998</v>
      </c>
      <c r="M35" s="213"/>
      <c r="N35" s="29" t="s">
        <v>884</v>
      </c>
    </row>
    <row r="36" spans="1:16" x14ac:dyDescent="0.25">
      <c r="A36" s="204" t="s">
        <v>713</v>
      </c>
      <c r="B36" s="214">
        <v>4275</v>
      </c>
      <c r="C36" s="162"/>
      <c r="E36" s="300" t="s">
        <v>719</v>
      </c>
      <c r="F36" s="216">
        <v>5.12</v>
      </c>
      <c r="G36" s="213"/>
      <c r="K36" s="123" t="s">
        <v>213</v>
      </c>
      <c r="L36" s="73"/>
      <c r="M36" s="213"/>
      <c r="N36" s="290">
        <v>2022</v>
      </c>
    </row>
    <row r="37" spans="1:16" x14ac:dyDescent="0.25">
      <c r="A37" s="204" t="s">
        <v>714</v>
      </c>
      <c r="B37" s="214">
        <v>2928</v>
      </c>
      <c r="C37" s="162"/>
      <c r="E37" s="300" t="s">
        <v>720</v>
      </c>
      <c r="F37" s="216">
        <v>0.57999999999999996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713</v>
      </c>
      <c r="C38" s="162"/>
      <c r="E38" s="301" t="s">
        <v>721</v>
      </c>
      <c r="F38" s="73">
        <v>0.03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209</v>
      </c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>
        <f>B34/SUM(B34:B39)*100</f>
        <v>43.529062650691792</v>
      </c>
      <c r="E44" s="219" t="s">
        <v>844</v>
      </c>
      <c r="F44" s="291">
        <f>IF(ISBLANK(F34),"",F34)</f>
        <v>61.09</v>
      </c>
    </row>
    <row r="45" spans="1:16" x14ac:dyDescent="0.25">
      <c r="A45" s="222" t="s">
        <v>833</v>
      </c>
      <c r="B45" s="307" t="e">
        <f>C35/SUM(C34:C39)*100</f>
        <v>#DIV/0!</v>
      </c>
      <c r="C45" s="304">
        <f>B35/SUM(B34:B39)*100</f>
        <v>26.332579101598725</v>
      </c>
      <c r="E45" s="288" t="s">
        <v>845</v>
      </c>
      <c r="F45" s="292">
        <f t="shared" ref="F45:F48" si="2">IF(ISBLANK(F35),"",F35)</f>
        <v>33.18</v>
      </c>
    </row>
    <row r="46" spans="1:16" x14ac:dyDescent="0.25">
      <c r="A46" s="222" t="s">
        <v>834</v>
      </c>
      <c r="B46" s="307" t="e">
        <f>C36/SUM(C34:C39)*100</f>
        <v>#DIV/0!</v>
      </c>
      <c r="C46" s="304">
        <f>B36/SUM(B34:B39)*100</f>
        <v>15.857413108794837</v>
      </c>
      <c r="E46" s="288" t="s">
        <v>846</v>
      </c>
      <c r="F46" s="292">
        <f t="shared" si="2"/>
        <v>5.12</v>
      </c>
    </row>
    <row r="47" spans="1:16" x14ac:dyDescent="0.25">
      <c r="A47" s="222" t="s">
        <v>835</v>
      </c>
      <c r="B47" s="307" t="e">
        <f>C37/SUM(C34:C39)*100</f>
        <v>#DIV/0!</v>
      </c>
      <c r="C47" s="304">
        <f>B37/SUM(B34:B39)*100</f>
        <v>10.86093697837457</v>
      </c>
      <c r="E47" s="288" t="s">
        <v>847</v>
      </c>
      <c r="F47" s="292">
        <f t="shared" si="2"/>
        <v>0.57999999999999996</v>
      </c>
    </row>
    <row r="48" spans="1:16" x14ac:dyDescent="0.25">
      <c r="A48" s="222" t="s">
        <v>836</v>
      </c>
      <c r="B48" s="307" t="e">
        <f>C38/SUM(C34:C39)*100</f>
        <v>#DIV/0!</v>
      </c>
      <c r="C48" s="304">
        <f>B38/SUM(B34:B39)*100</f>
        <v>2.6447568529989982</v>
      </c>
      <c r="E48" s="221" t="s">
        <v>848</v>
      </c>
      <c r="F48" s="293">
        <f t="shared" si="2"/>
        <v>0.03</v>
      </c>
    </row>
    <row r="49" spans="1:3" x14ac:dyDescent="0.25">
      <c r="A49" s="223" t="s">
        <v>837</v>
      </c>
      <c r="B49" s="308" t="e">
        <f>C39/SUM(C34:C39)*100</f>
        <v>#DIV/0!</v>
      </c>
      <c r="C49" s="305">
        <f>B39/SUM(B34:B39)*100</f>
        <v>0.77525130754108085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>
        <f>C44</f>
        <v>43.529062650691792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>
        <f t="shared" si="3"/>
        <v>26.332579101598725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>
        <f t="shared" si="4"/>
        <v>15.857413108794837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>
        <f t="shared" si="5"/>
        <v>10.86093697837457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>
        <f t="shared" si="6"/>
        <v>2.6447568529989982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>
        <f t="shared" si="7"/>
        <v>0.77525130754108085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2024-01-30T09:44:32Z</dcterms:modified>
</cp:coreProperties>
</file>