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<sst xmlns="http://schemas.openxmlformats.org/spreadsheetml/2006/main" count="6316" uniqueCount="2914">
  <si>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</si>
  <si>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</si>
  <si>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</si>
  <si>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</si>
  <si>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</si>
  <si>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</si>
  <si>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</si>
  <si>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</si>
  <si>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</si>
  <si>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</si>
  <si>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</si>
  <si>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</si>
  <si>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</si>
  <si>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</si>
  <si>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</si>
  <si>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</si>
  <si>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</si>
  <si>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</si>
  <si>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</si>
  <si>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</si>
  <si>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</si>
  <si>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</si>
  <si>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</si>
  <si>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</si>
  <si>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</si>
  <si>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</si>
  <si>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</si>
  <si>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</si>
  <si>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</si>
  <si>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</si>
  <si>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</si>
  <si>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</si>
  <si>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</si>
  <si>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</si>
  <si>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</si>
  <si>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</si>
  <si>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</si>
  <si>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</si>
  <si>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</si>
  <si>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</si>
  <si>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</si>
  <si>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</si>
  <si>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</si>
  <si>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</si>
  <si>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</si>
  <si>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</si>
  <si>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</si>
  <si>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</si>
  <si>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</si>
  <si>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</si>
  <si>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</si>
  <si>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</si>
  <si>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</si>
  <si>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</si>
  <si>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</si>
  <si>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</si>
  <si>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</si>
  <si>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</si>
  <si>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</si>
  <si>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</si>
  <si>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</si>
  <si>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</si>
  <si>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</si>
  <si>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</si>
  <si>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</si>
  <si>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</si>
  <si>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</si>
  <si>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</si>
  <si>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</si>
  <si>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</si>
  <si>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</si>
  <si>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</si>
  <si>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</si>
  <si>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</si>
  <si>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</si>
  <si>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</si>
  <si>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</si>
  <si>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</si>
  <si>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</si>
  <si>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</si>
  <si>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</si>
  <si>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</si>
  <si>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</si>
  <si>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</si>
  <si>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</si>
  <si>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</si>
  <si>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</si>
  <si>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</si>
  <si>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</si>
  <si>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</si>
  <si>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</si>
  <si>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</si>
  <si>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</si>
  <si>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</si>
  <si>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</si>
  <si>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</si>
  <si>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</si>
  <si>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</si>
  <si>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</si>
  <si>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</si>
  <si>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</si>
  <si>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</si>
  <si>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</si>
  <si>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</si>
  <si>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</si>
  <si>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</si>
  <si>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</si>
  <si>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</si>
  <si>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</si>
  <si>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</si>
  <si>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</si>
  <si>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</si>
  <si>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</si>
  <si>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</si>
  <si>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</si>
  <si>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</si>
  <si>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</si>
  <si>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</si>
  <si>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</si>
  <si>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</si>
  <si>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</si>
  <si>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</si>
  <si>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</si>
  <si>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</si>
  <si>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</si>
  <si>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</si>
  <si>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</si>
  <si>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</si>
  <si>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</si>
  <si>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</si>
  <si>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</si>
  <si>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</si>
  <si>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</si>
  <si>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</si>
  <si>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</si>
  <si>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</si>
  <si>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</si>
  <si>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</si>
  <si>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</si>
  <si>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</si>
  <si>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</si>
  <si>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</si>
  <si>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</si>
  <si>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</si>
  <si>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</si>
  <si>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</si>
  <si>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</si>
  <si>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</si>
  <si>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</si>
  <si>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</si>
  <si>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</si>
  <si>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</si>
  <si>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</si>
  <si>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</si>
  <si>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</si>
  <si>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</si>
  <si>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</si>
  <si>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</si>
  <si>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</si>
  <si>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</si>
  <si>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</si>
  <si>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</si>
  <si>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</si>
  <si>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</si>
  <si>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</si>
  <si>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</si>
  <si>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</si>
  <si>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</si>
  <si>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</si>
  <si>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</si>
  <si>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</si>
  <si>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</si>
  <si>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</si>
  <si>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</si>
  <si>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</si>
  <si>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</si>
  <si>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</si>
  <si>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</si>
  <si>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</si>
  <si>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</si>
  <si>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</si>
  <si>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</si>
  <si>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</si>
  <si>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</si>
  <si>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</si>
  <si>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</si>
  <si>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</si>
  <si>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</si>
  <si>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</si>
  <si>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</si>
  <si>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</si>
  <si>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</si>
  <si>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</si>
  <si>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</si>
  <si>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</si>
  <si>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</si>
  <si>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</si>
  <si>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</si>
  <si>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</si>
  <si>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</si>
  <si>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</si>
  <si>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</si>
  <si>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</si>
  <si>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</si>
  <si>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</si>
  <si>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</si>
  <si>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</si>
  <si>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</si>
  <si>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</si>
  <si>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</si>
  <si>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</si>
  <si>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</si>
  <si>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</si>
  <si>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</si>
  <si>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</si>
  <si>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</si>
  <si>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</si>
  <si>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</si>
  <si>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</si>
  <si>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</si>
  <si>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</si>
  <si>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</si>
  <si>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</si>
  <si>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</si>
  <si>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</si>
  <si>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</si>
  <si>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</si>
  <si>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</si>
  <si>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</si>
  <si>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</si>
  <si>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</si>
  <si>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</si>
  <si>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</si>
  <si>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</si>
  <si>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</si>
  <si>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</si>
  <si>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</si>
  <si>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</si>
  <si>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</si>
  <si>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</si>
  <si>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</si>
  <si>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</si>
  <si>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</si>
  <si>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</si>
  <si>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</si>
  <si>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</si>
  <si>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</si>
  <si>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</si>
  <si>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</si>
  <si>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</si>
  <si>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</si>
  <si>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</si>
  <si>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</si>
  <si>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</si>
  <si>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</si>
  <si>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</si>
  <si>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</si>
  <si>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</si>
  <si>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</si>
  <si>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</si>
  <si>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</si>
  <si>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</si>
  <si>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</si>
  <si>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</si>
  <si>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</si>
  <si>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</si>
  <si>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</si>
  <si>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</si>
  <si>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</si>
  <si>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</si>
  <si>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</si>
  <si>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</si>
  <si>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</si>
  <si>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</si>
  <si>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</si>
  <si>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</si>
  <si>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</si>
  <si>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</si>
  <si>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</si>
  <si>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</si>
  <si>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</si>
  <si>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</si>
  <si>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</si>
  <si>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</si>
  <si>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</si>
  <si>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</si>
  <si>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</si>
  <si>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</si>
  <si>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</si>
  <si>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</si>
  <si>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</si>
  <si>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</si>
  <si>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</si>
  <si>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</si>
  <si>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</si>
  <si>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</si>
  <si>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</si>
  <si>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</si>
  <si>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</si>
  <si>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</si>
  <si>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</si>
  <si>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</si>
  <si>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</si>
  <si>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</si>
  <si>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</si>
  <si>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</si>
  <si>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</si>
  <si>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</si>
  <si>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</si>
  <si>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</si>
  <si>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</si>
  <si>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</si>
  <si>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</si>
  <si>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</si>
  <si>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</si>
  <si>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</si>
  <si>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</si>
  <si>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</si>
  <si>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</si>
  <si>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</si>
  <si>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</si>
  <si>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</si>
  <si>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</si>
  <si>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</si>
  <si>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</si>
  <si>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</si>
  <si>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</si>
  <si>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</si>
  <si>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</si>
  <si>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</si>
  <si>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</si>
  <si>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</si>
  <si>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</si>
  <si>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</si>
  <si>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</si>
  <si>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</si>
  <si>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</si>
  <si>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</si>
  <si>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</si>
  <si>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</si>
  <si>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</si>
  <si>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</si>
  <si>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</si>
  <si>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</si>
  <si>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</si>
  <si>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</si>
  <si>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</si>
  <si>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</si>
  <si>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</si>
  <si>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</si>
  <si>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</si>
  <si>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</si>
  <si>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</si>
  <si>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</si>
  <si>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</si>
  <si>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</si>
  <si>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</si>
  <si>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</si>
  <si>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</si>
  <si>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</si>
  <si>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</si>
  <si>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</si>
  <si>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</si>
  <si>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</si>
  <si>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</si>
  <si>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</si>
  <si>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</si>
  <si>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</si>
  <si>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</si>
  <si>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</si>
  <si>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</si>
  <si>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</si>
  <si>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</si>
  <si>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</si>
  <si>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</si>
  <si>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</si>
  <si>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</si>
  <si>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</si>
  <si>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</si>
  <si>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</si>
  <si>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</si>
  <si>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</si>
  <si>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</si>
  <si>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</si>
  <si>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</si>
  <si>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</si>
  <si>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</si>
  <si>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</si>
  <si>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</si>
  <si>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</si>
  <si>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</si>
  <si>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</si>
  <si>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</si>
  <si>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</si>
  <si>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</si>
  <si>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</si>
  <si>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</si>
  <si>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</si>
  <si>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</si>
  <si>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</si>
  <si>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</si>
  <si>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</si>
  <si>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</si>
  <si>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</si>
  <si>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</si>
  <si>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</si>
  <si>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</si>
  <si>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</si>
  <si>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</si>
  <si>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</si>
  <si>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</si>
  <si>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</si>
  <si>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</si>
  <si>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</si>
  <si>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</si>
  <si>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</si>
  <si>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</si>
  <si>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</si>
  <si>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</si>
  <si>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</si>
  <si>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</si>
  <si>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</si>
  <si>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</si>
  <si>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</si>
  <si>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</si>
  <si>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</si>
  <si>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</si>
  <si>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</si>
  <si>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</si>
  <si>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</si>
  <si>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</si>
  <si>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</si>
  <si>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</si>
  <si>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</si>
  <si>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</si>
  <si>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</si>
  <si>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</si>
  <si>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</si>
  <si>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</si>
  <si>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</si>
  <si>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</si>
  <si>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</si>
  <si>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</si>
  <si>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</si>
  <si>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</si>
  <si>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</si>
  <si>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</si>
  <si>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</si>
  <si>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</si>
  <si>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</si>
  <si>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</si>
  <si>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</si>
  <si>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</si>
  <si>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</si>
  <si>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</si>
  <si>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</si>
  <si>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</si>
  <si>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</si>
  <si>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</si>
  <si>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</si>
  <si>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</si>
  <si>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</si>
  <si>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</si>
  <si>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</si>
  <si>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</si>
  <si>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</si>
  <si>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</si>
  <si>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</si>
  <si>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</si>
  <si>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</si>
  <si>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</si>
  <si>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</si>
  <si>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</si>
  <si>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</si>
  <si>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</si>
  <si>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</si>
  <si>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</si>
  <si>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</si>
  <si>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</si>
  <si>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</si>
  <si>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</si>
  <si>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</si>
  <si>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</si>
  <si>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</si>
  <si>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</si>
  <si>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</si>
  <si>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</si>
  <si>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</si>
  <si>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</si>
  <si>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</si>
  <si>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</si>
  <si>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</si>
  <si>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</si>
  <si>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</si>
  <si>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</si>
  <si>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</si>
  <si>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</si>
  <si>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</si>
  <si>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</si>
  <si>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</si>
  <si>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</si>
  <si>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</si>
  <si>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</si>
  <si>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</si>
  <si>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</si>
  <si>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</si>
  <si>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</si>
  <si>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</si>
  <si>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</si>
  <si>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</si>
  <si>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</si>
  <si>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</si>
  <si>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</si>
  <si>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</si>
  <si>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</si>
  <si>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</si>
  <si>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</si>
  <si>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</si>
  <si>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</si>
  <si>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</si>
  <si>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</si>
  <si>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</si>
  <si>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</si>
  <si>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</si>
  <si>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</si>
  <si>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</si>
  <si>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</si>
  <si>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</si>
  <si>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</si>
  <si>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</si>
  <si>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</si>
  <si>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</si>
  <si>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</si>
  <si>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</si>
  <si>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</si>
  <si>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</si>
  <si>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</si>
  <si>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</si>
  <si>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</si>
  <si>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</si>
  <si>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</si>
  <si>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</si>
  <si>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</si>
  <si>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</si>
  <si>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</si>
  <si>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</si>
  <si>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</si>
  <si>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</si>
  <si>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</si>
  <si>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</si>
  <si>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</si>
  <si>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</si>
  <si>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</si>
  <si>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</si>
  <si>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</si>
  <si>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</si>
  <si>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</si>
  <si>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</si>
  <si>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</si>
  <si>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</si>
  <si>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</si>
  <si>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</si>
  <si>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</si>
  <si>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</si>
  <si>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</si>
  <si>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</si>
  <si>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</si>
  <si>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</si>
  <si>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</si>
  <si>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</si>
  <si>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</si>
  <si>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</si>
  <si>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</si>
  <si>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</si>
  <si>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</si>
  <si>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</si>
  <si>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</si>
  <si>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</si>
  <si>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</si>
  <si>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</si>
  <si>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</si>
  <si>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</si>
  <si>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</si>
  <si>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</si>
  <si>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</si>
  <si>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</si>
  <si>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</si>
  <si>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</si>
  <si>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</si>
  <si>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</si>
  <si>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</si>
  <si>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</si>
  <si>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</si>
  <si>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</si>
  <si>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</si>
  <si>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</si>
  <si>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</si>
  <si>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</si>
  <si>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</si>
  <si>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</si>
  <si>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</si>
  <si>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</si>
  <si>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</si>
  <si>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</si>
  <si>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</si>
  <si>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</si>
  <si>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</si>
  <si>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</si>
  <si>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</si>
  <si>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</si>
  <si>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</si>
  <si>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</si>
  <si>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</si>
  <si>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</si>
  <si>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</si>
  <si>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</si>
  <si>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</si>
  <si>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</si>
  <si>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</si>
  <si>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</si>
  <si>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</si>
  <si>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</si>
  <si>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</si>
  <si>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</si>
  <si>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</si>
  <si>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</si>
  <si>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</si>
  <si>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</si>
  <si>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</si>
  <si>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</si>
  <si>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</si>
  <si>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</si>
  <si>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</si>
  <si>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</si>
  <si>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</si>
  <si>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</si>
  <si>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</si>
  <si>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</si>
  <si>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</si>
  <si>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</si>
  <si>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</si>
  <si>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</si>
  <si>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</si>
  <si>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</si>
  <si>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</si>
  <si>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</si>
  <si>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</si>
  <si>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</si>
  <si>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</si>
  <si>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</si>
  <si>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</si>
  <si>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</si>
  <si>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</si>
  <si>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</si>
  <si>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</si>
  <si>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</si>
  <si>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</si>
  <si>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</si>
  <si>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</si>
  <si>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</si>
  <si>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</si>
  <si>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</si>
  <si>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</si>
  <si>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</si>
  <si>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</si>
  <si>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</si>
  <si>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</si>
  <si>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</si>
  <si>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</si>
  <si>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</si>
  <si>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</si>
  <si>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</si>
  <si>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</si>
  <si>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</si>
  <si>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</si>
  <si>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</si>
  <si>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</si>
  <si>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</si>
  <si>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</si>
  <si>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</si>
  <si>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</si>
  <si>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</si>
  <si>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</si>
  <si>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</si>
  <si>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</si>
  <si>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</si>
  <si>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</si>
  <si>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</si>
  <si>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</si>
  <si>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</si>
  <si>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</si>
  <si>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</si>
  <si>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</si>
  <si>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</si>
  <si>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</si>
  <si>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</si>
  <si>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</si>
  <si>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</si>
  <si>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</si>
  <si>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</si>
  <si>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</si>
  <si>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</si>
  <si>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</si>
  <si>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</si>
  <si>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</si>
  <si>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</si>
  <si>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</si>
  <si>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</si>
  <si>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</si>
  <si>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</si>
  <si>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</si>
  <si>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</si>
  <si>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</si>
  <si>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</si>
  <si>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</si>
  <si>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</si>
  <si>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</si>
  <si>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</si>
  <si>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</si>
  <si>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</si>
  <si>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</si>
  <si>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</si>
  <si>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</si>
  <si>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</si>
  <si>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</si>
  <si>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</si>
  <si>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</si>
  <si>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</si>
  <si>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</si>
  <si>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</si>
  <si>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</si>
  <si>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</si>
  <si>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</si>
  <si>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</si>
  <si>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</si>
  <si>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</si>
  <si>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</si>
  <si>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</si>
  <si>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</si>
  <si>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</si>
  <si>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</si>
  <si>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</si>
  <si>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</si>
  <si>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</si>
  <si>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</si>
  <si>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</si>
  <si>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</si>
  <si>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</si>
  <si>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</si>
  <si>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</si>
  <si>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</si>
  <si>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</si>
  <si>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</si>
  <si>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</si>
  <si>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</si>
  <si>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</si>
  <si>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</si>
  <si>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</si>
  <si>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</si>
  <si>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</si>
  <si>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</si>
  <si>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</si>
  <si>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</si>
  <si>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</si>
  <si>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</si>
  <si>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</si>
  <si>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</si>
  <si>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</si>
  <si>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</si>
  <si>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</si>
  <si>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</si>
  <si>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</si>
  <si>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</si>
  <si>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</si>
  <si>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</si>
  <si>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</si>
  <si>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</si>
  <si>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</si>
  <si>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</si>
  <si>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</si>
  <si>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</si>
  <si>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</si>
  <si>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</si>
  <si>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</si>
  <si>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</si>
  <si>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</si>
  <si>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</si>
  <si>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</si>
  <si>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</si>
  <si>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</si>
  <si>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</si>
  <si>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</si>
  <si>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</si>
  <si>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</si>
  <si>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</si>
  <si>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</si>
  <si>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</si>
  <si>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</si>
  <si>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</si>
  <si>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</si>
  <si>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</si>
  <si>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</si>
  <si>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</si>
  <si>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</si>
  <si>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</si>
  <si>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</si>
  <si>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</si>
  <si>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</si>
  <si>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</si>
  <si>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</si>
  <si>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</si>
  <si>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</si>
  <si>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</si>
  <si>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</si>
  <si>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</si>
  <si>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</si>
  <si>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</si>
  <si>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</si>
  <si>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</si>
  <si>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</si>
  <si>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</si>
  <si>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</si>
  <si>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</si>
  <si>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</si>
  <si>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</si>
  <si>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</si>
  <si>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</si>
  <si>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</si>
  <si>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</si>
  <si>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</si>
  <si>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</si>
  <si>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</si>
  <si>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</si>
  <si>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</si>
  <si>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</si>
  <si>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</si>
  <si>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</si>
  <si>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</si>
  <si>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</si>
  <si>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</si>
  <si>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</si>
  <si>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</si>
  <si>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</si>
  <si>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</si>
  <si>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</si>
  <si>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</si>
  <si>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</si>
  <si>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</si>
  <si>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</si>
  <si>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</si>
  <si>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</si>
  <si>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</si>
  <si>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</si>
  <si>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</si>
  <si>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</si>
  <si>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</si>
  <si>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</si>
  <si>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</si>
  <si>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</si>
  <si>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</si>
  <si>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</si>
  <si>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</si>
  <si>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</si>
  <si>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</si>
  <si>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</si>
  <si>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</si>
  <si>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</si>
  <si>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</si>
  <si>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</si>
  <si>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</si>
  <si>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</si>
  <si>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</si>
  <si>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</si>
  <si>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</si>
  <si>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</si>
  <si>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</si>
  <si>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</si>
  <si>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</si>
  <si>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</si>
  <si>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</si>
  <si>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</si>
  <si>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</si>
  <si>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</si>
  <si>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</si>
  <si>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</si>
  <si>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</si>
  <si>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</si>
  <si>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</si>
  <si>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</si>
  <si>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</si>
  <si>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</si>
  <si>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</si>
  <si>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</si>
  <si>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</si>
  <si>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</si>
  <si>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</si>
  <si>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</si>
  <si>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</si>
  <si>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</si>
  <si>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</si>
  <si>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</si>
  <si>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</si>
  <si>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</si>
  <si>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</si>
  <si>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</si>
  <si>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</si>
  <si>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</si>
  <si>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</si>
  <si>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</si>
  <si>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</si>
  <si>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</si>
  <si>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</si>
  <si>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</si>
  <si>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</si>
  <si>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</si>
  <si>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</si>
  <si>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</si>
  <si>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</si>
  <si>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</si>
  <si>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</si>
  <si>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</si>
  <si>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</si>
  <si>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</si>
  <si>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</si>
  <si>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</si>
  <si>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</si>
  <si>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</si>
  <si>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</si>
  <si>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</si>
  <si>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</si>
  <si>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</si>
  <si>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</si>
  <si>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</si>
  <si>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</si>
  <si>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</si>
  <si>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</si>
  <si>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</si>
  <si>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</si>
  <si>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</si>
  <si>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</si>
  <si>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</si>
  <si>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</si>
  <si>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</si>
  <si>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</si>
  <si>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</si>
  <si>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</si>
  <si>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</si>
  <si>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</si>
  <si>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</si>
  <si>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</si>
  <si>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</si>
  <si>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</si>
  <si>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</si>
  <si>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</si>
  <si>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</si>
  <si>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</si>
  <si>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</si>
  <si>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</si>
  <si>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</si>
  <si>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</si>
  <si>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</si>
  <si>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</si>
  <si>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</si>
  <si>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</si>
  <si>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</si>
  <si>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</si>
  <si>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</si>
  <si>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</si>
  <si>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</si>
  <si>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</si>
  <si>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</si>
  <si>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</si>
  <si>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</si>
  <si>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</si>
  <si>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</si>
  <si>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</si>
  <si>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</si>
  <si>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</si>
  <si>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</si>
  <si>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</si>
  <si>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</si>
  <si>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</si>
  <si>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</si>
  <si>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</si>
  <si>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</si>
  <si>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</si>
  <si>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</si>
  <si>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</si>
  <si>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</si>
  <si>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</si>
  <si>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</si>
  <si>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</si>
  <si>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</si>
  <si>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</si>
  <si>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</si>
  <si>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</si>
  <si>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</si>
  <si>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</si>
  <si>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</si>
  <si>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</si>
  <si>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</si>
  <si>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</si>
  <si>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</si>
  <si>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</si>
  <si>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</si>
  <si>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</si>
  <si>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</si>
  <si>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</si>
  <si>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</si>
  <si>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</si>
  <si>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</si>
  <si>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</si>
  <si>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</si>
  <si>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</si>
  <si>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</si>
  <si>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</si>
  <si>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</si>
  <si>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</si>
  <si>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</si>
  <si>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</si>
  <si>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</si>
  <si>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</si>
  <si>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</si>
  <si>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</si>
  <si>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</si>
  <si>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</si>
  <si>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</si>
  <si>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</si>
  <si>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</si>
  <si>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</si>
  <si>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</si>
  <si>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</si>
  <si>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</si>
  <si>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</si>
  <si>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</si>
  <si>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</si>
  <si>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</si>
  <si>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</si>
  <si>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</si>
  <si>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</si>
  <si>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</si>
  <si>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</si>
  <si>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</si>
  <si>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</si>
  <si>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</si>
  <si>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</si>
  <si>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</si>
  <si>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</si>
  <si>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</si>
  <si>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</si>
  <si>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</si>
  <si>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</si>
  <si>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</si>
  <si>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</si>
  <si>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</si>
  <si>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</si>
  <si>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</si>
  <si>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</si>
  <si>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</si>
  <si>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</si>
  <si>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</si>
  <si>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</si>
  <si>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</si>
  <si>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</si>
  <si>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</si>
  <si>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</si>
  <si>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</si>
  <si>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</si>
  <si>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</si>
  <si>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</si>
  <si>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</si>
  <si>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</si>
  <si>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</si>
  <si>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</si>
  <si>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</si>
  <si>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</si>
  <si>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</si>
  <si>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</si>
  <si>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</si>
  <si>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</si>
  <si>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</si>
  <si>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</si>
  <si>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</si>
  <si>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</si>
  <si>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</si>
  <si>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</si>
  <si>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</si>
  <si>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</si>
  <si>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</si>
  <si>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</si>
  <si>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</si>
  <si>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</si>
  <si>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</si>
  <si>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</si>
  <si>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</si>
  <si>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</si>
  <si>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</si>
  <si>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</si>
  <si>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</si>
  <si>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</si>
  <si>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</si>
  <si>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</si>
  <si>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</si>
  <si>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</si>
  <si>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</si>
  <si>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</si>
  <si>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</si>
  <si>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</si>
  <si>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</si>
  <si>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</si>
  <si>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</si>
  <si>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</si>
  <si>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</si>
  <si>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</si>
  <si>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</si>
  <si>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</si>
  <si>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</si>
  <si>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</si>
  <si>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</si>
  <si>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</si>
  <si>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</si>
  <si>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</si>
  <si>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</si>
  <si>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</si>
  <si>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</si>
  <si>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</si>
  <si>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</si>
  <si>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</si>
  <si>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</si>
  <si>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</si>
  <si>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</si>
  <si>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</si>
  <si>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</si>
  <si>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</si>
  <si>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</si>
  <si>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</si>
  <si>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</si>
  <si>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</si>
  <si>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</si>
  <si>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</si>
  <si>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</si>
  <si>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</si>
  <si>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</si>
  <si>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</si>
  <si>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</si>
  <si>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</si>
  <si>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</si>
  <si>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</si>
  <si>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</si>
  <si>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</si>
  <si>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</si>
  <si>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</si>
  <si>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</si>
  <si>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</si>
  <si>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</si>
  <si>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</si>
  <si>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</si>
  <si>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</si>
  <si>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</si>
  <si>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</si>
  <si>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</si>
  <si>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</si>
  <si>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</si>
  <si>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</si>
  <si>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</si>
  <si>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</si>
  <si>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</si>
  <si>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</si>
  <si>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</si>
  <si>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</si>
  <si>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</si>
  <si>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</si>
  <si>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</si>
  <si>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</si>
  <si>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</si>
  <si>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</si>
  <si>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</si>
  <si>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</si>
  <si>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</si>
  <si>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</si>
  <si>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</si>
  <si>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</si>
  <si>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</si>
  <si>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</si>
  <si>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</si>
  <si>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</si>
  <si>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</si>
  <si>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</si>
  <si>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</si>
  <si>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</si>
  <si>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</si>
  <si>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</si>
  <si>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</si>
  <si>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</si>
  <si>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</si>
  <si>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</si>
  <si>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</si>
  <si>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</si>
  <si>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</si>
  <si>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</si>
  <si>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</si>
  <si>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</si>
  <si>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</si>
  <si>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</si>
  <si>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</si>
  <si>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</si>
  <si>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</si>
  <si>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</si>
  <si>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</si>
  <si>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</si>
  <si>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</si>
  <si>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</si>
  <si>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</si>
  <si>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</si>
  <si>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</si>
  <si>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</si>
  <si>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</si>
  <si>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</si>
  <si>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</si>
  <si>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</si>
  <si>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</si>
  <si>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</si>
  <si>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</si>
  <si>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</si>
  <si>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</si>
  <si>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</si>
  <si>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</si>
  <si>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</si>
  <si>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</si>
  <si>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</si>
  <si>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</si>
  <si>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</si>
  <si>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</si>
  <si>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</si>
  <si>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</si>
  <si>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</si>
  <si>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</si>
  <si>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</si>
  <si>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</si>
  <si>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</si>
  <si>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</si>
  <si>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</si>
  <si>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</si>
  <si>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</si>
  <si>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</si>
  <si>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</si>
  <si>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</si>
  <si>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</si>
  <si>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</si>
  <si>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</si>
  <si>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</si>
  <si>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</si>
  <si>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</si>
  <si>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</si>
  <si>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</si>
  <si>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</si>
  <si>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</si>
  <si>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</si>
  <si>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</si>
  <si>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</si>
  <si>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</si>
  <si>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</si>
  <si>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</si>
  <si>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</si>
  <si>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</si>
  <si>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</si>
  <si>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</si>
  <si>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</si>
  <si>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</si>
  <si>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</si>
  <si>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</si>
  <si>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</si>
  <si>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</si>
  <si>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</si>
  <si>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</si>
  <si>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</si>
  <si>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</si>
  <si>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</si>
  <si>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</si>
  <si>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</si>
  <si>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</si>
  <si>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</si>
  <si>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</si>
  <si>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</si>
  <si>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</si>
  <si>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</si>
  <si>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</si>
  <si>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</si>
  <si>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</si>
  <si>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</si>
  <si>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</si>
  <si>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</si>
  <si>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</si>
  <si>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</si>
  <si>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</si>
  <si>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</si>
  <si>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</si>
  <si>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</si>
  <si>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</si>
  <si>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</si>
  <si>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</si>
  <si>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</si>
  <si>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</si>
  <si>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</si>
  <si>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</si>
  <si>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</si>
  <si>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</si>
  <si>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</si>
  <si>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</si>
  <si>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</si>
  <si>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</si>
  <si>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</si>
  <si>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</si>
  <si>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</si>
  <si>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</si>
  <si>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</si>
  <si>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</si>
  <si>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</si>
  <si>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</si>
  <si>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</si>
  <si>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</si>
  <si>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</si>
  <si>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</si>
  <si>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</si>
  <si>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</si>
  <si>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</si>
  <si>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</si>
  <si>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</si>
  <si>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</si>
  <si>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</si>
  <si>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</si>
  <si>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</si>
  <si>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</si>
  <si>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</si>
  <si>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</si>
  <si>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</si>
  <si>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</si>
  <si>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</si>
  <si>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</si>
  <si>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</si>
  <si>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</si>
  <si>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</si>
  <si>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</si>
  <si>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</si>
  <si>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</si>
  <si>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</si>
  <si>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</si>
  <si>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</si>
  <si>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</si>
  <si>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</si>
  <si>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</si>
  <si>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</si>
  <si>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</si>
  <si>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</si>
  <si>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</si>
  <si>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</si>
  <si>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</si>
  <si>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</si>
  <si>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</si>
  <si>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</si>
  <si>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</si>
  <si>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</si>
  <si>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</si>
  <si>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</si>
  <si>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</si>
  <si>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</si>
  <si>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</si>
  <si>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</si>
  <si>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</si>
  <si>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</si>
  <si>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</si>
  <si>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</si>
  <si>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</si>
  <si>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</si>
  <si>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</si>
  <si>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</si>
  <si>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</si>
  <si>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</si>
  <si>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</si>
  <si>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</si>
  <si>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</si>
  <si>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</si>
  <si>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</si>
  <si>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</si>
  <si>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</si>
  <si>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</si>
  <si>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</si>
  <si>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</si>
  <si>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</si>
  <si>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</si>
  <si>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</si>
  <si>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</si>
  <si>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</si>
  <si>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</si>
  <si>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</si>
  <si>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</si>
  <si>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</si>
  <si>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</si>
  <si>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</si>
  <si>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</si>
  <si>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</si>
  <si>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</si>
  <si>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</si>
  <si>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</si>
  <si>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</si>
  <si>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</si>
  <si>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</si>
  <si>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</si>
  <si>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</si>
  <si>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</si>
  <si>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</si>
  <si>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</si>
  <si>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</si>
  <si>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</si>
  <si>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</si>
  <si>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</si>
  <si>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</si>
  <si>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</si>
  <si>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</si>
  <si>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</si>
  <si>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</si>
  <si>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</si>
  <si>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</si>
  <si>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</si>
  <si>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</si>
  <si>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</si>
  <si>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</si>
  <si>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</si>
  <si>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</si>
  <si>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</si>
  <si>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</si>
  <si>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</si>
  <si>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</si>
  <si>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</si>
  <si>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</si>
  <si>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</si>
  <si>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</si>
  <si>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</si>
  <si>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</si>
  <si>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</si>
  <si>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</si>
  <si>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</si>
  <si>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</si>
  <si>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</si>
  <si>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</si>
  <si>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</si>
  <si>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</si>
  <si>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</si>
  <si>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</si>
  <si>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</si>
  <si>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</si>
  <si>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</si>
  <si>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</si>
  <si>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</si>
  <si>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</si>
  <si>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</si>
  <si>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</si>
  <si>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</si>
  <si>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</si>
  <si>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</si>
  <si>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</si>
  <si>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</si>
  <si>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</si>
  <si>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</si>
  <si>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</si>
  <si>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</si>
  <si>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</si>
  <si>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</si>
  <si>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</si>
  <si>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</si>
  <si>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</si>
  <si>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</si>
  <si>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</si>
  <si>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</si>
  <si>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</si>
  <si>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</si>
  <si>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</si>
  <si>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</si>
  <si>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</si>
  <si>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</si>
  <si>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</si>
  <si>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</si>
  <si>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</si>
  <si>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</si>
  <si>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</si>
  <si>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</si>
  <si>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</si>
  <si>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</si>
  <si>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</si>
  <si>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</si>
  <si>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</si>
  <si>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</si>
  <si>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</si>
  <si>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</si>
  <si>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</si>
  <si>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</si>
  <si>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</si>
  <si>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</si>
  <si>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</si>
  <si>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</si>
  <si>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</si>
  <si>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</si>
  <si>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</si>
  <si>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</si>
  <si>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</si>
  <si>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</si>
  <si>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</si>
  <si>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</si>
  <si>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</si>
  <si>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</si>
  <si>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</si>
  <si>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</si>
  <si>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</si>
  <si>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</si>
  <si>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</si>
  <si>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</si>
  <si>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</si>
  <si>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</si>
  <si>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</si>
  <si>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</si>
  <si>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</si>
  <si>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</si>
  <si>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</si>
  <si>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</si>
  <si>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</si>
  <si>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</si>
  <si>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</si>
  <si>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</si>
  <si>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</si>
  <si>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</si>
  <si>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</si>
  <si>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</si>
  <si>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</si>
  <si>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</si>
  <si>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</si>
  <si>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</si>
  <si>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</si>
  <si>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</si>
  <si>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</si>
  <si>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</si>
  <si>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</si>
  <si>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</si>
  <si>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</si>
  <si>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</si>
  <si>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</si>
  <si>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</si>
  <si>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</si>
  <si>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</si>
  <si>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</si>
  <si>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</si>
  <si>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</si>
  <si>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</si>
  <si>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</si>
  <si>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</si>
  <si>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</si>
  <si>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</si>
  <si>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</si>
  <si>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</si>
  <si>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</si>
  <si>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</si>
  <si>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</si>
  <si>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</si>
  <si>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</si>
  <si>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</si>
  <si>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</si>
  <si>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</si>
  <si>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</si>
  <si>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</si>
  <si>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</si>
  <si>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</si>
  <si>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</si>
  <si>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</si>
  <si>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</si>
  <si>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</si>
  <si>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</si>
  <si>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</si>
  <si>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</si>
  <si>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</si>
  <si>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</si>
  <si>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</si>
  <si>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</si>
  <si>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</si>
  <si>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</si>
  <si>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</si>
  <si>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</si>
  <si>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</si>
  <si>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</si>
  <si>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</si>
  <si>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</si>
  <si>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</si>
  <si>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</si>
  <si>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</si>
  <si>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</si>
  <si>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</si>
  <si>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</si>
  <si>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</si>
  <si>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</si>
  <si>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</si>
  <si>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</si>
  <si>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</si>
  <si>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</si>
  <si>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</si>
  <si>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</si>
  <si>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</si>
  <si>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</si>
  <si>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</si>
  <si>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</si>
  <si>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</si>
  <si>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</si>
  <si>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</si>
  <si>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</si>
  <si>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</si>
  <si>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</si>
  <si>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</si>
  <si>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</si>
  <si>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</si>
  <si>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</si>
  <si>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</si>
  <si>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</si>
  <si>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</si>
  <si>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</si>
  <si>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</si>
  <si>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</si>
  <si>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</si>
  <si>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</si>
  <si>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</si>
  <si>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</si>
  <si>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</si>
  <si>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</si>
  <si>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</si>
  <si>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</si>
  <si>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</si>
  <si>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</si>
  <si>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</si>
  <si>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</si>
  <si>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</si>
  <si>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</si>
  <si>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</si>
  <si>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</si>
  <si>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</si>
  <si>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</si>
  <si>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</si>
  <si>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</si>
  <si>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</si>
  <si>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</si>
  <si>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</si>
  <si>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</si>
  <si>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</si>
  <si>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</si>
  <si>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</si>
  <si>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</si>
  <si>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</si>
  <si>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</si>
  <si>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</si>
  <si>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</si>
  <si>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</si>
  <si>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</si>
  <si>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</si>
  <si>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</si>
  <si>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</si>
  <si>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</si>
  <si>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</si>
  <si>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</si>
  <si>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</si>
  <si>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</si>
  <si>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</si>
  <si>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</si>
  <si>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</si>
  <si>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</si>
  <si>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</si>
  <si>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</si>
  <si>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</si>
  <si>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</si>
  <si>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</si>
  <si>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</si>
  <si>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</si>
  <si>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</si>
  <si>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</si>
  <si>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</si>
  <si>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</si>
  <si>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</si>
  <si>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</si>
  <si>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</si>
  <si>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</si>
  <si>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</si>
  <si>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</si>
  <si>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</si>
  <si>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</si>
  <si>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</si>
  <si>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</si>
  <si>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</si>
  <si>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</si>
  <si>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</si>
  <si>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</si>
  <si>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</si>
  <si>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</si>
  <si>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</si>
  <si>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</si>
  <si>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</si>
  <si>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</si>
  <si>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</si>
  <si>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</si>
  <si>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</si>
  <si>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</si>
  <si>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</si>
  <si>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</si>
  <si>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</si>
  <si>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</si>
  <si>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</si>
  <si>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</si>
  <si>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</si>
  <si>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</si>
  <si>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</si>
  <si>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</si>
  <si>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</si>
  <si>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</si>
  <si>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</si>
  <si>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</si>
  <si>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</si>
  <si>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</si>
  <si>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</si>
  <si>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</si>
  <si>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</si>
  <si>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</si>
  <si>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</si>
  <si>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</si>
  <si>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</si>
  <si>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</si>
  <si>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</si>
  <si>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</si>
  <si>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</si>
  <si>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</si>
  <si>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</si>
  <si>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</si>
  <si>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</si>
  <si>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</si>
  <si>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</si>
  <si>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</si>
  <si>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</si>
  <si>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</si>
  <si>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</si>
  <si>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</si>
  <si>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</si>
  <si>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</si>
  <si>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</si>
  <si>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</si>
  <si>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</si>
  <si>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</si>
  <si>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</si>
  <si>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</si>
  <si>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</si>
  <si>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</si>
  <si>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</si>
  <si>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</si>
  <si>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</si>
  <si>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</si>
  <si>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</si>
  <si>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</si>
  <si>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</si>
  <si>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</si>
  <si>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</si>
  <si>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</si>
  <si>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</si>
  <si>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</si>
  <si>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</si>
  <si>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</si>
  <si>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</si>
  <si>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</si>
  <si>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</si>
  <si>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</si>
  <si>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</si>
  <si>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</si>
  <si>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</si>
  <si>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</si>
  <si>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</si>
  <si>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</si>
  <si>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</si>
  <si>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</si>
  <si>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</si>
  <si>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</si>
  <si>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</si>
  <si>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</si>
  <si>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</si>
  <si>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</si>
  <si>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</si>
  <si>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</si>
  <si>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</si>
  <si>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</si>
  <si>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</si>
  <si>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</si>
  <si>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</si>
  <si>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</si>
  <si>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</si>
  <si>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</si>
  <si>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</si>
  <si>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</si>
  <si>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</si>
  <si>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</si>
  <si>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</si>
  <si>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</si>
  <si>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</si>
  <si>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</si>
  <si>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</si>
  <si>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</si>
  <si>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</si>
  <si>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</si>
  <si>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</si>
  <si>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</si>
  <si>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</si>
  <si>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</si>
  <si>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</si>
  <si>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</si>
  <si>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</si>
  <si>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</si>
  <si>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</si>
  <si>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</si>
  <si>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</si>
  <si>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</si>
  <si>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</si>
  <si>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</si>
  <si>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</si>
  <si>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</si>
  <si>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</si>
  <si>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</si>
  <si>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</si>
  <si>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</si>
  <si>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</si>
  <si>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</si>
  <si>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</si>
  <si>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</si>
  <si>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</si>
  <si>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</si>
  <si>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</si>
  <si>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</si>
  <si>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</si>
  <si>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</si>
  <si>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</si>
  <si>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</si>
  <si>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</si>
  <si>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</si>
  <si>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</si>
  <si>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</si>
  <si>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</si>
  <si>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</si>
  <si>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</si>
  <si>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</si>
  <si>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</si>
  <si>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</si>
  <si>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</si>
  <si>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</si>
  <si>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</si>
  <si>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</si>
  <si>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</si>
  <si>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</si>
  <si>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</si>
  <si>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</si>
  <si>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</si>
  <si>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</si>
  <si>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</si>
  <si>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</si>
  <si>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</si>
  <si>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</si>
  <si>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</si>
  <si>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</si>
  <si>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</si>
  <si>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</si>
  <si>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</si>
  <si>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</si>
  <si>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</si>
  <si>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</si>
  <si>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</si>
  <si>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</si>
  <si>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</si>
  <si>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</si>
  <si>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</si>
  <si>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</si>
  <si>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</si>
  <si>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</si>
  <si>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</si>
  <si>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</si>
  <si>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</si>
  <si>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</si>
  <si>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</si>
  <si>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</si>
  <si>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</si>
  <si>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</si>
  <si>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</si>
  <si>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</si>
  <si>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</si>
  <si>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</si>
  <si>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</si>
  <si>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</si>
  <si>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</si>
  <si>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</si>
  <si>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</si>
  <si>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</si>
  <si>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</si>
  <si>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</si>
  <si>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</si>
  <si>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</si>
  <si>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</si>
  <si>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</si>
  <si>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</si>
  <si>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</si>
  <si>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</si>
  <si>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</si>
  <si>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</si>
  <si>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</si>
  <si>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</si>
  <si>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</si>
  <si>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</si>
  <si>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</si>
  <si>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</si>
  <si>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</si>
  <si>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</si>
  <si>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</si>
  <si>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</si>
  <si>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</si>
  <si>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</si>
  <si>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</si>
  <si>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</si>
  <si>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</si>
  <si>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</si>
  <si>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</si>
  <si>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</si>
  <si>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</si>
  <si>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</si>
  <si>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</si>
  <si>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</si>
  <si>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</si>
  <si>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</si>
  <si>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</si>
  <si>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</si>
  <si>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</si>
  <si>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</si>
  <si>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</si>
  <si>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</si>
  <si>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</si>
  <si>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</si>
  <si>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</si>
  <si>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</si>
  <si>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</si>
  <si>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</si>
  <si>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</si>
  <si>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</si>
  <si>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</si>
  <si>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</si>
  <si>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</si>
  <si>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</si>
  <si>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</si>
  <si>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</si>
  <si>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</si>
  <si>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</si>
  <si>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</si>
  <si>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</si>
  <si>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</si>
  <si>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</si>
  <si>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</si>
  <si>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</si>
  <si>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</si>
  <si>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</si>
  <si>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</si>
  <si>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</si>
  <si>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</si>
  <si>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</si>
  <si>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</si>
  <si>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</si>
  <si>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</si>
  <si>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</si>
  <si>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</si>
  <si>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</si>
  <si>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</si>
  <si>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</si>
  <si>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</si>
  <si>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</si>
  <si>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</si>
  <si>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</si>
  <si>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</si>
  <si>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</si>
  <si>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</si>
  <si>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</si>
  <si>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</si>
  <si>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</si>
  <si>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</si>
  <si>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</si>
  <si>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</si>
  <si>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</si>
  <si>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</si>
  <si>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</si>
  <si>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</si>
  <si>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</si>
  <si>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</si>
  <si>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</si>
  <si>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</si>
  <si>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</si>
  <si>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</si>
  <si>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</si>
  <si>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</si>
  <si>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</si>
  <si>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</si>
  <si>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</si>
  <si>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</si>
  <si>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</si>
  <si>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</si>
  <si>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</si>
  <si>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</si>
  <si>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</si>
  <si>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</si>
  <si>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</si>
  <si>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</si>
  <si>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</si>
  <si>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</si>
  <si>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</si>
  <si>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</si>
  <si>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</si>
  <si>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</si>
  <si>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</si>
  <si>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</si>
  <si>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</si>
  <si>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</si>
  <si>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</si>
  <si>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</si>
  <si>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</si>
  <si>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</si>
  <si>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</si>
  <si>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</si>
  <si>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</si>
  <si>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</si>
  <si>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</si>
  <si>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</si>
  <si>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</si>
  <si>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</si>
  <si>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</si>
  <si>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</si>
  <si>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</si>
  <si>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</si>
  <si>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</si>
  <si>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</si>
  <si>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</si>
  <si>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</si>
  <si>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</si>
  <si>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</si>
  <si>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</si>
  <si>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</si>
  <si>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</si>
  <si>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</si>
  <si>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</si>
  <si>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</si>
  <si>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</si>
  <si>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</si>
  <si>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</si>
  <si>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</si>
  <si>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</si>
  <si>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</si>
  <si>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</si>
  <si>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</si>
  <si>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</si>
  <si>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</si>
  <si>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</si>
  <si>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</si>
  <si>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</si>
  <si>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</si>
  <si>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</si>
  <si>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</si>
  <si>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</si>
  <si>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</si>
  <si>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</si>
  <si>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</si>
  <si>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</si>
  <si>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</si>
  <si>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</si>
  <si>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</si>
  <si>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</si>
  <si>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</si>
  <si>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</si>
  <si>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</si>
  <si>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</si>
  <si>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</si>
  <si>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</si>
  <si>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</si>
  <si>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</si>
  <si>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</si>
  <si>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</si>
  <si>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</si>
  <si>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</si>
  <si>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</si>
  <si>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</si>
  <si>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</si>
  <si>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</si>
  <si>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</si>
  <si>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</si>
  <si>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</si>
  <si>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</si>
  <si>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</si>
  <si>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</si>
  <si>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</si>
  <si>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</si>
  <si>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</si>
  <si>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</si>
  <si>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</si>
  <si>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</si>
  <si>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</si>
  <si>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</si>
  <si>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</si>
  <si>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</si>
  <si>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</si>
  <si>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</si>
  <si>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</si>
  <si>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</si>
  <si>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</si>
  <si>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</si>
  <si>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</si>
  <si>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</si>
  <si>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</si>
  <si>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</si>
  <si>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</si>
  <si>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</si>
  <si>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</si>
  <si>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</si>
  <si>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</si>
  <si>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</si>
  <si>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</si>
  <si>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</si>
  <si>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</si>
  <si>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</si>
  <si>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</si>
  <si>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</si>
  <si>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</si>
  <si>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</si>
  <si>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</si>
  <si>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</si>
  <si>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</si>
  <si>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</si>
  <si>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</si>
  <si>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</si>
  <si>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</si>
  <si>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</si>
  <si>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</si>
  <si>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</si>
  <si>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</si>
  <si>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</si>
  <si>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</si>
  <si>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</si>
  <si>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</si>
  <si>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</si>
  <si>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</si>
  <si>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</si>
  <si>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</si>
  <si>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</si>
  <si>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</si>
  <si>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</si>
  <si>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</si>
  <si>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</si>
  <si>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</si>
  <si>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</si>
  <si>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</si>
  <si>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</si>
  <si>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</si>
  <si>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</si>
  <si>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</si>
  <si>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</si>
  <si>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</si>
  <si>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</si>
  <si>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</si>
  <si>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</si>
  <si>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</si>
  <si>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</si>
  <si>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</si>
  <si>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</si>
  <si>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</si>
  <si>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</si>
  <si>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</si>
  <si>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</si>
  <si>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</si>
  <si>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</si>
  <si>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</si>
  <si>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</si>
  <si>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</si>
  <si>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</si>
  <si>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</si>
  <si>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</si>
  <si>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</si>
  <si>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</si>
  <si>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</si>
  <si>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</si>
  <si>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</si>
  <si>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</si>
  <si>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</si>
  <si>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</si>
  <si>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</si>
  <si>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</si>
  <si>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</si>
  <si>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</si>
  <si>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</si>
  <si>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</si>
  <si>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</si>
  <si>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</si>
  <si>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</si>
  <si>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</si>
  <si>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</si>
  <si>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</si>
  <si>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</si>
  <si>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</si>
  <si>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</si>
  <si>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</si>
  <si>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</si>
  <si>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</si>
  <si>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</si>
  <si>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</si>
  <si>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</si>
  <si>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</si>
  <si>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</si>
  <si>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</si>
  <si>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</si>
  <si>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</si>
  <si>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</si>
  <si>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</si>
  <si>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</si>
  <si>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</si>
  <si>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</si>
  <si>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</si>
  <si>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</si>
  <si>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</si>
  <si>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</si>
  <si>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</si>
  <si>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</si>
  <si>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</si>
  <si>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</si>
  <si>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</si>
  <si>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</si>
  <si>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</si>
  <si>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</si>
  <si>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</si>
  <si>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</si>
  <si>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</si>
  <si>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</si>
  <si>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</si>
  <si>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</si>
  <si>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</si>
  <si>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</si>
  <si>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</si>
  <si>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</si>
  <si>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</si>
  <si>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</si>
  <si>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</si>
  <si>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</si>
  <si>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</si>
  <si>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</si>
  <si>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</si>
  <si>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</si>
  <si>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</si>
  <si>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</si>
  <si>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</si>
  <si>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</si>
  <si>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</si>
  <si>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</si>
  <si>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</si>
  <si>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</si>
  <si>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</si>
  <si>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</si>
  <si>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</si>
  <si>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</si>
  <si>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</si>
  <si>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</si>
  <si>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</si>
  <si>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</si>
  <si>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</si>
  <si>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</si>
  <si>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</si>
  <si>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</si>
  <si>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</si>
  <si>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</si>
  <si>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</si>
  <si>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</si>
  <si>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</si>
  <si>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</si>
  <si>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</si>
  <si>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</si>
  <si>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</si>
  <si>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</si>
  <si>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</si>
  <si>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</si>
  <si>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</si>
  <si>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</si>
  <si>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</si>
  <si>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</si>
  <si>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</si>
  <si>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</si>
  <si>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</si>
  <si>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</si>
  <si>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</si>
  <si>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</si>
  <si>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</si>
  <si>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</si>
  <si>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</si>
  <si>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</si>
  <si>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</si>
  <si>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</si>
  <si>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</si>
  <si>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</si>
  <si>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</si>
  <si>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</si>
  <si>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</si>
  <si>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</si>
  <si>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</si>
  <si>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</si>
  <si>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</si>
  <si>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</si>
  <si>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</si>
  <si>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</si>
  <si>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</si>
  <si>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</si>
  <si>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</si>
  <si>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</si>
  <si>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</si>
  <si>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</si>
  <si>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</si>
  <si>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</si>
  <si>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</si>
  <si>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</si>
  <si>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</si>
  <si>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</si>
  <si>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</si>
  <si>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</si>
  <si>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</si>
  <si>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</si>
  <si>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</si>
  <si>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</si>
  <si>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</si>
  <si>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</si>
  <si>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</si>
  <si>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</si>
  <si>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</si>
  <si>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</si>
  <si>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</si>
  <si>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</si>
  <si>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</si>
  <si>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</si>
  <si>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</si>
  <si>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</si>
  <si>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</si>
  <si>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</si>
  <si>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</si>
  <si>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</si>
  <si>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</si>
  <si>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</si>
  <si>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</si>
  <si>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</si>
  <si>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</si>
  <si>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</si>
  <si>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</si>
  <si>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</si>
  <si>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</si>
  <si>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</si>
  <si>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</si>
  <si>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</si>
  <si>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</si>
  <si>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</si>
  <si>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</si>
  <si>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</si>
  <si>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</si>
  <si>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</si>
  <si>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</si>
  <si>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</si>
  <si>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</si>
  <si>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</si>
  <si>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</si>
  <si>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</si>
  <si>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</si>
  <si>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</si>
  <si>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</si>
  <si>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</si>
  <si>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</si>
  <si>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</si>
  <si>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</si>
  <si>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</si>
  <si>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</si>
  <si>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</si>
  <si>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</si>
  <si>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</si>
  <si>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</si>
  <si>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</si>
  <si>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</si>
  <si>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</si>
  <si>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</si>
  <si>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</si>
  <si>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</si>
  <si>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</si>
  <si>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</si>
  <si>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</si>
  <si>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</si>
  <si>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</si>
  <si>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</si>
  <si>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</si>
  <si>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</si>
  <si>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</si>
  <si>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</si>
  <si>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</si>
  <si>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</si>
  <si>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</si>
  <si>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</si>
  <si>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</si>
  <si>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</si>
  <si>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</si>
  <si>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</si>
  <si>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</si>
  <si>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</si>
  <si>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</si>
  <si>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</si>
  <si>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</si>
  <si>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</si>
  <si>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</si>
  <si>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</si>
  <si>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</si>
  <si>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</si>
  <si>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</si>
  <si>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</si>
  <si>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</si>
  <si>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</si>
  <si>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</si>
  <si>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</si>
  <si>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</si>
  <si>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</si>
  <si>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</si>
  <si>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</si>
  <si>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</si>
  <si>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</si>
  <si>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</si>
  <si>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</si>
  <si>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</si>
  <si>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</si>
  <si>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</si>
  <si>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</si>
  <si>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</si>
  <si>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</si>
  <si>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</si>
  <si>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</si>
  <si>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</si>
  <si>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</si>
  <si>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</si>
  <si>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</si>
  <si>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</si>
  <si>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</si>
  <si>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</si>
  <si>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</si>
  <si>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</si>
  <si>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</si>
  <si>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</si>
  <si>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</si>
  <si>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</si>
  <si>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</si>
  <si>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</si>
  <si>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</si>
  <si>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</si>
  <si>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</si>
  <si>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</si>
  <si>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</si>
  <si>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</si>
  <si>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</si>
  <si>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</si>
  <si>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</si>
  <si>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</si>
  <si>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</si>
  <si>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</si>
  <si>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</si>
  <si>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</si>
  <si>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</si>
  <si>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</si>
  <si>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</si>
  <si>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</si>
  <si>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</si>
  <si>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</si>
  <si>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</si>
  <si>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</si>
  <si>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</si>
  <si>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</si>
  <si>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</si>
  <si>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</si>
  <si>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</si>
  <si>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</si>
  <si>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</si>
  <si>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</si>
  <si>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</si>
  <si>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</si>
  <si>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</si>
  <si>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</si>
  <si>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</si>
  <si>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</si>
  <si>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</si>
  <si>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</si>
  <si>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</si>
  <si>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</si>
  <si>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</si>
  <si>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</si>
  <si>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</si>
  <si>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</si>
  <si>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</si>
  <si>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</si>
  <si>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</si>
  <si>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</si>
  <si>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</si>
  <si>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</si>
  <si>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</si>
  <si>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</si>
  <si>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</si>
  <si>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</si>
  <si>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</si>
  <si>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</si>
  <si>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</si>
  <si>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</si>
  <si>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</si>
  <si>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</si>
  <si>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</si>
  <si>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</si>
  <si>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</si>
  <si>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</si>
  <si>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</si>
  <si>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</si>
  <si>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</si>
  <si>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</si>
  <si>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</si>
  <si>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</si>
  <si>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</si>
  <si>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</si>
  <si>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</si>
  <si>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</si>
  <si>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</si>
  <si>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</si>
  <si>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</si>
  <si>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</si>
  <si>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</si>
  <si>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</si>
  <si>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</si>
  <si>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</si>
  <si>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</si>
  <si>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</si>
  <si>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</si>
  <si>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</si>
  <si>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</si>
  <si>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</si>
  <si>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</si>
  <si>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</si>
  <si>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</si>
  <si>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</si>
  <si>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</si>
  <si>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</si>
  <si>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</si>
  <si>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</si>
  <si>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</si>
  <si>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</si>
  <si>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</si>
  <si>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</si>
  <si>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</si>
  <si>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</si>
  <si>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</si>
  <si>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</si>
  <si>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</si>
  <si>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</si>
  <si>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</si>
  <si>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</si>
  <si>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</si>
  <si>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</si>
  <si>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</si>
  <si>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</si>
  <si>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</si>
  <si>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</si>
  <si>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</si>
  <si>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</si>
  <si>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</si>
  <si>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</si>
  <si>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</si>
  <si>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</si>
  <si>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</si>
  <si>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</si>
  <si>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</si>
  <si>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</si>
  <si>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</si>
  <si>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</si>
  <si>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</si>
  <si>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</si>
  <si>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</si>
  <si>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</si>
  <si>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</si>
  <si>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</si>
  <si>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</si>
  <si>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</si>
  <si>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</si>
  <si>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</si>
  <si>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</si>
  <si>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</si>
  <si>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</si>
  <si>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</si>
  <si>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</si>
  <si>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</si>
  <si>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</si>
  <si>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</si>
  <si>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</si>
  <si>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</si>
  <si>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</si>
  <si>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</si>
  <si>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</si>
  <si>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</si>
  <si>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</si>
  <si>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</si>
  <si>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</si>
  <si>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</si>
  <si>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</si>
  <si>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</si>
  <si>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</si>
  <si>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</si>
  <si>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</si>
  <si>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</si>
  <si>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</si>
  <si>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</si>
  <si>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</si>
  <si>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</si>
  <si>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</si>
  <si>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</si>
  <si>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</si>
  <si>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</si>
  <si>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</si>
  <si>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</si>
  <si>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</si>
  <si>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</si>
  <si>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</si>
  <si>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</si>
  <si>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</si>
  <si>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</si>
  <si>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</si>
  <si>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</si>
  <si>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</si>
  <si>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</si>
  <si>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</si>
  <si>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</si>
  <si>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</si>
  <si>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</si>
  <si>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</si>
  <si>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</si>
  <si>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</si>
  <si>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</si>
  <si>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</si>
  <si>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</si>
  <si>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</si>
  <si>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</si>
  <si>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</si>
  <si>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</si>
  <si>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</si>
  <si>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</si>
  <si>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</si>
  <si>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</si>
  <si>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</si>
  <si>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</si>
  <si>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</si>
  <si>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</si>
  <si>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</si>
  <si>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</si>
  <si>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</si>
  <si>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</si>
  <si>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</si>
  <si>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</si>
  <si>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</si>
  <si>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</si>
  <si>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</si>
  <si>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</si>
  <si>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</si>
  <si>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</si>
  <si>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</si>
  <si>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</si>
  <si>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</si>
  <si>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</si>
  <si>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</si>
  <si>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</si>
  <si>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</si>
  <si>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</si>
  <si>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</si>
  <si>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</si>
  <si>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</si>
  <si>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</si>
  <si>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</si>
  <si>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</si>
  <si>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</si>
  <si>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</si>
  <si>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</si>
  <si>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</si>
  <si>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</si>
  <si>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</si>
  <si>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</si>
  <si>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</si>
  <si>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</si>
  <si>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</si>
  <si>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</si>
  <si>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</si>
  <si>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</si>
  <si>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</si>
  <si>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</si>
  <si>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</si>
  <si>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</si>
  <si>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</si>
  <si>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</si>
  <si>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</si>
  <si>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</si>
  <si>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</si>
  <si>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</si>
  <si>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</si>
  <si>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</si>
  <si>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</si>
  <si>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</si>
  <si>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</si>
  <si>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</si>
  <si>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</si>
  <si>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</si>
  <si>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</si>
  <si>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</si>
  <si>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</si>
  <si>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</si>
  <si>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</si>
  <si>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</si>
  <si>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</si>
  <si>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</si>
  <si>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</si>
  <si>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</si>
  <si>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</si>
  <si>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</si>
  <si>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</si>
  <si>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</si>
  <si>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</si>
  <si>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</si>
  <si>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</si>
  <si>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</si>
  <si>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</si>
  <si>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</si>
  <si>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</si>
  <si>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</si>
  <si>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</si>
  <si>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</si>
  <si>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</si>
  <si>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</si>
  <si>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</si>
  <si>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</si>
  <si>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</si>
  <si>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</si>
  <si>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</si>
  <si>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</si>
  <si>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</si>
  <si>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</si>
  <si>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</si>
  <si>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</si>
  <si>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</si>
  <si>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</si>
  <si>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</si>
  <si>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</si>
  <si>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</si>
  <si>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</si>
  <si>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</si>
  <si>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</si>
  <si>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</si>
  <si>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</si>
  <si>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</si>
  <si>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</si>
  <si>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</si>
  <si>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</si>
  <si>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</si>
  <si>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</si>
  <si>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</si>
  <si>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</si>
  <si>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</si>
  <si>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</si>
  <si>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</si>
  <si>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</si>
  <si>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</si>
  <si>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</si>
  <si>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</si>
  <si>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</si>
  <si>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</si>
  <si>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</si>
  <si>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</si>
  <si>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</si>
  <si>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</si>
  <si>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</si>
  <si>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</si>
  <si>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</si>
  <si>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</si>
  <si>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</si>
  <si>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</si>
  <si>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</si>
  <si>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</si>
  <si>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</si>
  <si>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</si>
  <si>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</si>
  <si>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</si>
  <si>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</si>
  <si>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</si>
  <si>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</si>
  <si>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</si>
  <si>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</si>
  <si>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</si>
  <si>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</si>
  <si>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</si>
  <si>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</si>
  <si>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</si>
  <si>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</si>
  <si>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</si>
  <si>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</si>
  <si>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</si>
  <si>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</si>
  <si>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</si>
  <si>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</si>
  <si>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</si>
  <si>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</si>
  <si>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</si>
  <si>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</si>
  <si>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</si>
  <si>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</si>
  <si>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</si>
  <si>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</si>
  <si>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</si>
  <si>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</si>
  <si>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</si>
  <si>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</si>
  <si>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</si>
  <si>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</si>
  <si>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</si>
  <si>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</si>
  <si>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</si>
  <si>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</si>
  <si>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</si>
  <si>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</si>
  <si>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</si>
  <si>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</si>
  <si>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</si>
  <si>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</si>
  <si>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</si>
  <si>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</si>
  <si>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</si>
  <si>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</si>
  <si>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</si>
  <si>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</si>
  <si>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</si>
  <si>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</si>
  <si>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</si>
  <si>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</si>
  <si>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</si>
  <si>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</si>
  <si>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</si>
  <si>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</si>
  <si>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</si>
  <si>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</si>
  <si>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</si>
  <si>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</si>
  <si>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</si>
  <si>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</si>
  <si>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</si>
  <si>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</si>
  <si>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</si>
  <si>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</si>
  <si>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</si>
  <si>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</si>
  <si>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</si>
  <si>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</si>
  <si>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</si>
  <si>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</si>
  <si>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</si>
  <si>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</si>
  <si>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</si>
  <si>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</si>
  <si>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</si>
  <si>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</si>
  <si>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</si>
  <si>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</si>
  <si>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</si>
  <si>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</si>
  <si>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</si>
  <si>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</si>
  <si>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</si>
  <si>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</si>
  <si>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</si>
  <si>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</si>
  <si>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</si>
  <si>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</si>
  <si>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</si>
  <si>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</si>
  <si>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</si>
  <si>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</si>
  <si>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</si>
  <si>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</si>
  <si>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</si>
  <si>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</si>
  <si>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</si>
  <si>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</si>
  <si>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</si>
  <si>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</si>
  <si>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</si>
  <si>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</si>
  <si>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</si>
  <si>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</si>
  <si>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</si>
  <si>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</si>
  <si>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</si>
  <si>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</si>
  <si>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</si>
  <si>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</si>
  <si>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</si>
  <si>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</si>
  <si>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</si>
  <si>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</si>
  <si>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</si>
  <si>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</si>
  <si>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</si>
  <si>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</si>
  <si>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</si>
  <si>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</si>
  <si>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</si>
  <si>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</si>
  <si>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Владимирци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</si>
</sst>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9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19" fillId="0" borderId="55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0" fontId="19" fillId="0" borderId="90" xfId="0" applyFont="1" applyFill="1" applyBorder="1" applyAlignment="1">
      <alignment horizontal="lef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57" xfId="0" applyFont="1" applyFill="1" applyBorder="1" applyAlignment="1">
      <alignment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56" xfId="0" applyFont="1" applyFill="1" applyBorder="1" applyAlignment="1">
      <alignment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18" fillId="0" borderId="56" xfId="0" applyFont="1" applyFill="1" applyBorder="1" applyAlignment="1">
      <alignment horizontal="left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357</c:v>
                </c:pt>
                <c:pt idx="1">
                  <c:v>381</c:v>
                </c:pt>
                <c:pt idx="2">
                  <c:v>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467</c:v>
                </c:pt>
                <c:pt idx="1">
                  <c:v>401</c:v>
                </c:pt>
                <c:pt idx="2">
                  <c:v>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1887872"/>
        <c:axId val="111889408"/>
      </c:barChart>
      <c:catAx>
        <c:axId val="111887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889408"/>
        <c:crosses val="autoZero"/>
        <c:auto val="1"/>
        <c:lblAlgn val="ctr"/>
        <c:lblOffset val="100"/>
        <c:noMultiLvlLbl val="0"/>
      </c:catAx>
      <c:valAx>
        <c:axId val="111889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887872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1453</c:v>
                </c:pt>
                <c:pt idx="1">
                  <c:v>1163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2332800"/>
        <c:axId val="112334336"/>
      </c:barChart>
      <c:catAx>
        <c:axId val="1123328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2334336"/>
        <c:crosses val="autoZero"/>
        <c:auto val="1"/>
        <c:lblAlgn val="ctr"/>
        <c:lblOffset val="100"/>
        <c:noMultiLvlLbl val="0"/>
      </c:catAx>
      <c:valAx>
        <c:axId val="112334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3328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360</c:v>
                </c:pt>
                <c:pt idx="1">
                  <c:v>338</c:v>
                </c:pt>
                <c:pt idx="2">
                  <c:v>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2355200"/>
        <c:axId val="112356736"/>
      </c:barChart>
      <c:catAx>
        <c:axId val="112355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356736"/>
        <c:crosses val="autoZero"/>
        <c:auto val="1"/>
        <c:lblAlgn val="ctr"/>
        <c:lblOffset val="100"/>
        <c:noMultiLvlLbl val="0"/>
      </c:catAx>
      <c:valAx>
        <c:axId val="112356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3552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13</c:v>
                </c:pt>
                <c:pt idx="1">
                  <c:v>21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2376064"/>
        <c:axId val="112377856"/>
      </c:barChart>
      <c:catAx>
        <c:axId val="1123760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377856"/>
        <c:crosses val="autoZero"/>
        <c:auto val="1"/>
        <c:lblAlgn val="ctr"/>
        <c:lblOffset val="100"/>
        <c:noMultiLvlLbl val="0"/>
      </c:catAx>
      <c:valAx>
        <c:axId val="11237785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123760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4</c:v>
                </c:pt>
                <c:pt idx="1">
                  <c:v>4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2722304"/>
        <c:axId val="112723840"/>
      </c:barChart>
      <c:catAx>
        <c:axId val="112722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723840"/>
        <c:crosses val="autoZero"/>
        <c:auto val="1"/>
        <c:lblAlgn val="ctr"/>
        <c:lblOffset val="100"/>
        <c:noMultiLvlLbl val="0"/>
      </c:catAx>
      <c:valAx>
        <c:axId val="112723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72230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25</c:v>
                </c:pt>
                <c:pt idx="1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2754688"/>
        <c:axId val="112756224"/>
      </c:barChart>
      <c:catAx>
        <c:axId val="1127546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756224"/>
        <c:crosses val="autoZero"/>
        <c:auto val="1"/>
        <c:lblAlgn val="ctr"/>
        <c:lblOffset val="100"/>
        <c:noMultiLvlLbl val="0"/>
      </c:catAx>
      <c:valAx>
        <c:axId val="11275622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7546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204.249</c:v>
                </c:pt>
                <c:pt idx="1">
                  <c:v>289.30900000000003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2770432"/>
        <c:axId val="112784512"/>
      </c:barChart>
      <c:catAx>
        <c:axId val="1127704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784512"/>
        <c:crosses val="autoZero"/>
        <c:auto val="1"/>
        <c:lblAlgn val="ctr"/>
        <c:lblOffset val="100"/>
        <c:noMultiLvlLbl val="0"/>
      </c:catAx>
      <c:valAx>
        <c:axId val="1127845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7704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5173</c:v>
                </c:pt>
                <c:pt idx="1">
                  <c:v>4809</c:v>
                </c:pt>
                <c:pt idx="2">
                  <c:v>4619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3137152"/>
        <c:axId val="113138688"/>
      </c:barChart>
      <c:catAx>
        <c:axId val="113137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138688"/>
        <c:crosses val="autoZero"/>
        <c:auto val="1"/>
        <c:lblAlgn val="ctr"/>
        <c:lblOffset val="100"/>
        <c:noMultiLvlLbl val="0"/>
      </c:catAx>
      <c:valAx>
        <c:axId val="113138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1371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13.3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3155456"/>
        <c:axId val="113161344"/>
      </c:barChart>
      <c:catAx>
        <c:axId val="113155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161344"/>
        <c:crosses val="autoZero"/>
        <c:auto val="1"/>
        <c:lblAlgn val="ctr"/>
        <c:lblOffset val="100"/>
        <c:noMultiLvlLbl val="0"/>
      </c:catAx>
      <c:valAx>
        <c:axId val="113161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1554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10.1</c:v>
                </c:pt>
                <c:pt idx="1">
                  <c:v>17.2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3583616"/>
        <c:axId val="113585152"/>
      </c:barChart>
      <c:catAx>
        <c:axId val="113583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585152"/>
        <c:crosses val="autoZero"/>
        <c:auto val="1"/>
        <c:lblAlgn val="ctr"/>
        <c:lblOffset val="100"/>
        <c:noMultiLvlLbl val="0"/>
      </c:catAx>
      <c:valAx>
        <c:axId val="1135851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3583616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15.531767955801104</c:v>
                </c:pt>
                <c:pt idx="1">
                  <c:v>59.026243093922645</c:v>
                </c:pt>
                <c:pt idx="2">
                  <c:v>25.441988950276244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60</c:v>
                </c:pt>
                <c:pt idx="1">
                  <c:v>74</c:v>
                </c:pt>
                <c:pt idx="2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20</c:v>
                </c:pt>
                <c:pt idx="1">
                  <c:v>23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1914368"/>
        <c:axId val="111916160"/>
      </c:barChart>
      <c:catAx>
        <c:axId val="11191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916160"/>
        <c:crosses val="autoZero"/>
        <c:auto val="1"/>
        <c:lblAlgn val="ctr"/>
        <c:lblOffset val="100"/>
        <c:noMultiLvlLbl val="0"/>
      </c:catAx>
      <c:valAx>
        <c:axId val="1119161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91436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20</c:v>
                </c:pt>
                <c:pt idx="1">
                  <c:v>18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3</c:v>
                </c:pt>
                <c:pt idx="1">
                  <c:v>3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3918720"/>
        <c:axId val="113920256"/>
      </c:barChart>
      <c:catAx>
        <c:axId val="113918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920256"/>
        <c:crosses val="autoZero"/>
        <c:auto val="1"/>
        <c:lblAlgn val="ctr"/>
        <c:lblOffset val="100"/>
        <c:noMultiLvlLbl val="0"/>
      </c:catAx>
      <c:valAx>
        <c:axId val="113920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39187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3964160"/>
        <c:axId val="113965696"/>
      </c:barChart>
      <c:catAx>
        <c:axId val="113964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965696"/>
        <c:crosses val="autoZero"/>
        <c:auto val="1"/>
        <c:lblAlgn val="ctr"/>
        <c:lblOffset val="100"/>
        <c:noMultiLvlLbl val="0"/>
      </c:catAx>
      <c:valAx>
        <c:axId val="113965696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3964160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117.6</c:v>
                </c:pt>
                <c:pt idx="1">
                  <c:v>106.8</c:v>
                </c:pt>
                <c:pt idx="2">
                  <c:v>125.5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114.3</c:v>
                </c:pt>
                <c:pt idx="1">
                  <c:v>149.1</c:v>
                </c:pt>
                <c:pt idx="2">
                  <c:v>113.6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997312"/>
        <c:axId val="113998848"/>
      </c:barChart>
      <c:catAx>
        <c:axId val="1139973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998848"/>
        <c:crosses val="autoZero"/>
        <c:auto val="1"/>
        <c:lblAlgn val="ctr"/>
        <c:lblOffset val="100"/>
        <c:noMultiLvlLbl val="0"/>
      </c:catAx>
      <c:valAx>
        <c:axId val="113998848"/>
        <c:scaling>
          <c:orientation val="minMax"/>
          <c:max val="16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997312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581</c:v>
                </c:pt>
                <c:pt idx="1">
                  <c:v>523</c:v>
                </c:pt>
                <c:pt idx="2">
                  <c:v>480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4040832"/>
        <c:axId val="114042368"/>
      </c:barChart>
      <c:catAx>
        <c:axId val="114040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042368"/>
        <c:crosses val="autoZero"/>
        <c:auto val="1"/>
        <c:lblAlgn val="ctr"/>
        <c:lblOffset val="100"/>
        <c:noMultiLvlLbl val="0"/>
      </c:catAx>
      <c:valAx>
        <c:axId val="1140423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0408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7</c:v>
                </c:pt>
                <c:pt idx="1">
                  <c:v>6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8</c:v>
                </c:pt>
                <c:pt idx="1">
                  <c:v>7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4065408"/>
        <c:axId val="114066944"/>
      </c:barChart>
      <c:catAx>
        <c:axId val="114065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066944"/>
        <c:crosses val="autoZero"/>
        <c:auto val="1"/>
        <c:lblAlgn val="ctr"/>
        <c:lblOffset val="100"/>
        <c:noMultiLvlLbl val="0"/>
      </c:catAx>
      <c:valAx>
        <c:axId val="1140669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06540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38</c:v>
                </c:pt>
                <c:pt idx="1">
                  <c:v>37</c:v>
                </c:pt>
                <c:pt idx="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52</c:v>
                </c:pt>
                <c:pt idx="1">
                  <c:v>63</c:v>
                </c:pt>
                <c:pt idx="2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4110848"/>
        <c:axId val="114112384"/>
      </c:barChart>
      <c:catAx>
        <c:axId val="114110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112384"/>
        <c:crosses val="autoZero"/>
        <c:auto val="1"/>
        <c:lblAlgn val="ctr"/>
        <c:lblOffset val="100"/>
        <c:noMultiLvlLbl val="0"/>
      </c:catAx>
      <c:valAx>
        <c:axId val="114112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1108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2.1477900552486187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1.8853591160220995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2.0856353591160222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2.1823204419889506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2.1616022099447516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2.3756906077348066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2.520718232044199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2.1339779005524862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2.645027624309392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3.1146408839779007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3.5842541436464086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3.9019337016574585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4.1367403314917128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4.4198895027624303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3.9019337016574585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2.1270718232044197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1.6988950276243093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1.1464088397790055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4211072"/>
        <c:axId val="114221056"/>
      </c:barChart>
      <c:catAx>
        <c:axId val="11421107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14221056"/>
        <c:crosses val="autoZero"/>
        <c:auto val="1"/>
        <c:lblAlgn val="ctr"/>
        <c:lblOffset val="100"/>
        <c:noMultiLvlLbl val="0"/>
      </c:catAx>
      <c:valAx>
        <c:axId val="11422105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1421107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2.1201657458563536</c:v>
                </c:pt>
                <c:pt idx="1">
                  <c:v>2.1270718232044197</c:v>
                </c:pt>
                <c:pt idx="2">
                  <c:v>2.4033149171270716</c:v>
                </c:pt>
                <c:pt idx="3">
                  <c:v>2.645027624309392</c:v>
                </c:pt>
                <c:pt idx="4">
                  <c:v>2.520718232044199</c:v>
                </c:pt>
                <c:pt idx="5">
                  <c:v>2.7969613259668509</c:v>
                </c:pt>
                <c:pt idx="6">
                  <c:v>3.2527624309392267</c:v>
                </c:pt>
                <c:pt idx="7">
                  <c:v>3.0732044198895028</c:v>
                </c:pt>
                <c:pt idx="8">
                  <c:v>3.1284530386740332</c:v>
                </c:pt>
                <c:pt idx="9">
                  <c:v>3.6325966850828726</c:v>
                </c:pt>
                <c:pt idx="10">
                  <c:v>3.6325966850828726</c:v>
                </c:pt>
                <c:pt idx="11">
                  <c:v>4.3439226519337018</c:v>
                </c:pt>
                <c:pt idx="12">
                  <c:v>4.0055248618784534</c:v>
                </c:pt>
                <c:pt idx="13">
                  <c:v>4.5096685082872927</c:v>
                </c:pt>
                <c:pt idx="14">
                  <c:v>3.69475138121547</c:v>
                </c:pt>
                <c:pt idx="15">
                  <c:v>1.7748618784530386</c:v>
                </c:pt>
                <c:pt idx="16">
                  <c:v>1.2845303867403315</c:v>
                </c:pt>
                <c:pt idx="17">
                  <c:v>0.88397790055248626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4249728"/>
        <c:axId val="114251264"/>
      </c:barChart>
      <c:catAx>
        <c:axId val="11424972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14251264"/>
        <c:crosses val="autoZero"/>
        <c:auto val="1"/>
        <c:lblAlgn val="ctr"/>
        <c:lblOffset val="100"/>
        <c:noMultiLvlLbl val="0"/>
      </c:catAx>
      <c:valAx>
        <c:axId val="11425126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424972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0.16479894528675015</c:v>
                </c:pt>
                <c:pt idx="1">
                  <c:v>0.12294452128477024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3.2794990112063287</c:v>
                </c:pt>
                <c:pt idx="1">
                  <c:v>1.1833410173659136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19.067237969676995</c:v>
                </c:pt>
                <c:pt idx="1">
                  <c:v>12.924542800061472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25.642715886618326</c:v>
                </c:pt>
                <c:pt idx="1">
                  <c:v>23.036729675733824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43.17732366512854</c:v>
                </c:pt>
                <c:pt idx="1">
                  <c:v>55.40187490394959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3.3783783783783785</c:v>
                </c:pt>
                <c:pt idx="1">
                  <c:v>2.9967727063162748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5.2900461437046804</c:v>
                </c:pt>
                <c:pt idx="1">
                  <c:v>4.3337943752881509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4353280"/>
        <c:axId val="114354816"/>
      </c:barChart>
      <c:catAx>
        <c:axId val="1143532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4354816"/>
        <c:crosses val="autoZero"/>
        <c:auto val="1"/>
        <c:lblAlgn val="ctr"/>
        <c:lblOffset val="100"/>
        <c:noMultiLvlLbl val="0"/>
      </c:catAx>
      <c:valAx>
        <c:axId val="1143548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435328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44.874752801582069</c:v>
                </c:pt>
                <c:pt idx="1">
                  <c:v>38.958045182111576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29.383651944627552</c:v>
                </c:pt>
                <c:pt idx="1">
                  <c:v>36.652835408022128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25.576796308503624</c:v>
                </c:pt>
                <c:pt idx="1">
                  <c:v>24.220070693099739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0.16479894528675015</c:v>
                </c:pt>
                <c:pt idx="1">
                  <c:v>0.16904871676655908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4411008"/>
        <c:axId val="114412544"/>
      </c:barChart>
      <c:catAx>
        <c:axId val="1144110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4412544"/>
        <c:crosses val="autoZero"/>
        <c:auto val="1"/>
        <c:lblAlgn val="ctr"/>
        <c:lblOffset val="100"/>
        <c:noMultiLvlLbl val="0"/>
      </c:catAx>
      <c:valAx>
        <c:axId val="1144125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441100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501</c:v>
                </c:pt>
                <c:pt idx="1">
                  <c:v>448</c:v>
                </c:pt>
                <c:pt idx="2">
                  <c:v>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450</c:v>
                </c:pt>
                <c:pt idx="1">
                  <c:v>387</c:v>
                </c:pt>
                <c:pt idx="2">
                  <c:v>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2001792"/>
        <c:axId val="112003328"/>
      </c:barChart>
      <c:catAx>
        <c:axId val="112001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2003328"/>
        <c:crosses val="autoZero"/>
        <c:auto val="1"/>
        <c:lblAlgn val="ctr"/>
        <c:lblOffset val="100"/>
        <c:noMultiLvlLbl val="0"/>
      </c:catAx>
      <c:valAx>
        <c:axId val="112003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200179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6</c:v>
                </c:pt>
                <c:pt idx="3">
                  <c:v>9</c:v>
                </c:pt>
                <c:pt idx="4">
                  <c:v>20</c:v>
                </c:pt>
                <c:pt idx="5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3</c:v>
                </c:pt>
                <c:pt idx="1">
                  <c:v>2</c:v>
                </c:pt>
                <c:pt idx="2">
                  <c:v>11</c:v>
                </c:pt>
                <c:pt idx="3">
                  <c:v>10</c:v>
                </c:pt>
                <c:pt idx="4">
                  <c:v>15</c:v>
                </c:pt>
                <c:pt idx="5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14632576"/>
        <c:axId val="114634112"/>
      </c:barChart>
      <c:catAx>
        <c:axId val="1146325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634112"/>
        <c:crosses val="autoZero"/>
        <c:auto val="1"/>
        <c:lblAlgn val="ctr"/>
        <c:lblOffset val="100"/>
        <c:noMultiLvlLbl val="0"/>
      </c:catAx>
      <c:valAx>
        <c:axId val="1146341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6325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1.81</c:v>
                </c:pt>
                <c:pt idx="1">
                  <c:v>0.89</c:v>
                </c:pt>
                <c:pt idx="4">
                  <c:v>1.33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14679168"/>
        <c:axId val="114959488"/>
      </c:barChart>
      <c:catAx>
        <c:axId val="1146791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4959488"/>
        <c:crosses val="autoZero"/>
        <c:auto val="1"/>
        <c:lblAlgn val="ctr"/>
        <c:lblOffset val="100"/>
        <c:noMultiLvlLbl val="0"/>
      </c:catAx>
      <c:valAx>
        <c:axId val="11495948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467916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0</c:v>
                </c:pt>
                <c:pt idx="1">
                  <c:v>64.389300676764421</c:v>
                </c:pt>
                <c:pt idx="2">
                  <c:v>14.891696750902527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100</c:v>
                </c:pt>
                <c:pt idx="1">
                  <c:v>35.610699323235579</c:v>
                </c:pt>
                <c:pt idx="2">
                  <c:v>85.108303249097474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5002752"/>
        <c:axId val="115086464"/>
      </c:barChart>
      <c:catAx>
        <c:axId val="1150027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086464"/>
        <c:crosses val="autoZero"/>
        <c:auto val="1"/>
        <c:lblAlgn val="ctr"/>
        <c:lblOffset val="100"/>
        <c:noMultiLvlLbl val="0"/>
      </c:catAx>
      <c:valAx>
        <c:axId val="11508646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00275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49</c:v>
                </c:pt>
                <c:pt idx="1">
                  <c:v>62</c:v>
                </c:pt>
                <c:pt idx="2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47</c:v>
                </c:pt>
                <c:pt idx="1">
                  <c:v>51</c:v>
                </c:pt>
                <c:pt idx="2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134464"/>
        <c:axId val="115136000"/>
      </c:barChart>
      <c:catAx>
        <c:axId val="115134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5136000"/>
        <c:crosses val="autoZero"/>
        <c:auto val="1"/>
        <c:lblAlgn val="ctr"/>
        <c:lblOffset val="100"/>
        <c:noMultiLvlLbl val="0"/>
      </c:catAx>
      <c:valAx>
        <c:axId val="115136000"/>
        <c:scaling>
          <c:orientation val="minMax"/>
          <c:max val="25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5134464"/>
        <c:crosses val="autoZero"/>
        <c:crossBetween val="between"/>
        <c:majorUnit val="5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138</c:v>
                </c:pt>
                <c:pt idx="1">
                  <c:v>186</c:v>
                </c:pt>
                <c:pt idx="2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148</c:v>
                </c:pt>
                <c:pt idx="1">
                  <c:v>216</c:v>
                </c:pt>
                <c:pt idx="2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261824"/>
        <c:axId val="115263360"/>
      </c:barChart>
      <c:catAx>
        <c:axId val="115261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5263360"/>
        <c:crosses val="autoZero"/>
        <c:auto val="1"/>
        <c:lblAlgn val="ctr"/>
        <c:lblOffset val="100"/>
        <c:noMultiLvlLbl val="0"/>
      </c:catAx>
      <c:valAx>
        <c:axId val="115263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5261824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29.188880426504188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27.837014470677836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15.022848438690023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11.348057882711348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6.9687738004569688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9.6344249809596345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15414144"/>
        <c:axId val="115415680"/>
      </c:barChart>
      <c:catAx>
        <c:axId val="1154141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415680"/>
        <c:crosses val="autoZero"/>
        <c:auto val="1"/>
        <c:lblAlgn val="ctr"/>
        <c:lblOffset val="100"/>
        <c:noMultiLvlLbl val="0"/>
      </c:catAx>
      <c:valAx>
        <c:axId val="11541568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541414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51.93</c:v>
                </c:pt>
                <c:pt idx="1">
                  <c:v>38.51</c:v>
                </c:pt>
                <c:pt idx="2">
                  <c:v>7.32</c:v>
                </c:pt>
                <c:pt idx="3">
                  <c:v>1.55</c:v>
                </c:pt>
                <c:pt idx="4">
                  <c:v>0.69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56.58</c:v>
                </c:pt>
                <c:pt idx="1">
                  <c:v>32.86</c:v>
                </c:pt>
                <c:pt idx="2">
                  <c:v>8.0500000000000007</c:v>
                </c:pt>
                <c:pt idx="3">
                  <c:v>1.93</c:v>
                </c:pt>
                <c:pt idx="4">
                  <c:v>0.57999999999999996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15453312"/>
        <c:axId val="115471488"/>
      </c:barChart>
      <c:catAx>
        <c:axId val="115453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5471488"/>
        <c:crosses val="autoZero"/>
        <c:auto val="1"/>
        <c:lblAlgn val="ctr"/>
        <c:lblOffset val="100"/>
        <c:noMultiLvlLbl val="0"/>
      </c:catAx>
      <c:valAx>
        <c:axId val="1154714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545331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50409</c:v>
                </c:pt>
                <c:pt idx="1">
                  <c:v>56167</c:v>
                </c:pt>
                <c:pt idx="2">
                  <c:v>64135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5517312"/>
        <c:axId val="115518848"/>
      </c:barChart>
      <c:catAx>
        <c:axId val="115517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5518848"/>
        <c:crosses val="autoZero"/>
        <c:auto val="1"/>
        <c:lblAlgn val="ctr"/>
        <c:lblOffset val="100"/>
        <c:noMultiLvlLbl val="0"/>
      </c:catAx>
      <c:valAx>
        <c:axId val="115518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55173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1444</c:v>
                </c:pt>
                <c:pt idx="1">
                  <c:v>1524</c:v>
                </c:pt>
                <c:pt idx="2">
                  <c:v>1583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2907</c:v>
                </c:pt>
                <c:pt idx="1">
                  <c:v>2894</c:v>
                </c:pt>
                <c:pt idx="2">
                  <c:v>2849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623808"/>
        <c:axId val="115625344"/>
      </c:barChart>
      <c:catAx>
        <c:axId val="115623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5625344"/>
        <c:crosses val="autoZero"/>
        <c:auto val="1"/>
        <c:lblAlgn val="ctr"/>
        <c:lblOffset val="100"/>
        <c:noMultiLvlLbl val="0"/>
      </c:catAx>
      <c:valAx>
        <c:axId val="115625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562380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18.399999999999999</c:v>
                </c:pt>
                <c:pt idx="1">
                  <c:v>33.6</c:v>
                </c:pt>
                <c:pt idx="2">
                  <c:v>1.7</c:v>
                </c:pt>
                <c:pt idx="3">
                  <c:v>46.3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21.6</c:v>
                </c:pt>
                <c:pt idx="1">
                  <c:v>52.4</c:v>
                </c:pt>
                <c:pt idx="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38.926174496644293</c:v>
                </c:pt>
                <c:pt idx="1">
                  <c:v>72.13483146067415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61.073825503355707</c:v>
                </c:pt>
                <c:pt idx="1">
                  <c:v>27.86516853932584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15939200"/>
        <c:axId val="115940736"/>
      </c:barChart>
      <c:catAx>
        <c:axId val="1159392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5940736"/>
        <c:crosses val="autoZero"/>
        <c:auto val="1"/>
        <c:lblAlgn val="ctr"/>
        <c:lblOffset val="100"/>
        <c:noMultiLvlLbl val="0"/>
      </c:catAx>
      <c:valAx>
        <c:axId val="11594073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5939200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2.2999999999999998</c:v>
                </c:pt>
                <c:pt idx="1">
                  <c:v>2.4</c:v>
                </c:pt>
                <c:pt idx="2">
                  <c:v>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5982720"/>
        <c:axId val="115984256"/>
      </c:barChart>
      <c:catAx>
        <c:axId val="115982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984256"/>
        <c:crosses val="autoZero"/>
        <c:auto val="1"/>
        <c:lblAlgn val="ctr"/>
        <c:lblOffset val="100"/>
        <c:noMultiLvlLbl val="0"/>
      </c:catAx>
      <c:valAx>
        <c:axId val="115984256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98272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26.1</c:v>
                </c:pt>
                <c:pt idx="1">
                  <c:v>13.3</c:v>
                </c:pt>
                <c:pt idx="2">
                  <c:v>6.9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017408"/>
        <c:axId val="116019200"/>
      </c:barChart>
      <c:catAx>
        <c:axId val="11601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6019200"/>
        <c:crosses val="autoZero"/>
        <c:auto val="1"/>
        <c:lblAlgn val="ctr"/>
        <c:lblOffset val="100"/>
        <c:noMultiLvlLbl val="0"/>
      </c:catAx>
      <c:valAx>
        <c:axId val="116019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60174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6066560"/>
        <c:axId val="116076544"/>
      </c:barChart>
      <c:catAx>
        <c:axId val="116066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6076544"/>
        <c:crosses val="autoZero"/>
        <c:auto val="1"/>
        <c:lblAlgn val="ctr"/>
        <c:lblOffset val="100"/>
        <c:noMultiLvlLbl val="0"/>
      </c:catAx>
      <c:valAx>
        <c:axId val="116076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606656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333184"/>
        <c:axId val="116351360"/>
      </c:barChart>
      <c:catAx>
        <c:axId val="1163331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351360"/>
        <c:crosses val="autoZero"/>
        <c:auto val="1"/>
        <c:lblAlgn val="ctr"/>
        <c:lblOffset val="100"/>
        <c:noMultiLvlLbl val="0"/>
      </c:catAx>
      <c:valAx>
        <c:axId val="11635136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63331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595712"/>
        <c:axId val="116605696"/>
      </c:barChart>
      <c:catAx>
        <c:axId val="1165957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05696"/>
        <c:crosses val="autoZero"/>
        <c:auto val="1"/>
        <c:lblAlgn val="ctr"/>
        <c:lblOffset val="100"/>
        <c:noMultiLvlLbl val="0"/>
      </c:catAx>
      <c:valAx>
        <c:axId val="11660569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65957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6653440"/>
        <c:axId val="117195904"/>
      </c:barChart>
      <c:catAx>
        <c:axId val="1166534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195904"/>
        <c:crosses val="autoZero"/>
        <c:auto val="1"/>
        <c:lblAlgn val="ctr"/>
        <c:lblOffset val="100"/>
        <c:noMultiLvlLbl val="0"/>
      </c:catAx>
      <c:valAx>
        <c:axId val="11719590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66534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19.5</c:v>
                </c:pt>
                <c:pt idx="1">
                  <c:v>21</c:v>
                </c:pt>
                <c:pt idx="2">
                  <c:v>22.7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36.799999999999997</c:v>
                </c:pt>
                <c:pt idx="1">
                  <c:v>37.4</c:v>
                </c:pt>
                <c:pt idx="2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7227520"/>
        <c:axId val="117229056"/>
      </c:barChart>
      <c:catAx>
        <c:axId val="117227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7229056"/>
        <c:crosses val="autoZero"/>
        <c:auto val="1"/>
        <c:lblAlgn val="ctr"/>
        <c:lblOffset val="100"/>
        <c:noMultiLvlLbl val="0"/>
      </c:catAx>
      <c:valAx>
        <c:axId val="1172290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722752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177.98</c:v>
                </c:pt>
                <c:pt idx="1">
                  <c:v>3741.97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8222848"/>
        <c:axId val="118224384"/>
      </c:barChart>
      <c:catAx>
        <c:axId val="1182228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224384"/>
        <c:crosses val="autoZero"/>
        <c:auto val="1"/>
        <c:lblAlgn val="ctr"/>
        <c:lblOffset val="100"/>
        <c:noMultiLvlLbl val="0"/>
      </c:catAx>
      <c:valAx>
        <c:axId val="118224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2228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58</c:v>
                </c:pt>
                <c:pt idx="1">
                  <c:v>70</c:v>
                </c:pt>
                <c:pt idx="2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45</c:v>
                </c:pt>
                <c:pt idx="1">
                  <c:v>59</c:v>
                </c:pt>
                <c:pt idx="2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276480"/>
        <c:axId val="118278016"/>
      </c:barChart>
      <c:catAx>
        <c:axId val="118276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278016"/>
        <c:crosses val="autoZero"/>
        <c:auto val="1"/>
        <c:lblAlgn val="ctr"/>
        <c:lblOffset val="100"/>
        <c:noMultiLvlLbl val="0"/>
      </c:catAx>
      <c:valAx>
        <c:axId val="118278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27648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22.8</c:v>
                </c:pt>
                <c:pt idx="1">
                  <c:v>20.2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55</c:v>
                </c:pt>
                <c:pt idx="1">
                  <c:v>49.4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22.3</c:v>
                </c:pt>
                <c:pt idx="1">
                  <c:v>30.4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12051328"/>
        <c:axId val="112052864"/>
      </c:barChart>
      <c:catAx>
        <c:axId val="1120513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2052864"/>
        <c:crosses val="autoZero"/>
        <c:auto val="1"/>
        <c:lblAlgn val="ctr"/>
        <c:lblOffset val="100"/>
        <c:noMultiLvlLbl val="0"/>
      </c:catAx>
      <c:valAx>
        <c:axId val="1120528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05132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357</c:v>
                </c:pt>
                <c:pt idx="1">
                  <c:v>381</c:v>
                </c:pt>
                <c:pt idx="2">
                  <c:v>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467</c:v>
                </c:pt>
                <c:pt idx="1">
                  <c:v>401</c:v>
                </c:pt>
                <c:pt idx="2">
                  <c:v>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0180736"/>
        <c:axId val="120182272"/>
      </c:barChart>
      <c:catAx>
        <c:axId val="120180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182272"/>
        <c:crosses val="autoZero"/>
        <c:auto val="1"/>
        <c:lblAlgn val="ctr"/>
        <c:lblOffset val="100"/>
        <c:noMultiLvlLbl val="0"/>
      </c:catAx>
      <c:valAx>
        <c:axId val="120182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1807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60</c:v>
                </c:pt>
                <c:pt idx="1">
                  <c:v>74</c:v>
                </c:pt>
                <c:pt idx="2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20</c:v>
                </c:pt>
                <c:pt idx="1">
                  <c:v>23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0222080"/>
        <c:axId val="120223616"/>
      </c:barChart>
      <c:catAx>
        <c:axId val="120222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223616"/>
        <c:crosses val="autoZero"/>
        <c:auto val="1"/>
        <c:lblAlgn val="ctr"/>
        <c:lblOffset val="100"/>
        <c:noMultiLvlLbl val="0"/>
      </c:catAx>
      <c:valAx>
        <c:axId val="120223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2220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501</c:v>
                </c:pt>
                <c:pt idx="1">
                  <c:v>448</c:v>
                </c:pt>
                <c:pt idx="2">
                  <c:v>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450</c:v>
                </c:pt>
                <c:pt idx="1">
                  <c:v>387</c:v>
                </c:pt>
                <c:pt idx="2">
                  <c:v>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0275712"/>
        <c:axId val="120277248"/>
      </c:barChart>
      <c:catAx>
        <c:axId val="120275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277248"/>
        <c:crosses val="autoZero"/>
        <c:auto val="1"/>
        <c:lblAlgn val="ctr"/>
        <c:lblOffset val="100"/>
        <c:noMultiLvlLbl val="0"/>
      </c:catAx>
      <c:valAx>
        <c:axId val="120277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27571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21.6</c:v>
                </c:pt>
                <c:pt idx="1">
                  <c:v>52.4</c:v>
                </c:pt>
                <c:pt idx="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22.8</c:v>
                </c:pt>
                <c:pt idx="1">
                  <c:v>20.2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55</c:v>
                </c:pt>
                <c:pt idx="1">
                  <c:v>49.4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22.3</c:v>
                </c:pt>
                <c:pt idx="1">
                  <c:v>30.4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20505472"/>
        <c:axId val="120507008"/>
      </c:barChart>
      <c:catAx>
        <c:axId val="120505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0507008"/>
        <c:crosses val="autoZero"/>
        <c:auto val="1"/>
        <c:lblAlgn val="ctr"/>
        <c:lblOffset val="100"/>
        <c:noMultiLvlLbl val="0"/>
      </c:catAx>
      <c:valAx>
        <c:axId val="1205070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050547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0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20559104"/>
        <c:axId val="120560640"/>
      </c:barChart>
      <c:catAx>
        <c:axId val="120559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0560640"/>
        <c:crosses val="autoZero"/>
        <c:auto val="1"/>
        <c:lblAlgn val="ctr"/>
        <c:lblOffset val="100"/>
        <c:noMultiLvlLbl val="0"/>
      </c:catAx>
      <c:valAx>
        <c:axId val="120560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05591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0670848"/>
        <c:axId val="120701312"/>
      </c:barChart>
      <c:catAx>
        <c:axId val="1206708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0701312"/>
        <c:crosses val="autoZero"/>
        <c:auto val="1"/>
        <c:lblAlgn val="ctr"/>
        <c:lblOffset val="100"/>
        <c:noMultiLvlLbl val="0"/>
      </c:catAx>
      <c:valAx>
        <c:axId val="120701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06708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0</c:v>
                </c:pt>
                <c:pt idx="1">
                  <c:v>38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0</c:v>
                </c:pt>
                <c:pt idx="1">
                  <c:v>47</c:v>
                </c:pt>
                <c:pt idx="2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0720384"/>
        <c:axId val="120734464"/>
      </c:barChart>
      <c:catAx>
        <c:axId val="1207203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0734464"/>
        <c:crosses val="autoZero"/>
        <c:auto val="1"/>
        <c:lblAlgn val="ctr"/>
        <c:lblOffset val="100"/>
        <c:noMultiLvlLbl val="0"/>
      </c:catAx>
      <c:valAx>
        <c:axId val="120734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07203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1453</c:v>
                </c:pt>
                <c:pt idx="1">
                  <c:v>1163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769536"/>
        <c:axId val="120779520"/>
      </c:barChart>
      <c:catAx>
        <c:axId val="1207695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0779520"/>
        <c:crosses val="autoZero"/>
        <c:auto val="1"/>
        <c:lblAlgn val="ctr"/>
        <c:lblOffset val="100"/>
        <c:noMultiLvlLbl val="0"/>
      </c:catAx>
      <c:valAx>
        <c:axId val="1207795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7695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360</c:v>
                </c:pt>
                <c:pt idx="1">
                  <c:v>338</c:v>
                </c:pt>
                <c:pt idx="2">
                  <c:v>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906880"/>
        <c:axId val="120908416"/>
      </c:barChart>
      <c:catAx>
        <c:axId val="120906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908416"/>
        <c:crosses val="autoZero"/>
        <c:auto val="1"/>
        <c:lblAlgn val="ctr"/>
        <c:lblOffset val="100"/>
        <c:noMultiLvlLbl val="0"/>
      </c:catAx>
      <c:valAx>
        <c:axId val="1209084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9068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53.8</c:v>
                </c:pt>
                <c:pt idx="1">
                  <c:v>45.7</c:v>
                </c:pt>
                <c:pt idx="2">
                  <c:v>42.6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3.6</c:v>
                </c:pt>
                <c:pt idx="1">
                  <c:v>0</c:v>
                </c:pt>
                <c:pt idx="2">
                  <c:v>15.4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42.6</c:v>
                </c:pt>
                <c:pt idx="1">
                  <c:v>54.3</c:v>
                </c:pt>
                <c:pt idx="2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12085248"/>
        <c:axId val="112091136"/>
      </c:barChart>
      <c:catAx>
        <c:axId val="11208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091136"/>
        <c:crosses val="autoZero"/>
        <c:auto val="1"/>
        <c:lblAlgn val="ctr"/>
        <c:lblOffset val="100"/>
        <c:noMultiLvlLbl val="0"/>
      </c:catAx>
      <c:valAx>
        <c:axId val="1120911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1208524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13</c:v>
                </c:pt>
                <c:pt idx="1">
                  <c:v>21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005568"/>
        <c:axId val="121007104"/>
      </c:barChart>
      <c:catAx>
        <c:axId val="1210055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007104"/>
        <c:crosses val="autoZero"/>
        <c:auto val="1"/>
        <c:lblAlgn val="ctr"/>
        <c:lblOffset val="100"/>
        <c:noMultiLvlLbl val="0"/>
      </c:catAx>
      <c:valAx>
        <c:axId val="12100710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0055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25</c:v>
                </c:pt>
                <c:pt idx="1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062528"/>
        <c:axId val="121064064"/>
      </c:barChart>
      <c:catAx>
        <c:axId val="1210625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064064"/>
        <c:crosses val="autoZero"/>
        <c:auto val="1"/>
        <c:lblAlgn val="ctr"/>
        <c:lblOffset val="100"/>
        <c:noMultiLvlLbl val="0"/>
      </c:catAx>
      <c:valAx>
        <c:axId val="1210640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0625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5173</c:v>
                </c:pt>
                <c:pt idx="1">
                  <c:v>4809</c:v>
                </c:pt>
                <c:pt idx="2">
                  <c:v>4619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093120"/>
        <c:axId val="121103104"/>
      </c:barChart>
      <c:catAx>
        <c:axId val="121093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103104"/>
        <c:crosses val="autoZero"/>
        <c:auto val="1"/>
        <c:lblAlgn val="ctr"/>
        <c:lblOffset val="100"/>
        <c:noMultiLvlLbl val="0"/>
      </c:catAx>
      <c:valAx>
        <c:axId val="121103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0931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15.531767955801104</c:v>
                </c:pt>
                <c:pt idx="1">
                  <c:v>59.026243093922645</c:v>
                </c:pt>
                <c:pt idx="2">
                  <c:v>25.441988950276244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20</c:v>
                </c:pt>
                <c:pt idx="1">
                  <c:v>18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3</c:v>
                </c:pt>
                <c:pt idx="1">
                  <c:v>3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1246464"/>
        <c:axId val="121248000"/>
      </c:barChart>
      <c:catAx>
        <c:axId val="121246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248000"/>
        <c:crosses val="autoZero"/>
        <c:auto val="1"/>
        <c:lblAlgn val="ctr"/>
        <c:lblOffset val="100"/>
        <c:noMultiLvlLbl val="0"/>
      </c:catAx>
      <c:valAx>
        <c:axId val="121248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12464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1304192"/>
        <c:axId val="121305728"/>
      </c:barChart>
      <c:catAx>
        <c:axId val="121304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305728"/>
        <c:crosses val="autoZero"/>
        <c:auto val="1"/>
        <c:lblAlgn val="ctr"/>
        <c:lblOffset val="100"/>
        <c:noMultiLvlLbl val="0"/>
      </c:catAx>
      <c:valAx>
        <c:axId val="121305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13041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117.6</c:v>
                </c:pt>
                <c:pt idx="1">
                  <c:v>106.8</c:v>
                </c:pt>
                <c:pt idx="2">
                  <c:v>125.5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114.3</c:v>
                </c:pt>
                <c:pt idx="1">
                  <c:v>149.1</c:v>
                </c:pt>
                <c:pt idx="2">
                  <c:v>113.6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361920"/>
        <c:axId val="121363456"/>
      </c:barChart>
      <c:catAx>
        <c:axId val="1213619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363456"/>
        <c:crosses val="autoZero"/>
        <c:auto val="1"/>
        <c:lblAlgn val="ctr"/>
        <c:lblOffset val="100"/>
        <c:noMultiLvlLbl val="0"/>
      </c:catAx>
      <c:valAx>
        <c:axId val="1213634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36192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581</c:v>
                </c:pt>
                <c:pt idx="1">
                  <c:v>523</c:v>
                </c:pt>
                <c:pt idx="2">
                  <c:v>480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634816"/>
        <c:axId val="121636352"/>
      </c:barChart>
      <c:catAx>
        <c:axId val="121634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636352"/>
        <c:crosses val="autoZero"/>
        <c:auto val="1"/>
        <c:lblAlgn val="ctr"/>
        <c:lblOffset val="100"/>
        <c:noMultiLvlLbl val="0"/>
      </c:catAx>
      <c:valAx>
        <c:axId val="1216363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6348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7</c:v>
                </c:pt>
                <c:pt idx="1">
                  <c:v>6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8</c:v>
                </c:pt>
                <c:pt idx="1">
                  <c:v>7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667584"/>
        <c:axId val="121669120"/>
      </c:barChart>
      <c:catAx>
        <c:axId val="121667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669120"/>
        <c:crosses val="autoZero"/>
        <c:auto val="1"/>
        <c:lblAlgn val="ctr"/>
        <c:lblOffset val="100"/>
        <c:noMultiLvlLbl val="0"/>
      </c:catAx>
      <c:valAx>
        <c:axId val="121669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6675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38</c:v>
                </c:pt>
                <c:pt idx="1">
                  <c:v>37</c:v>
                </c:pt>
                <c:pt idx="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52</c:v>
                </c:pt>
                <c:pt idx="1">
                  <c:v>63</c:v>
                </c:pt>
                <c:pt idx="2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753984"/>
        <c:axId val="121755520"/>
      </c:barChart>
      <c:catAx>
        <c:axId val="121753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755520"/>
        <c:crosses val="autoZero"/>
        <c:auto val="1"/>
        <c:lblAlgn val="ctr"/>
        <c:lblOffset val="100"/>
        <c:noMultiLvlLbl val="0"/>
      </c:catAx>
      <c:valAx>
        <c:axId val="1217555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7539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0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12114304"/>
        <c:axId val="112120192"/>
      </c:barChart>
      <c:catAx>
        <c:axId val="1121143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2120192"/>
        <c:crosses val="autoZero"/>
        <c:auto val="1"/>
        <c:lblAlgn val="ctr"/>
        <c:lblOffset val="100"/>
        <c:noMultiLvlLbl val="0"/>
      </c:catAx>
      <c:valAx>
        <c:axId val="112120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2114304"/>
        <c:crosses val="autoZero"/>
        <c:crossBetween val="between"/>
        <c:majorUnit val="4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2.1477900552486187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1.8853591160220995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2.0856353591160222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2.1823204419889506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2.1616022099447516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2.3756906077348066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2.520718232044199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2.1339779005524862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2.645027624309392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3.1146408839779007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3.5842541436464086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3.9019337016574585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4.1367403314917128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4.4198895027624303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3.9019337016574585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2.1270718232044197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1.6988950276243093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1.1464088397790055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1895168"/>
        <c:axId val="121974784"/>
      </c:barChart>
      <c:catAx>
        <c:axId val="12189516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21974784"/>
        <c:crosses val="autoZero"/>
        <c:auto val="1"/>
        <c:lblAlgn val="ctr"/>
        <c:lblOffset val="100"/>
        <c:noMultiLvlLbl val="0"/>
      </c:catAx>
      <c:valAx>
        <c:axId val="12197478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2189516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2.1201657458563536</c:v>
                </c:pt>
                <c:pt idx="1">
                  <c:v>2.1270718232044197</c:v>
                </c:pt>
                <c:pt idx="2">
                  <c:v>2.4033149171270716</c:v>
                </c:pt>
                <c:pt idx="3">
                  <c:v>2.645027624309392</c:v>
                </c:pt>
                <c:pt idx="4">
                  <c:v>2.520718232044199</c:v>
                </c:pt>
                <c:pt idx="5">
                  <c:v>2.7969613259668509</c:v>
                </c:pt>
                <c:pt idx="6">
                  <c:v>3.2527624309392267</c:v>
                </c:pt>
                <c:pt idx="7">
                  <c:v>3.0732044198895028</c:v>
                </c:pt>
                <c:pt idx="8">
                  <c:v>3.1284530386740332</c:v>
                </c:pt>
                <c:pt idx="9">
                  <c:v>3.6325966850828726</c:v>
                </c:pt>
                <c:pt idx="10">
                  <c:v>3.6325966850828726</c:v>
                </c:pt>
                <c:pt idx="11">
                  <c:v>4.3439226519337018</c:v>
                </c:pt>
                <c:pt idx="12">
                  <c:v>4.0055248618784534</c:v>
                </c:pt>
                <c:pt idx="13">
                  <c:v>4.5096685082872927</c:v>
                </c:pt>
                <c:pt idx="14">
                  <c:v>3.69475138121547</c:v>
                </c:pt>
                <c:pt idx="15">
                  <c:v>1.7748618784530386</c:v>
                </c:pt>
                <c:pt idx="16">
                  <c:v>1.2845303867403315</c:v>
                </c:pt>
                <c:pt idx="17">
                  <c:v>0.88397790055248626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1981952"/>
        <c:axId val="121991936"/>
      </c:barChart>
      <c:catAx>
        <c:axId val="12198195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21991936"/>
        <c:crosses val="autoZero"/>
        <c:auto val="1"/>
        <c:lblAlgn val="ctr"/>
        <c:lblOffset val="100"/>
        <c:noMultiLvlLbl val="0"/>
      </c:catAx>
      <c:valAx>
        <c:axId val="12199193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98195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0.16479894528675015</c:v>
                </c:pt>
                <c:pt idx="1">
                  <c:v>0.12294452128477024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3.2794990112063287</c:v>
                </c:pt>
                <c:pt idx="1">
                  <c:v>1.1833410173659136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19.067237969676995</c:v>
                </c:pt>
                <c:pt idx="1">
                  <c:v>12.924542800061472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25.642715886618326</c:v>
                </c:pt>
                <c:pt idx="1">
                  <c:v>23.036729675733824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43.17732366512854</c:v>
                </c:pt>
                <c:pt idx="1">
                  <c:v>55.40187490394959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3.3783783783783785</c:v>
                </c:pt>
                <c:pt idx="1">
                  <c:v>2.9967727063162748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5.2900461437046804</c:v>
                </c:pt>
                <c:pt idx="1">
                  <c:v>4.3337943752881509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2164352"/>
        <c:axId val="122165888"/>
      </c:barChart>
      <c:catAx>
        <c:axId val="1221643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2165888"/>
        <c:crosses val="autoZero"/>
        <c:auto val="1"/>
        <c:lblAlgn val="ctr"/>
        <c:lblOffset val="100"/>
        <c:noMultiLvlLbl val="0"/>
      </c:catAx>
      <c:valAx>
        <c:axId val="1221658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216435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44.874752801582069</c:v>
                </c:pt>
                <c:pt idx="1">
                  <c:v>38.958045182111576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29.383651944627552</c:v>
                </c:pt>
                <c:pt idx="1">
                  <c:v>36.652835408022128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25.576796308503624</c:v>
                </c:pt>
                <c:pt idx="1">
                  <c:v>24.220070693099739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0.16479894528675015</c:v>
                </c:pt>
                <c:pt idx="1">
                  <c:v>0.16904871676655908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2779136"/>
        <c:axId val="122780672"/>
      </c:barChart>
      <c:catAx>
        <c:axId val="1227791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2780672"/>
        <c:crosses val="autoZero"/>
        <c:auto val="1"/>
        <c:lblAlgn val="ctr"/>
        <c:lblOffset val="100"/>
        <c:noMultiLvlLbl val="0"/>
      </c:catAx>
      <c:valAx>
        <c:axId val="1227806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277913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6</c:v>
                </c:pt>
                <c:pt idx="3">
                  <c:v>9</c:v>
                </c:pt>
                <c:pt idx="4">
                  <c:v>20</c:v>
                </c:pt>
                <c:pt idx="5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3</c:v>
                </c:pt>
                <c:pt idx="1">
                  <c:v>2</c:v>
                </c:pt>
                <c:pt idx="2">
                  <c:v>11</c:v>
                </c:pt>
                <c:pt idx="3">
                  <c:v>10</c:v>
                </c:pt>
                <c:pt idx="4">
                  <c:v>15</c:v>
                </c:pt>
                <c:pt idx="5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25360000"/>
        <c:axId val="125361536"/>
      </c:barChart>
      <c:catAx>
        <c:axId val="1253600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361536"/>
        <c:crosses val="autoZero"/>
        <c:auto val="1"/>
        <c:lblAlgn val="ctr"/>
        <c:lblOffset val="100"/>
        <c:noMultiLvlLbl val="0"/>
      </c:catAx>
      <c:valAx>
        <c:axId val="12536153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3600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1.81</c:v>
                </c:pt>
                <c:pt idx="1">
                  <c:v>0.89</c:v>
                </c:pt>
                <c:pt idx="3">
                  <c:v>0</c:v>
                </c:pt>
                <c:pt idx="4">
                  <c:v>1.33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25517184"/>
        <c:axId val="125523072"/>
      </c:barChart>
      <c:catAx>
        <c:axId val="1255171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5523072"/>
        <c:crosses val="autoZero"/>
        <c:auto val="1"/>
        <c:lblAlgn val="ctr"/>
        <c:lblOffset val="100"/>
        <c:noMultiLvlLbl val="0"/>
      </c:catAx>
      <c:valAx>
        <c:axId val="125523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55171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0</c:v>
                </c:pt>
                <c:pt idx="1">
                  <c:v>64.389300676764421</c:v>
                </c:pt>
                <c:pt idx="2">
                  <c:v>14.891696750902527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100</c:v>
                </c:pt>
                <c:pt idx="1">
                  <c:v>35.610699323235579</c:v>
                </c:pt>
                <c:pt idx="2">
                  <c:v>85.108303249097474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5717888"/>
        <c:axId val="125723776"/>
      </c:barChart>
      <c:catAx>
        <c:axId val="1257178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5723776"/>
        <c:crosses val="autoZero"/>
        <c:auto val="1"/>
        <c:lblAlgn val="ctr"/>
        <c:lblOffset val="100"/>
        <c:noMultiLvlLbl val="0"/>
      </c:catAx>
      <c:valAx>
        <c:axId val="12572377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571788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10.1</c:v>
                </c:pt>
                <c:pt idx="1">
                  <c:v>17.2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777792"/>
        <c:axId val="125779328"/>
      </c:barChart>
      <c:catAx>
        <c:axId val="125777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779328"/>
        <c:crosses val="autoZero"/>
        <c:auto val="1"/>
        <c:lblAlgn val="ctr"/>
        <c:lblOffset val="100"/>
        <c:noMultiLvlLbl val="0"/>
      </c:catAx>
      <c:valAx>
        <c:axId val="125779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57777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49</c:v>
                </c:pt>
                <c:pt idx="1">
                  <c:v>62</c:v>
                </c:pt>
                <c:pt idx="2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47</c:v>
                </c:pt>
                <c:pt idx="1">
                  <c:v>51</c:v>
                </c:pt>
                <c:pt idx="2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5925248"/>
        <c:axId val="125926784"/>
      </c:barChart>
      <c:catAx>
        <c:axId val="125925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926784"/>
        <c:crosses val="autoZero"/>
        <c:auto val="1"/>
        <c:lblAlgn val="ctr"/>
        <c:lblOffset val="100"/>
        <c:noMultiLvlLbl val="0"/>
      </c:catAx>
      <c:valAx>
        <c:axId val="125926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59252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138</c:v>
                </c:pt>
                <c:pt idx="1">
                  <c:v>186</c:v>
                </c:pt>
                <c:pt idx="2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148</c:v>
                </c:pt>
                <c:pt idx="1">
                  <c:v>216</c:v>
                </c:pt>
                <c:pt idx="2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5978880"/>
        <c:axId val="125997056"/>
      </c:barChart>
      <c:catAx>
        <c:axId val="12597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997056"/>
        <c:crosses val="autoZero"/>
        <c:auto val="1"/>
        <c:lblAlgn val="ctr"/>
        <c:lblOffset val="100"/>
        <c:noMultiLvlLbl val="0"/>
      </c:catAx>
      <c:valAx>
        <c:axId val="125997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59788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2266624"/>
        <c:axId val="112268416"/>
      </c:barChart>
      <c:catAx>
        <c:axId val="112266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2268416"/>
        <c:crosses val="autoZero"/>
        <c:auto val="1"/>
        <c:lblAlgn val="ctr"/>
        <c:lblOffset val="100"/>
        <c:noMultiLvlLbl val="0"/>
      </c:catAx>
      <c:valAx>
        <c:axId val="1122684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22666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29.188880426504188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27.837014470677836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15.022848438690023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11.348057882711348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6.9687738004569688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9.6344249809596345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26073472"/>
        <c:axId val="128401792"/>
      </c:barChart>
      <c:catAx>
        <c:axId val="1260734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8401792"/>
        <c:crosses val="autoZero"/>
        <c:auto val="1"/>
        <c:lblAlgn val="ctr"/>
        <c:lblOffset val="100"/>
        <c:noMultiLvlLbl val="0"/>
      </c:catAx>
      <c:valAx>
        <c:axId val="12840179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07347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51.93</c:v>
                </c:pt>
                <c:pt idx="1">
                  <c:v>38.51</c:v>
                </c:pt>
                <c:pt idx="2">
                  <c:v>7.32</c:v>
                </c:pt>
                <c:pt idx="3">
                  <c:v>1.55</c:v>
                </c:pt>
                <c:pt idx="4">
                  <c:v>0.69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56.58</c:v>
                </c:pt>
                <c:pt idx="1">
                  <c:v>32.86</c:v>
                </c:pt>
                <c:pt idx="2">
                  <c:v>8.0500000000000007</c:v>
                </c:pt>
                <c:pt idx="3">
                  <c:v>1.93</c:v>
                </c:pt>
                <c:pt idx="4">
                  <c:v>0.57999999999999996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28443520"/>
        <c:axId val="128445056"/>
      </c:barChart>
      <c:catAx>
        <c:axId val="1284435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8445056"/>
        <c:crosses val="autoZero"/>
        <c:auto val="1"/>
        <c:lblAlgn val="ctr"/>
        <c:lblOffset val="100"/>
        <c:noMultiLvlLbl val="0"/>
      </c:catAx>
      <c:valAx>
        <c:axId val="1284450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844352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50409</c:v>
                </c:pt>
                <c:pt idx="1">
                  <c:v>56167</c:v>
                </c:pt>
                <c:pt idx="2">
                  <c:v>64135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8511360"/>
        <c:axId val="128517248"/>
      </c:barChart>
      <c:catAx>
        <c:axId val="128511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8517248"/>
        <c:crosses val="autoZero"/>
        <c:auto val="1"/>
        <c:lblAlgn val="ctr"/>
        <c:lblOffset val="100"/>
        <c:noMultiLvlLbl val="0"/>
      </c:catAx>
      <c:valAx>
        <c:axId val="128517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85113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1444</c:v>
                </c:pt>
                <c:pt idx="1">
                  <c:v>1524</c:v>
                </c:pt>
                <c:pt idx="2">
                  <c:v>1583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2907</c:v>
                </c:pt>
                <c:pt idx="1">
                  <c:v>2894</c:v>
                </c:pt>
                <c:pt idx="2">
                  <c:v>2849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8552320"/>
        <c:axId val="128566400"/>
      </c:barChart>
      <c:catAx>
        <c:axId val="128552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8566400"/>
        <c:crosses val="autoZero"/>
        <c:auto val="1"/>
        <c:lblAlgn val="ctr"/>
        <c:lblOffset val="100"/>
        <c:noMultiLvlLbl val="0"/>
      </c:catAx>
      <c:valAx>
        <c:axId val="128566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85523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18.399999999999999</c:v>
                </c:pt>
                <c:pt idx="1">
                  <c:v>33.6</c:v>
                </c:pt>
                <c:pt idx="2">
                  <c:v>1.7</c:v>
                </c:pt>
                <c:pt idx="3">
                  <c:v>46.3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38.926174496644293</c:v>
                </c:pt>
                <c:pt idx="1">
                  <c:v>72.13483146067415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61.073825503355707</c:v>
                </c:pt>
                <c:pt idx="1">
                  <c:v>27.86516853932584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28686336"/>
        <c:axId val="128692224"/>
      </c:barChart>
      <c:catAx>
        <c:axId val="1286863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8692224"/>
        <c:crosses val="autoZero"/>
        <c:auto val="1"/>
        <c:lblAlgn val="ctr"/>
        <c:lblOffset val="100"/>
        <c:noMultiLvlLbl val="0"/>
      </c:catAx>
      <c:valAx>
        <c:axId val="12869222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8686336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4</c:v>
                </c:pt>
                <c:pt idx="1">
                  <c:v>4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8733952"/>
        <c:axId val="128735488"/>
      </c:barChart>
      <c:catAx>
        <c:axId val="128733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735488"/>
        <c:crosses val="autoZero"/>
        <c:auto val="1"/>
        <c:lblAlgn val="ctr"/>
        <c:lblOffset val="100"/>
        <c:noMultiLvlLbl val="0"/>
      </c:catAx>
      <c:valAx>
        <c:axId val="128735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7339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2.2999999999999998</c:v>
                </c:pt>
                <c:pt idx="1">
                  <c:v>2.4</c:v>
                </c:pt>
                <c:pt idx="2">
                  <c:v>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8756352"/>
        <c:axId val="128774528"/>
      </c:barChart>
      <c:catAx>
        <c:axId val="128756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774528"/>
        <c:crosses val="autoZero"/>
        <c:auto val="1"/>
        <c:lblAlgn val="ctr"/>
        <c:lblOffset val="100"/>
        <c:noMultiLvlLbl val="0"/>
      </c:catAx>
      <c:valAx>
        <c:axId val="128774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7563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26.1</c:v>
                </c:pt>
                <c:pt idx="1">
                  <c:v>13.3</c:v>
                </c:pt>
                <c:pt idx="2">
                  <c:v>6.9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8819968"/>
        <c:axId val="128821504"/>
      </c:barChart>
      <c:catAx>
        <c:axId val="128819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8821504"/>
        <c:crosses val="autoZero"/>
        <c:auto val="1"/>
        <c:lblAlgn val="ctr"/>
        <c:lblOffset val="100"/>
        <c:noMultiLvlLbl val="0"/>
      </c:catAx>
      <c:valAx>
        <c:axId val="128821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88199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28865024"/>
        <c:axId val="128866560"/>
      </c:barChart>
      <c:catAx>
        <c:axId val="128865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8866560"/>
        <c:crosses val="autoZero"/>
        <c:auto val="1"/>
        <c:lblAlgn val="ctr"/>
        <c:lblOffset val="100"/>
        <c:noMultiLvlLbl val="0"/>
      </c:catAx>
      <c:valAx>
        <c:axId val="128866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88650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0</c:v>
                </c:pt>
                <c:pt idx="1">
                  <c:v>38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0</c:v>
                </c:pt>
                <c:pt idx="1">
                  <c:v>47</c:v>
                </c:pt>
                <c:pt idx="2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2316416"/>
        <c:axId val="112317952"/>
      </c:barChart>
      <c:catAx>
        <c:axId val="112316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2317952"/>
        <c:crosses val="autoZero"/>
        <c:auto val="1"/>
        <c:lblAlgn val="ctr"/>
        <c:lblOffset val="100"/>
        <c:noMultiLvlLbl val="0"/>
      </c:catAx>
      <c:valAx>
        <c:axId val="112317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23164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13.3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8887808"/>
        <c:axId val="128918272"/>
      </c:barChart>
      <c:catAx>
        <c:axId val="128887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918272"/>
        <c:crosses val="autoZero"/>
        <c:auto val="1"/>
        <c:lblAlgn val="ctr"/>
        <c:lblOffset val="100"/>
        <c:noMultiLvlLbl val="0"/>
      </c:catAx>
      <c:valAx>
        <c:axId val="128918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8878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53.8</c:v>
                </c:pt>
                <c:pt idx="1">
                  <c:v>45.7</c:v>
                </c:pt>
                <c:pt idx="2">
                  <c:v>42.6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3.6</c:v>
                </c:pt>
                <c:pt idx="1">
                  <c:v>0</c:v>
                </c:pt>
                <c:pt idx="2">
                  <c:v>15.4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42.6</c:v>
                </c:pt>
                <c:pt idx="1">
                  <c:v>54.3</c:v>
                </c:pt>
                <c:pt idx="2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29011712"/>
        <c:axId val="129013248"/>
      </c:barChart>
      <c:catAx>
        <c:axId val="129011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9013248"/>
        <c:crosses val="autoZero"/>
        <c:auto val="1"/>
        <c:lblAlgn val="ctr"/>
        <c:lblOffset val="100"/>
        <c:noMultiLvlLbl val="0"/>
      </c:catAx>
      <c:valAx>
        <c:axId val="1290132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2901171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9057152"/>
        <c:axId val="129058688"/>
      </c:barChart>
      <c:catAx>
        <c:axId val="1290571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058688"/>
        <c:crosses val="autoZero"/>
        <c:auto val="1"/>
        <c:lblAlgn val="ctr"/>
        <c:lblOffset val="100"/>
        <c:noMultiLvlLbl val="0"/>
      </c:catAx>
      <c:valAx>
        <c:axId val="12905868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90571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9184512"/>
        <c:axId val="129186048"/>
      </c:barChart>
      <c:catAx>
        <c:axId val="1291845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186048"/>
        <c:crosses val="autoZero"/>
        <c:auto val="1"/>
        <c:lblAlgn val="ctr"/>
        <c:lblOffset val="100"/>
        <c:noMultiLvlLbl val="0"/>
      </c:catAx>
      <c:valAx>
        <c:axId val="12918604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91845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9242240"/>
        <c:axId val="129243776"/>
      </c:barChart>
      <c:catAx>
        <c:axId val="1292422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243776"/>
        <c:crosses val="autoZero"/>
        <c:auto val="1"/>
        <c:lblAlgn val="ctr"/>
        <c:lblOffset val="100"/>
        <c:noMultiLvlLbl val="0"/>
      </c:catAx>
      <c:valAx>
        <c:axId val="12924377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92422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19.5</c:v>
                </c:pt>
                <c:pt idx="1">
                  <c:v>21</c:v>
                </c:pt>
                <c:pt idx="2">
                  <c:v>22.7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36.799999999999997</c:v>
                </c:pt>
                <c:pt idx="1">
                  <c:v>37.4</c:v>
                </c:pt>
                <c:pt idx="2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9287680"/>
        <c:axId val="129289216"/>
      </c:barChart>
      <c:catAx>
        <c:axId val="129287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9289216"/>
        <c:crosses val="autoZero"/>
        <c:auto val="1"/>
        <c:lblAlgn val="ctr"/>
        <c:lblOffset val="100"/>
        <c:noMultiLvlLbl val="0"/>
      </c:catAx>
      <c:valAx>
        <c:axId val="1292892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928768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204.249</c:v>
                </c:pt>
                <c:pt idx="1">
                  <c:v>289.30900000000003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9349120"/>
        <c:axId val="129350656"/>
      </c:barChart>
      <c:catAx>
        <c:axId val="1293491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350656"/>
        <c:crosses val="autoZero"/>
        <c:auto val="1"/>
        <c:lblAlgn val="ctr"/>
        <c:lblOffset val="100"/>
        <c:noMultiLvlLbl val="0"/>
      </c:catAx>
      <c:valAx>
        <c:axId val="12935065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3491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177.98</c:v>
                </c:pt>
                <c:pt idx="1">
                  <c:v>3741.97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9401984"/>
        <c:axId val="129403520"/>
      </c:barChart>
      <c:catAx>
        <c:axId val="1294019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403520"/>
        <c:crosses val="autoZero"/>
        <c:auto val="1"/>
        <c:lblAlgn val="ctr"/>
        <c:lblOffset val="100"/>
        <c:noMultiLvlLbl val="0"/>
      </c:catAx>
      <c:valAx>
        <c:axId val="1294035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4019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58</c:v>
                </c:pt>
                <c:pt idx="1">
                  <c:v>70</c:v>
                </c:pt>
                <c:pt idx="2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45</c:v>
                </c:pt>
                <c:pt idx="1">
                  <c:v>59</c:v>
                </c:pt>
                <c:pt idx="2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9451136"/>
        <c:axId val="129452672"/>
      </c:barChart>
      <c:catAx>
        <c:axId val="129451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452672"/>
        <c:crosses val="autoZero"/>
        <c:auto val="1"/>
        <c:lblAlgn val="ctr"/>
        <c:lblOffset val="100"/>
        <c:noMultiLvlLbl val="0"/>
      </c:catAx>
      <c:valAx>
        <c:axId val="1294526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45113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6975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7505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13207</v>
      </c>
      <c r="C4" s="35">
        <v>6643</v>
      </c>
      <c r="D4" s="63">
        <v>6564</v>
      </c>
      <c r="E4" s="211"/>
    </row>
    <row r="5" spans="1:5" ht="30" x14ac:dyDescent="0.25">
      <c r="A5" s="201" t="s">
        <v>716</v>
      </c>
      <c r="B5" s="72">
        <v>14127</v>
      </c>
      <c r="C5" s="61">
        <v>7030</v>
      </c>
      <c r="D5" s="111">
        <v>7097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1961</v>
      </c>
      <c r="C4" s="71">
        <v>4565</v>
      </c>
    </row>
    <row r="5" spans="1:6" x14ac:dyDescent="0.25">
      <c r="A5" s="286" t="s">
        <v>719</v>
      </c>
      <c r="B5" s="214">
        <v>401</v>
      </c>
      <c r="C5" s="214">
        <v>456</v>
      </c>
    </row>
    <row r="6" spans="1:6" x14ac:dyDescent="0.25">
      <c r="A6" s="286" t="s">
        <v>720</v>
      </c>
      <c r="B6" s="214">
        <v>1085</v>
      </c>
      <c r="C6" s="214">
        <v>1248</v>
      </c>
    </row>
    <row r="7" spans="1:6" x14ac:dyDescent="0.25">
      <c r="A7" s="286" t="s">
        <v>721</v>
      </c>
      <c r="B7" s="214">
        <v>2105</v>
      </c>
      <c r="C7" s="214">
        <v>1506</v>
      </c>
    </row>
    <row r="8" spans="1:6" x14ac:dyDescent="0.25">
      <c r="A8" s="286" t="s">
        <v>722</v>
      </c>
      <c r="B8" s="214">
        <v>30</v>
      </c>
      <c r="C8" s="214">
        <v>106</v>
      </c>
    </row>
    <row r="9" spans="1:6" x14ac:dyDescent="0.25">
      <c r="A9" s="286" t="s">
        <v>723</v>
      </c>
      <c r="B9" s="214">
        <v>470</v>
      </c>
      <c r="C9" s="214">
        <v>479</v>
      </c>
    </row>
    <row r="10" spans="1:6" ht="30" x14ac:dyDescent="0.25">
      <c r="A10" s="293" t="s">
        <v>724</v>
      </c>
      <c r="B10" s="214">
        <v>2042</v>
      </c>
      <c r="C10" s="214">
        <v>181</v>
      </c>
    </row>
    <row r="11" spans="1:6" x14ac:dyDescent="0.25">
      <c r="A11" s="286" t="s">
        <v>887</v>
      </c>
      <c r="B11" s="214">
        <v>431</v>
      </c>
      <c r="C11" s="214">
        <v>396</v>
      </c>
    </row>
    <row r="12" spans="1:6" x14ac:dyDescent="0.25">
      <c r="A12" s="294" t="s">
        <v>16</v>
      </c>
      <c r="B12" s="1">
        <f>SUM(B4:B11)</f>
        <v>8525</v>
      </c>
      <c r="C12" s="1">
        <f>SUM(C4:C11)</f>
        <v>8937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1381</v>
      </c>
      <c r="C19" s="71">
        <v>2309</v>
      </c>
    </row>
    <row r="20" spans="1:3" x14ac:dyDescent="0.25">
      <c r="A20" s="286" t="s">
        <v>719</v>
      </c>
      <c r="B20" s="214">
        <v>233</v>
      </c>
      <c r="C20" s="214">
        <v>359</v>
      </c>
    </row>
    <row r="21" spans="1:3" x14ac:dyDescent="0.25">
      <c r="A21" s="286" t="s">
        <v>720</v>
      </c>
      <c r="B21" s="214">
        <v>892</v>
      </c>
      <c r="C21" s="214">
        <v>960</v>
      </c>
    </row>
    <row r="22" spans="1:3" x14ac:dyDescent="0.25">
      <c r="A22" s="286" t="s">
        <v>721</v>
      </c>
      <c r="B22" s="214">
        <v>1949</v>
      </c>
      <c r="C22" s="214">
        <v>1674</v>
      </c>
    </row>
    <row r="23" spans="1:3" x14ac:dyDescent="0.25">
      <c r="A23" s="286" t="s">
        <v>722</v>
      </c>
      <c r="B23" s="214">
        <v>25</v>
      </c>
      <c r="C23" s="214">
        <v>123</v>
      </c>
    </row>
    <row r="24" spans="1:3" x14ac:dyDescent="0.25">
      <c r="A24" s="286" t="s">
        <v>723</v>
      </c>
      <c r="B24" s="214">
        <v>328</v>
      </c>
      <c r="C24" s="214">
        <v>293</v>
      </c>
    </row>
    <row r="25" spans="1:3" ht="30" x14ac:dyDescent="0.25">
      <c r="A25" s="293" t="s">
        <v>724</v>
      </c>
      <c r="B25" s="214">
        <v>1745</v>
      </c>
      <c r="C25" s="214">
        <v>383</v>
      </c>
    </row>
    <row r="26" spans="1:3" x14ac:dyDescent="0.25">
      <c r="A26" s="286" t="s">
        <v>887</v>
      </c>
      <c r="B26" s="214">
        <v>407</v>
      </c>
      <c r="C26" s="214">
        <v>1366</v>
      </c>
    </row>
    <row r="27" spans="1:3" x14ac:dyDescent="0.25">
      <c r="A27" s="294" t="s">
        <v>16</v>
      </c>
      <c r="B27" s="1">
        <f>SUM(B19:B26)</f>
        <v>6960</v>
      </c>
      <c r="C27" s="1">
        <f>SUM(C19:C26)</f>
        <v>7467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73.959999999999994</v>
      </c>
      <c r="C4" s="1018">
        <v>70.98</v>
      </c>
      <c r="D4" s="1018">
        <v>77.510000000000005</v>
      </c>
      <c r="E4" s="1019">
        <v>45</v>
      </c>
      <c r="F4" s="1019">
        <v>181.5</v>
      </c>
      <c r="G4" s="1020">
        <v>45.9</v>
      </c>
      <c r="H4" s="1021">
        <v>44.6</v>
      </c>
      <c r="I4" s="1022">
        <v>47.3</v>
      </c>
      <c r="J4" s="1019">
        <v>26.1</v>
      </c>
    </row>
    <row r="5" spans="1:12" x14ac:dyDescent="0.25">
      <c r="A5" s="498">
        <v>2021</v>
      </c>
      <c r="B5" s="757">
        <v>72.790000000000006</v>
      </c>
      <c r="C5" s="758">
        <v>69.95</v>
      </c>
      <c r="D5" s="758">
        <v>76.260000000000005</v>
      </c>
      <c r="E5" s="1023">
        <v>44</v>
      </c>
      <c r="F5" s="1023">
        <v>183.2</v>
      </c>
      <c r="G5" s="1024">
        <v>46</v>
      </c>
      <c r="H5" s="1025">
        <v>44.8</v>
      </c>
      <c r="I5" s="1026">
        <v>47.4</v>
      </c>
      <c r="J5" s="1023">
        <v>13.3</v>
      </c>
    </row>
    <row r="6" spans="1:12" x14ac:dyDescent="0.25">
      <c r="A6" s="499">
        <v>2022</v>
      </c>
      <c r="B6" s="1011">
        <v>72.489999999999995</v>
      </c>
      <c r="C6" s="1012">
        <v>69.7</v>
      </c>
      <c r="D6" s="1012">
        <v>75.95</v>
      </c>
      <c r="E6" s="1013">
        <v>43</v>
      </c>
      <c r="F6" s="1013">
        <v>190.9</v>
      </c>
      <c r="G6" s="1014">
        <v>46.2</v>
      </c>
      <c r="H6" s="1015">
        <v>45.2</v>
      </c>
      <c r="I6" s="1016">
        <v>47.3</v>
      </c>
      <c r="J6" s="1013">
        <v>6.9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26.1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13.3</v>
      </c>
    </row>
    <row r="13" spans="1:12" x14ac:dyDescent="0.25">
      <c r="A13" s="633">
        <f t="shared" si="0"/>
        <v>2022</v>
      </c>
      <c r="B13" s="627">
        <f t="shared" si="1"/>
        <v>6.9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3144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4432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30.6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64135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727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58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3339</v>
      </c>
      <c r="C5" s="70">
        <v>4351</v>
      </c>
      <c r="D5" s="55">
        <v>2907</v>
      </c>
      <c r="E5" s="110">
        <v>1444</v>
      </c>
      <c r="F5" s="55">
        <v>28.4</v>
      </c>
      <c r="G5" s="55">
        <v>36.799999999999997</v>
      </c>
      <c r="H5" s="110">
        <v>19.5</v>
      </c>
      <c r="I5" s="55"/>
      <c r="J5" s="70"/>
      <c r="K5" s="55"/>
      <c r="L5" s="55"/>
      <c r="M5" s="71">
        <v>51</v>
      </c>
      <c r="N5" s="71">
        <v>45</v>
      </c>
      <c r="O5" s="71">
        <v>58</v>
      </c>
    </row>
    <row r="6" spans="1:16" x14ac:dyDescent="0.25">
      <c r="A6" s="215">
        <v>2021</v>
      </c>
      <c r="B6" s="212">
        <v>3304</v>
      </c>
      <c r="C6" s="212">
        <v>4418</v>
      </c>
      <c r="D6" s="58">
        <v>2894</v>
      </c>
      <c r="E6" s="160">
        <v>1524</v>
      </c>
      <c r="F6" s="58">
        <v>29.4</v>
      </c>
      <c r="G6" s="58">
        <v>37.4</v>
      </c>
      <c r="H6" s="160">
        <v>21</v>
      </c>
      <c r="I6" s="58">
        <v>50409</v>
      </c>
      <c r="J6" s="212">
        <v>951</v>
      </c>
      <c r="K6" s="58">
        <v>450</v>
      </c>
      <c r="L6" s="58">
        <v>501</v>
      </c>
      <c r="M6" s="214">
        <v>64</v>
      </c>
      <c r="N6" s="214">
        <v>59</v>
      </c>
      <c r="O6" s="214">
        <v>70</v>
      </c>
    </row>
    <row r="7" spans="1:16" x14ac:dyDescent="0.25">
      <c r="A7" s="229">
        <v>2022</v>
      </c>
      <c r="B7" s="167">
        <v>3144</v>
      </c>
      <c r="C7" s="167">
        <v>4432</v>
      </c>
      <c r="D7" s="94">
        <v>2849</v>
      </c>
      <c r="E7" s="169">
        <v>1583</v>
      </c>
      <c r="F7" s="94">
        <v>30.6</v>
      </c>
      <c r="G7" s="58">
        <v>38</v>
      </c>
      <c r="H7" s="160">
        <v>22.7</v>
      </c>
      <c r="I7" s="94">
        <v>56167</v>
      </c>
      <c r="J7" s="167">
        <v>835</v>
      </c>
      <c r="K7" s="94">
        <v>387</v>
      </c>
      <c r="L7" s="94">
        <v>448</v>
      </c>
      <c r="M7" s="214">
        <v>58</v>
      </c>
      <c r="N7" s="214">
        <v>52</v>
      </c>
      <c r="O7" s="214">
        <v>65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64135</v>
      </c>
      <c r="J8" s="1072">
        <v>727</v>
      </c>
      <c r="K8" s="1073">
        <v>336</v>
      </c>
      <c r="L8" s="1073">
        <v>391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50409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56167</v>
      </c>
      <c r="F14" s="514">
        <f>A5</f>
        <v>2020</v>
      </c>
      <c r="G14" s="310">
        <f>IF(ISBLANK(E5),"",E5)</f>
        <v>1444</v>
      </c>
      <c r="H14" s="310">
        <f>IF(ISBLANK(D5),"",D5)</f>
        <v>2907</v>
      </c>
      <c r="K14" s="514">
        <f>A6</f>
        <v>2021</v>
      </c>
      <c r="L14" s="310">
        <f>IF(ISBLANK(L6),"",L6)</f>
        <v>501</v>
      </c>
      <c r="M14" s="310">
        <f>IF(ISBLANK(K6),"",K6)</f>
        <v>450</v>
      </c>
    </row>
    <row r="15" spans="1:16" x14ac:dyDescent="0.25">
      <c r="A15" s="481">
        <f>A8</f>
        <v>2023</v>
      </c>
      <c r="B15" s="311">
        <f t="shared" si="0"/>
        <v>64135</v>
      </c>
      <c r="F15" s="486">
        <f t="shared" ref="F15:F16" si="1">A6</f>
        <v>2021</v>
      </c>
      <c r="G15" s="479">
        <f t="shared" ref="G15:G16" si="2">IF(ISBLANK(E6),"",E6)</f>
        <v>1524</v>
      </c>
      <c r="H15" s="479">
        <f t="shared" ref="H15:H16" si="3">IF(ISBLANK(D6),"",D6)</f>
        <v>2894</v>
      </c>
      <c r="K15" s="486">
        <f>A7</f>
        <v>2022</v>
      </c>
      <c r="L15" s="479">
        <f t="shared" ref="L15:L16" si="4">IF(ISBLANK(L7),"",L7)</f>
        <v>448</v>
      </c>
      <c r="M15" s="479">
        <f t="shared" ref="M15:M16" si="5">IF(ISBLANK(K7),"",K7)</f>
        <v>387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1583</v>
      </c>
      <c r="H16" s="311">
        <f t="shared" si="3"/>
        <v>2849</v>
      </c>
      <c r="K16" s="481">
        <f>A8</f>
        <v>2023</v>
      </c>
      <c r="L16" s="311">
        <f t="shared" si="4"/>
        <v>391</v>
      </c>
      <c r="M16" s="311">
        <f t="shared" si="5"/>
        <v>336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3339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3304</v>
      </c>
      <c r="C21" s="373"/>
      <c r="D21" s="197"/>
      <c r="F21" s="514">
        <f>A5</f>
        <v>2020</v>
      </c>
      <c r="G21" s="310">
        <f>IF(ISBLANK(E5),"",E5)</f>
        <v>1444</v>
      </c>
      <c r="H21" s="310">
        <f>IF(ISBLANK(D5),"",D5)</f>
        <v>2907</v>
      </c>
      <c r="K21" s="514">
        <f>A6</f>
        <v>2021</v>
      </c>
      <c r="L21" s="310">
        <f>IF(ISBLANK(L6),"",L6)</f>
        <v>501</v>
      </c>
      <c r="M21" s="310">
        <f>IF(ISBLANK(K6),"",K6)</f>
        <v>450</v>
      </c>
    </row>
    <row r="22" spans="1:15" x14ac:dyDescent="0.25">
      <c r="A22" s="481">
        <f t="shared" si="6"/>
        <v>2022</v>
      </c>
      <c r="B22" s="311">
        <f t="shared" si="7"/>
        <v>3144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1524</v>
      </c>
      <c r="H22" s="479">
        <f t="shared" ref="H22:H23" si="10">IF(ISBLANK(D6),"",D6)</f>
        <v>2894</v>
      </c>
      <c r="K22" s="486">
        <f>A7</f>
        <v>2022</v>
      </c>
      <c r="L22" s="479">
        <f>IF(ISBLANK(L7),"",L7)</f>
        <v>448</v>
      </c>
      <c r="M22" s="479">
        <f>IF(ISBLANK(K7),"",K7)</f>
        <v>387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1583</v>
      </c>
      <c r="H23" s="311">
        <f t="shared" si="10"/>
        <v>2849</v>
      </c>
      <c r="K23" s="481">
        <f>A8</f>
        <v>2023</v>
      </c>
      <c r="L23" s="311">
        <f>IF(ISBLANK(L8),"",L8)</f>
        <v>391</v>
      </c>
      <c r="M23" s="311">
        <f>IF(ISBLANK(K8),"",K8)</f>
        <v>336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3339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3304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3144</v>
      </c>
      <c r="C28" s="373"/>
      <c r="D28" s="197"/>
      <c r="F28" s="514">
        <f>A5</f>
        <v>2020</v>
      </c>
      <c r="G28" s="310">
        <f>IF(ISBLANK(H5),"",H5)</f>
        <v>19.5</v>
      </c>
      <c r="H28" s="310">
        <f>IF(ISBLANK(G5),"",G5)</f>
        <v>36.799999999999997</v>
      </c>
      <c r="K28" s="514">
        <f>A5</f>
        <v>2020</v>
      </c>
      <c r="L28" s="310">
        <f>IF(ISBLANK(O5),"",O5)</f>
        <v>58</v>
      </c>
      <c r="M28" s="310">
        <f>IF(ISBLANK(N5),"",N5)</f>
        <v>45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21</v>
      </c>
      <c r="H29" s="479">
        <f t="shared" ref="H29:H30" si="15">IF(ISBLANK(G6),"",G6)</f>
        <v>37.4</v>
      </c>
      <c r="K29" s="486">
        <f t="shared" ref="K29:K30" si="16">A6</f>
        <v>2021</v>
      </c>
      <c r="L29" s="479">
        <f t="shared" ref="L29:L30" si="17">IF(ISBLANK(O6),"",O6)</f>
        <v>70</v>
      </c>
      <c r="M29" s="479">
        <f t="shared" ref="M29:M30" si="18">IF(ISBLANK(N6),"",N6)</f>
        <v>59</v>
      </c>
    </row>
    <row r="30" spans="1:15" x14ac:dyDescent="0.25">
      <c r="F30" s="481">
        <f t="shared" si="13"/>
        <v>2022</v>
      </c>
      <c r="G30" s="311">
        <f t="shared" si="14"/>
        <v>22.7</v>
      </c>
      <c r="H30" s="311">
        <f t="shared" si="15"/>
        <v>38</v>
      </c>
      <c r="K30" s="481">
        <f t="shared" si="16"/>
        <v>2022</v>
      </c>
      <c r="L30" s="311">
        <f t="shared" si="17"/>
        <v>65</v>
      </c>
      <c r="M30" s="311">
        <f t="shared" si="18"/>
        <v>52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19.5</v>
      </c>
      <c r="H35" s="310">
        <f>IF(ISBLANK(G5),"",G5)</f>
        <v>36.799999999999997</v>
      </c>
      <c r="K35" s="514">
        <f>A5</f>
        <v>2020</v>
      </c>
      <c r="L35" s="310">
        <f>IF(ISBLANK(O5),"",O5)</f>
        <v>58</v>
      </c>
      <c r="M35" s="310">
        <f>IF(ISBLANK(N5),"",N5)</f>
        <v>45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21</v>
      </c>
      <c r="H36" s="479">
        <f t="shared" ref="H36:H37" si="21">IF(ISBLANK(G6),"",G6)</f>
        <v>37.4</v>
      </c>
      <c r="K36" s="486">
        <f t="shared" ref="K36:K37" si="22">A6</f>
        <v>2021</v>
      </c>
      <c r="L36" s="479">
        <f t="shared" ref="L36:L37" si="23">IF(ISBLANK(O6),"",O6)</f>
        <v>70</v>
      </c>
      <c r="M36" s="479">
        <f t="shared" ref="M36:M37" si="24">IF(ISBLANK(N6),"",N6)</f>
        <v>59</v>
      </c>
    </row>
    <row r="37" spans="6:15" x14ac:dyDescent="0.25">
      <c r="F37" s="481">
        <f t="shared" si="19"/>
        <v>2022</v>
      </c>
      <c r="G37" s="311">
        <f t="shared" si="20"/>
        <v>22.7</v>
      </c>
      <c r="H37" s="311">
        <f t="shared" si="21"/>
        <v>38</v>
      </c>
      <c r="K37" s="481">
        <f t="shared" si="22"/>
        <v>2022</v>
      </c>
      <c r="L37" s="311">
        <f t="shared" si="23"/>
        <v>65</v>
      </c>
      <c r="M37" s="311">
        <f t="shared" si="24"/>
        <v>52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22.5</v>
      </c>
      <c r="C6" s="35">
        <v>19.600000000000001</v>
      </c>
      <c r="D6" s="63">
        <v>25.1</v>
      </c>
      <c r="E6" s="35">
        <v>54.9</v>
      </c>
      <c r="F6" s="35">
        <v>54.4</v>
      </c>
      <c r="G6" s="35">
        <v>55.3</v>
      </c>
      <c r="H6" s="292">
        <v>22.6</v>
      </c>
      <c r="I6" s="35">
        <v>26</v>
      </c>
      <c r="J6" s="63">
        <v>19.600000000000001</v>
      </c>
      <c r="M6" s="127" t="s">
        <v>16</v>
      </c>
      <c r="N6" s="935">
        <f>IF(ISBLANK(B8),"",B8)</f>
        <v>21.6</v>
      </c>
      <c r="O6" s="935">
        <f>IF(ISBLANK(E8),"",E8)</f>
        <v>52.4</v>
      </c>
      <c r="P6" s="128">
        <f>IF(ISBLANK(H8),"",H8)</f>
        <v>26</v>
      </c>
    </row>
    <row r="7" spans="1:19" x14ac:dyDescent="0.25">
      <c r="A7" s="286">
        <v>2022</v>
      </c>
      <c r="B7" s="167">
        <v>23.1</v>
      </c>
      <c r="C7" s="94">
        <v>21.4</v>
      </c>
      <c r="D7" s="169">
        <v>24.6</v>
      </c>
      <c r="E7" s="94">
        <v>52.3</v>
      </c>
      <c r="F7" s="94">
        <v>50.1</v>
      </c>
      <c r="G7" s="94">
        <v>54.2</v>
      </c>
      <c r="H7" s="167">
        <v>24.6</v>
      </c>
      <c r="I7" s="94">
        <v>28.4</v>
      </c>
      <c r="J7" s="169">
        <v>21.2</v>
      </c>
    </row>
    <row r="8" spans="1:19" x14ac:dyDescent="0.25">
      <c r="A8" s="218">
        <v>2023</v>
      </c>
      <c r="B8" s="167">
        <v>21.6</v>
      </c>
      <c r="C8" s="94">
        <v>20.2</v>
      </c>
      <c r="D8" s="169">
        <v>22.8</v>
      </c>
      <c r="E8" s="94">
        <v>52.4</v>
      </c>
      <c r="F8" s="94">
        <v>49.4</v>
      </c>
      <c r="G8" s="94">
        <v>55</v>
      </c>
      <c r="H8" s="167">
        <v>26</v>
      </c>
      <c r="I8" s="94">
        <v>30.4</v>
      </c>
      <c r="J8" s="169">
        <v>22.3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22.8</v>
      </c>
      <c r="O12" s="936">
        <f>IF(ISBLANK(G8),"",G8)</f>
        <v>55</v>
      </c>
      <c r="P12" s="938">
        <f>IF(ISBLANK(J8),"",J8)</f>
        <v>22.3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20.2</v>
      </c>
      <c r="O13" s="937">
        <f>IF(ISBLANK(F8),"",F8)</f>
        <v>49.4</v>
      </c>
      <c r="P13" s="939">
        <f>IF(ISBLANK(I8),"",I8)</f>
        <v>30.4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21.6</v>
      </c>
      <c r="O20" s="935">
        <f>IF(ISBLANK(E8),"",E8)</f>
        <v>52.4</v>
      </c>
      <c r="P20" s="940">
        <f>IF(ISBLANK(H8),"",H8)</f>
        <v>26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22.8</v>
      </c>
      <c r="O24" s="936">
        <f>IF(ISBLANK(G8),"",G8)</f>
        <v>55</v>
      </c>
      <c r="P24" s="938">
        <f>IF(ISBLANK(J8),"",J8)</f>
        <v>22.3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20.2</v>
      </c>
      <c r="O25" s="937">
        <f>IF(ISBLANK(F8),"",F8)</f>
        <v>49.4</v>
      </c>
      <c r="P25" s="939">
        <f>IF(ISBLANK(I8),"",I8)</f>
        <v>30.4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571694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39482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545382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37665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1122946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77552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151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1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11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528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20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74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241367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16</v>
      </c>
      <c r="E20" s="600">
        <v>18.100000000000001</v>
      </c>
      <c r="F20" s="600">
        <v>18.399999999999999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27.8</v>
      </c>
      <c r="E21" s="751">
        <v>32.700000000000003</v>
      </c>
      <c r="F21" s="751">
        <v>33.6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8.9</v>
      </c>
      <c r="E22" s="752">
        <v>1.8</v>
      </c>
      <c r="F22" s="752">
        <v>1.7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18.399999999999999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33.6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1.7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46.3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18.399999999999999</v>
      </c>
      <c r="C30" s="204" t="s">
        <v>493</v>
      </c>
    </row>
    <row r="31" spans="1:11" x14ac:dyDescent="0.25">
      <c r="A31" s="698" t="s">
        <v>1430</v>
      </c>
      <c r="B31" s="734">
        <f>F21</f>
        <v>33.6</v>
      </c>
    </row>
    <row r="32" spans="1:11" x14ac:dyDescent="0.25">
      <c r="A32" s="698" t="s">
        <v>1431</v>
      </c>
      <c r="B32" s="734">
        <f>F22</f>
        <v>1.7</v>
      </c>
    </row>
    <row r="33" spans="1:2" x14ac:dyDescent="0.25">
      <c r="A33" s="699" t="s">
        <v>1432</v>
      </c>
      <c r="B33" s="732">
        <f>100-(B30+B31+B32)</f>
        <v>46.3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136</v>
      </c>
      <c r="C4" s="71">
        <v>7</v>
      </c>
      <c r="D4" s="71">
        <v>8</v>
      </c>
      <c r="G4" s="217">
        <f>A4</f>
        <v>2021</v>
      </c>
      <c r="H4" s="289">
        <f>IF(ISBLANK(C4),"",C4)</f>
        <v>7</v>
      </c>
      <c r="I4" s="289">
        <f>IF(ISBLANK(D4),"",D4)</f>
        <v>8</v>
      </c>
    </row>
    <row r="5" spans="1:9" x14ac:dyDescent="0.25">
      <c r="A5" s="286">
        <v>2022</v>
      </c>
      <c r="B5" s="214">
        <v>137</v>
      </c>
      <c r="C5" s="214">
        <v>6</v>
      </c>
      <c r="D5" s="214">
        <v>7</v>
      </c>
      <c r="G5" s="286">
        <f t="shared" ref="G5:G6" si="0">A5</f>
        <v>2022</v>
      </c>
      <c r="H5" s="290">
        <f t="shared" ref="H5:H6" si="1">IF(ISBLANK(C5),"",C5)</f>
        <v>6</v>
      </c>
      <c r="I5" s="290">
        <f t="shared" ref="I5:I6" si="2">IF(ISBLANK(D5),"",D5)</f>
        <v>7</v>
      </c>
    </row>
    <row r="6" spans="1:9" x14ac:dyDescent="0.25">
      <c r="A6" s="218">
        <v>2023</v>
      </c>
      <c r="B6" s="168">
        <v>151</v>
      </c>
      <c r="C6" s="168">
        <v>1</v>
      </c>
      <c r="D6" s="168">
        <v>11</v>
      </c>
      <c r="G6" s="219">
        <f t="shared" si="0"/>
        <v>2023</v>
      </c>
      <c r="H6" s="291">
        <f t="shared" si="1"/>
        <v>1</v>
      </c>
      <c r="I6" s="291">
        <f t="shared" si="2"/>
        <v>11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7</v>
      </c>
      <c r="I12" s="289">
        <f>IF(ISBLANK(D4),"",D4)</f>
        <v>8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6</v>
      </c>
      <c r="I13" s="290">
        <f t="shared" si="4"/>
        <v>7</v>
      </c>
    </row>
    <row r="14" spans="1:9" x14ac:dyDescent="0.25">
      <c r="G14" s="219">
        <f t="shared" si="3"/>
        <v>2023</v>
      </c>
      <c r="H14" s="291">
        <f t="shared" ref="H14:I14" si="5">IF(ISBLANK(C6),"",C6)</f>
        <v>1</v>
      </c>
      <c r="I14" s="291">
        <f t="shared" si="5"/>
        <v>11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446</v>
      </c>
      <c r="C23" s="71">
        <v>38</v>
      </c>
      <c r="D23" s="71">
        <v>52</v>
      </c>
      <c r="G23" s="217">
        <f>A23</f>
        <v>2021</v>
      </c>
      <c r="H23" s="289">
        <f>IF(ISBLANK(C23),"",C23)</f>
        <v>38</v>
      </c>
      <c r="I23" s="289">
        <f>IF(ISBLANK(D23),"",D23)</f>
        <v>52</v>
      </c>
    </row>
    <row r="24" spans="1:13" x14ac:dyDescent="0.25">
      <c r="A24" s="286">
        <v>2022</v>
      </c>
      <c r="B24" s="214">
        <v>476</v>
      </c>
      <c r="C24" s="214">
        <v>37</v>
      </c>
      <c r="D24" s="214">
        <v>63</v>
      </c>
      <c r="G24" s="286">
        <f t="shared" ref="G24:G25" si="6">A24</f>
        <v>2022</v>
      </c>
      <c r="H24" s="290">
        <f t="shared" ref="H24:H25" si="7">IF(ISBLANK(C24),"",C24)</f>
        <v>37</v>
      </c>
      <c r="I24" s="290">
        <f t="shared" ref="I24:I25" si="8">IF(ISBLANK(D24),"",D24)</f>
        <v>63</v>
      </c>
    </row>
    <row r="25" spans="1:13" x14ac:dyDescent="0.25">
      <c r="A25" s="218">
        <v>2023</v>
      </c>
      <c r="B25" s="168">
        <v>528</v>
      </c>
      <c r="C25" s="168">
        <v>20</v>
      </c>
      <c r="D25" s="168">
        <v>74</v>
      </c>
      <c r="G25" s="219">
        <f t="shared" si="6"/>
        <v>2023</v>
      </c>
      <c r="H25" s="291">
        <f t="shared" si="7"/>
        <v>20</v>
      </c>
      <c r="I25" s="291">
        <f t="shared" si="8"/>
        <v>74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38</v>
      </c>
      <c r="I31" s="289">
        <f>IF(ISBLANK(D23),"",D23)</f>
        <v>52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37</v>
      </c>
      <c r="I32" s="290">
        <f t="shared" si="10"/>
        <v>63</v>
      </c>
    </row>
    <row r="33" spans="7:9" x14ac:dyDescent="0.25">
      <c r="G33" s="219">
        <f t="shared" si="9"/>
        <v>2023</v>
      </c>
      <c r="H33" s="291">
        <f t="shared" ref="H33:I33" si="11">IF(ISBLANK(C25),"",C25)</f>
        <v>20</v>
      </c>
      <c r="I33" s="291">
        <f t="shared" si="11"/>
        <v>74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149572</v>
      </c>
      <c r="C4" s="1077">
        <v>9771</v>
      </c>
      <c r="D4" s="110">
        <v>259544</v>
      </c>
      <c r="E4" s="70">
        <v>16956</v>
      </c>
      <c r="F4" s="1076">
        <v>83586</v>
      </c>
      <c r="G4" s="70">
        <v>5461</v>
      </c>
      <c r="H4" s="1078">
        <v>934153</v>
      </c>
      <c r="I4" s="1077">
        <v>61028</v>
      </c>
    </row>
    <row r="5" spans="1:9" x14ac:dyDescent="0.25">
      <c r="A5" s="587">
        <v>2021</v>
      </c>
      <c r="B5" s="1079">
        <v>187923</v>
      </c>
      <c r="C5" s="1080">
        <v>12526</v>
      </c>
      <c r="D5" s="160">
        <v>339184</v>
      </c>
      <c r="E5" s="212">
        <v>22608</v>
      </c>
      <c r="F5" s="1079">
        <v>18218</v>
      </c>
      <c r="G5" s="212">
        <v>1214</v>
      </c>
      <c r="H5" s="1081">
        <v>1035731</v>
      </c>
      <c r="I5" s="1080">
        <v>69035</v>
      </c>
    </row>
    <row r="6" spans="1:9" x14ac:dyDescent="0.25">
      <c r="A6" s="588">
        <v>2022</v>
      </c>
      <c r="B6" s="1082">
        <v>206907</v>
      </c>
      <c r="C6" s="1083">
        <v>14289</v>
      </c>
      <c r="D6" s="169">
        <v>376956</v>
      </c>
      <c r="E6" s="167">
        <v>26033</v>
      </c>
      <c r="F6" s="1082">
        <v>19229</v>
      </c>
      <c r="G6" s="167">
        <v>1328</v>
      </c>
      <c r="H6" s="1084">
        <v>1122946</v>
      </c>
      <c r="I6" s="1083">
        <v>77552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122427</v>
      </c>
      <c r="C4" s="1076">
        <v>453033</v>
      </c>
      <c r="D4" s="1077">
        <v>29596</v>
      </c>
      <c r="E4" s="1076">
        <v>453683</v>
      </c>
      <c r="F4" s="1077">
        <v>29639</v>
      </c>
    </row>
    <row r="5" spans="1:6" x14ac:dyDescent="0.25">
      <c r="A5" s="480">
        <v>2021</v>
      </c>
      <c r="B5" s="1081">
        <v>152951</v>
      </c>
      <c r="C5" s="1079">
        <v>544543</v>
      </c>
      <c r="D5" s="1080">
        <v>36296</v>
      </c>
      <c r="E5" s="1079">
        <v>510106</v>
      </c>
      <c r="F5" s="1080">
        <v>34000</v>
      </c>
    </row>
    <row r="6" spans="1:6" ht="15.75" thickBot="1" x14ac:dyDescent="0.3">
      <c r="A6" s="960">
        <v>2022</v>
      </c>
      <c r="B6" s="1085">
        <v>241367</v>
      </c>
      <c r="C6" s="1086">
        <v>571694</v>
      </c>
      <c r="D6" s="1087">
        <v>39482</v>
      </c>
      <c r="E6" s="1086">
        <v>545382</v>
      </c>
      <c r="F6" s="1087">
        <v>37665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18" t="str">
        <f>'DEM1'!B2</f>
        <v>Владимирци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  <c r="L15" s="314"/>
    </row>
    <row r="16" spans="1:26" s="18" customFormat="1" ht="59.25" customHeight="1" x14ac:dyDescent="0.25">
      <c r="A16" s="1119"/>
      <c r="B16" s="1119"/>
      <c r="C16" s="1119"/>
      <c r="D16" s="1119"/>
      <c r="E16" s="1119"/>
      <c r="F16" s="1119"/>
      <c r="G16" s="1119"/>
      <c r="H16" s="1119"/>
      <c r="I16" s="1119"/>
      <c r="J16" s="1119"/>
      <c r="K16" s="1119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34" t="s">
        <v>2810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338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29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14480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43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8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21.4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-13.4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72.489999999999995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46.2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190.9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2.74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13207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14127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402</v>
      </c>
      <c r="C63" s="548">
        <f>IF(ISBLANK('DEM2'!C7),"-",'DEM2'!C7)</f>
        <v>396</v>
      </c>
      <c r="D63" s="548"/>
      <c r="E63" s="548">
        <f>IF(ISBLANK('DEM2'!D8),"-",'DEM2'!D8)</f>
        <v>421</v>
      </c>
      <c r="F63" s="548">
        <f>IF(ISBLANK('DEM2'!C8),"-",'DEM2'!C8)</f>
        <v>425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490</v>
      </c>
      <c r="C64" s="317">
        <f>IF(ISBLANK('DEM2'!F7),"-",'DEM2'!F7)</f>
        <v>552</v>
      </c>
      <c r="D64" s="789"/>
      <c r="E64" s="317">
        <f>IF(ISBLANK('DEM2'!G8),"-",'DEM2'!G8)</f>
        <v>465</v>
      </c>
      <c r="F64" s="317">
        <f>IF(ISBLANK('DEM2'!F8),"-",'DEM2'!F8)</f>
        <v>538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310</v>
      </c>
      <c r="C65" s="345">
        <f>IF(ISBLANK('DEM2'!I7),"-",'DEM2'!I7)</f>
        <v>352</v>
      </c>
      <c r="D65" s="393"/>
      <c r="E65" s="345">
        <f>IF(ISBLANK('DEM2'!J8),"-",'DEM2'!J8)</f>
        <v>251</v>
      </c>
      <c r="F65" s="345">
        <f>IF(ISBLANK('DEM2'!I8),"-",'DEM2'!I8)</f>
        <v>301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1129</v>
      </c>
      <c r="C66" s="317">
        <f>IF(ISBLANK('DEM2'!L7),"-",'DEM2'!L7)</f>
        <v>1207</v>
      </c>
      <c r="D66" s="395"/>
      <c r="E66" s="317">
        <f>IF(ISBLANK('DEM2'!M8),"-",'DEM2'!M8)</f>
        <v>1073</v>
      </c>
      <c r="F66" s="317">
        <f>IF(ISBLANK('DEM2'!L8),"-",'DEM2'!L8)</f>
        <v>1176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1103</v>
      </c>
      <c r="C67" s="317">
        <f>IF(ISBLANK('DEM2'!O7),"-",'DEM2'!O7)</f>
        <v>1298</v>
      </c>
      <c r="D67" s="395"/>
      <c r="E67" s="317">
        <f>IF(ISBLANK('DEM2'!P8),"-",'DEM2'!P8)</f>
        <v>973</v>
      </c>
      <c r="F67" s="317">
        <f>IF(ISBLANK('DEM2'!O8),"-",'DEM2'!O8)</f>
        <v>1153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4354</v>
      </c>
      <c r="C68" s="414">
        <f>IF(ISBLANK('DEM2'!R7),"-",'DEM2'!R7)</f>
        <v>5059</v>
      </c>
      <c r="D68" s="420"/>
      <c r="E68" s="414">
        <f>IF(ISBLANK('DEM2'!S8),"-",'DEM2'!S8)</f>
        <v>4164</v>
      </c>
      <c r="F68" s="414">
        <f>IF(ISBLANK('DEM2'!R8),"-",'DEM2'!R8)</f>
        <v>4783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7266</v>
      </c>
      <c r="C69" s="463">
        <f>IF(ISBLANK('DEM2'!U7),"-",'DEM2'!U7)</f>
        <v>7737</v>
      </c>
      <c r="D69" s="799"/>
      <c r="E69" s="463">
        <f>IF(ISBLANK('DEM2'!V8),"-",'DEM2'!V8)</f>
        <v>6975</v>
      </c>
      <c r="F69" s="463">
        <f>IF(ISBLANK('DEM2'!U8),"-",'DEM2'!U8)</f>
        <v>7505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26" t="s">
        <v>1555</v>
      </c>
      <c r="B70" s="1126"/>
      <c r="C70" s="1126"/>
      <c r="D70" s="1126"/>
      <c r="E70" s="1126"/>
      <c r="F70" s="1126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0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8.8000000000000007</v>
      </c>
      <c r="G116" s="407">
        <f>IF(ISBLANK('DEM2'!E24),"-",'DEM2'!E24)</f>
        <v>8.8000000000000007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4" t="s">
        <v>2626</v>
      </c>
      <c r="G119" s="1145"/>
      <c r="H119" s="1145"/>
      <c r="I119" s="114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3144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4432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30.6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64135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727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58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1440</v>
      </c>
      <c r="B234" s="1103"/>
      <c r="C234" s="805">
        <f>IF(ISBLANK(SIROMASTVO1!B6),"-",SIROMASTVO1!B6)</f>
        <v>49.6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1037</v>
      </c>
      <c r="B235" s="1102"/>
      <c r="C235" s="543">
        <f>IF(ISBLANK(SIROMASTVO1!B7),"-",SIROMASTVO1!B7)</f>
        <v>154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1402</v>
      </c>
      <c r="B236" s="1143"/>
      <c r="C236" s="543">
        <f>IF(ISBLANK(SIROMASTVO1!B4),"-",SIROMASTVO1!B4)</f>
        <v>37.299999999999997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1441</v>
      </c>
      <c r="B237" s="1116"/>
      <c r="C237" s="806">
        <f>IF(ISBLANK(SIROMASTVO1!B5),"-",SIROMASTVO1!B5)</f>
        <v>19.600000000000001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2697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05" t="s">
        <v>584</v>
      </c>
      <c r="B243" s="1105"/>
      <c r="C243" s="1105"/>
      <c r="D243" s="1105"/>
      <c r="E243" s="1135">
        <f>IF(ISBLANK('EKO4'!B8),"-",'EKO4'!B8)</f>
        <v>1122946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40">
        <f>IF(ISBLANK('EKO4'!B9),"-",'EKO4'!B9)</f>
        <v>77552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8" t="s">
        <v>1442</v>
      </c>
      <c r="B245" s="1138"/>
      <c r="C245" s="1138"/>
      <c r="D245" s="1138"/>
      <c r="E245" s="1141">
        <f>IF(ISBLANK('EKO6'!D6),"-",'EKO6'!D6)</f>
        <v>376956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974</v>
      </c>
      <c r="B246" s="1165"/>
      <c r="C246" s="1165"/>
      <c r="D246" s="1165"/>
      <c r="E246" s="1136">
        <f>IF(ISBLANK(OBRAZ9!B5),"-",OBRAZ9!B5)</f>
        <v>193359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1443</v>
      </c>
      <c r="B247" s="1166"/>
      <c r="C247" s="1166"/>
      <c r="D247" s="1166"/>
      <c r="E247" s="1168">
        <f>IF(ISBLANK('EKO6'!E6),"-",'EKO6'!E6)</f>
        <v>26033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1444</v>
      </c>
      <c r="B248" s="1167"/>
      <c r="C248" s="1167"/>
      <c r="D248" s="1167"/>
      <c r="E248" s="1169">
        <f>IF(ISBLANK('EKO6'!B6),"-",'EKO6'!B6)</f>
        <v>206907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1445</v>
      </c>
      <c r="B249" s="1166"/>
      <c r="C249" s="1166"/>
      <c r="D249" s="1166"/>
      <c r="E249" s="1168">
        <f>IF(ISBLANK('EKO6'!C6),"-",'EKO6'!C6)</f>
        <v>14289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1446</v>
      </c>
      <c r="B250" s="1138"/>
      <c r="C250" s="1138"/>
      <c r="D250" s="1138"/>
      <c r="E250" s="1169">
        <f>IF(ISBLANK('EKO6'!F6),"-",'EKO6'!F6)</f>
        <v>19229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1447</v>
      </c>
      <c r="B251" s="1139"/>
      <c r="C251" s="1139"/>
      <c r="D251" s="1139"/>
      <c r="E251" s="1137">
        <f>IF(ISBLANK('EKO6'!G6),"-",'EKO6'!G6)</f>
        <v>1328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2698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580</v>
      </c>
      <c r="B256" s="1105"/>
      <c r="C256" s="1105"/>
      <c r="D256" s="1105"/>
      <c r="E256" s="1135">
        <f>IF(ISBLANK('EKO4'!B4),"-",'EKO4'!B4)</f>
        <v>571694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40">
        <f>IF(ISBLANK('EKO4'!B5),"-",'EKO4'!B5)</f>
        <v>39482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582</v>
      </c>
      <c r="B258" s="1108"/>
      <c r="C258" s="1108"/>
      <c r="D258" s="1108"/>
      <c r="E258" s="1141">
        <f>IF(ISBLANK('EKO4'!B6),"-",'EKO4'!B6)</f>
        <v>545382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583</v>
      </c>
      <c r="B259" s="1106"/>
      <c r="C259" s="1106"/>
      <c r="D259" s="1106"/>
      <c r="E259" s="1137">
        <f>IF(ISBLANK('EKO4'!B7),"-",'EKO4'!B7)</f>
        <v>37665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2" t="s">
        <v>1567</v>
      </c>
      <c r="B262" s="1162"/>
      <c r="C262" s="1162"/>
      <c r="D262" s="1162"/>
      <c r="E262" s="1162"/>
      <c r="F262" s="116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5">
        <f>IF(ISBLANK('EKO4'!B10),"-",'EKO4'!B10)</f>
        <v>151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36">
        <f>IF(ISBLANK('EKO4'!B13),"-",'EKO4'!B13)</f>
        <v>528</v>
      </c>
      <c r="D264" s="1136"/>
      <c r="E264" s="1136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1564</v>
      </c>
      <c r="B265" s="1106"/>
      <c r="C265" s="1137">
        <f>IF(ISBLANK('EKO4'!B16),"-",'EKO4'!B16)</f>
        <v>241367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4477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5138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3093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18223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771</v>
      </c>
      <c r="B298" s="1152"/>
      <c r="C298" s="1152"/>
      <c r="D298" s="1152"/>
      <c r="E298" s="115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3" t="s">
        <v>127</v>
      </c>
      <c r="E299" s="1163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4432</v>
      </c>
      <c r="C300" s="808">
        <f>IF(ISBLANK(POLJ3!C4),"-",POLJ3!C4)</f>
        <v>660</v>
      </c>
      <c r="D300" s="1153">
        <f>IF(ISBLANK(POLJ3!D4),"-",POLJ3!D4)</f>
        <v>3772</v>
      </c>
      <c r="E300" s="1153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6206</v>
      </c>
      <c r="C301" s="789">
        <f>IF(ISBLANK(POLJ3!C5),"-",POLJ3!C5)</f>
        <v>3996</v>
      </c>
      <c r="D301" s="1154">
        <f>IF(ISBLANK(POLJ3!D5),"-",POLJ3!D5)</f>
        <v>2210</v>
      </c>
      <c r="E301" s="1154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2</v>
      </c>
      <c r="C302" s="790">
        <f>IF(ISBLANK(POLJ3!C6),"-",POLJ3!C6)</f>
        <v>0</v>
      </c>
      <c r="D302" s="1155">
        <f>IF(ISBLANK(POLJ3!D6),"-",POLJ3!D6)</f>
        <v>2</v>
      </c>
      <c r="E302" s="1155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41</v>
      </c>
      <c r="C303" s="791">
        <f>IF(ISBLANK(POLJ3!C7),"-",POLJ3!C7)</f>
        <v>14</v>
      </c>
      <c r="D303" s="1164">
        <f>IF(ISBLANK(POLJ3!D7),"-",POLJ3!D7)</f>
        <v>27</v>
      </c>
      <c r="E303" s="1164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4477</v>
      </c>
      <c r="C304" s="807">
        <f>IF(ISBLANK(POLJ3!C8),"-",POLJ3!C8)</f>
        <v>605</v>
      </c>
      <c r="D304" s="1122">
        <f>IF(ISBLANK(POLJ3!D8),"-",POLJ3!D8)</f>
        <v>3872</v>
      </c>
      <c r="E304" s="1122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23">
        <f>IF(ISBLANK(POLJ2!B3),"-",POLJ2!B3)</f>
        <v>267.74</v>
      </c>
      <c r="C310" s="1123"/>
      <c r="D310" s="3"/>
      <c r="E310" s="5"/>
      <c r="F310" s="5"/>
      <c r="G310" s="815" t="s">
        <v>765</v>
      </c>
      <c r="H310" s="816">
        <f>IF(ISBLANK(POLJ2!H3),"-",POLJ2!H3)</f>
        <v>9304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4">
        <f>IF(ISBLANK(POLJ2!B4),"-",POLJ2!B4)</f>
        <v>18360.939999999999</v>
      </c>
      <c r="C311" s="1124"/>
      <c r="D311" s="3"/>
      <c r="E311" s="5"/>
      <c r="F311" s="5"/>
      <c r="G311" s="810" t="s">
        <v>766</v>
      </c>
      <c r="H311" s="248">
        <f>IF(ISBLANK(POLJ2!H4),"-",POLJ2!H4)</f>
        <v>39400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4">
        <f>IF(ISBLANK(POLJ2!B5),"-",POLJ2!B5)</f>
        <v>897.37</v>
      </c>
      <c r="C312" s="1124"/>
      <c r="D312" s="3"/>
      <c r="E312" s="5"/>
      <c r="F312" s="5"/>
      <c r="G312" s="810" t="s">
        <v>767</v>
      </c>
      <c r="H312" s="248">
        <f>IF(ISBLANK(POLJ2!H5),"-",POLJ2!H5)</f>
        <v>11515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4">
        <f>IF(ISBLANK(POLJ2!B6),"-",POLJ2!B6)</f>
        <v>6.94</v>
      </c>
      <c r="C313" s="1124"/>
      <c r="D313" s="3"/>
      <c r="E313" s="5"/>
      <c r="F313" s="5"/>
      <c r="G313" s="812" t="s">
        <v>768</v>
      </c>
      <c r="H313" s="249">
        <f>IF(ISBLANK(POLJ2!H6),"-",POLJ2!H6)</f>
        <v>151876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4">
        <f>IF(ISBLANK(POLJ2!B7),"-",POLJ2!B7)</f>
        <v>4.8899999999999997</v>
      </c>
      <c r="C314" s="1124"/>
      <c r="D314" s="3"/>
      <c r="E314" s="5"/>
      <c r="F314" s="5"/>
      <c r="G314" s="814" t="s">
        <v>16</v>
      </c>
      <c r="H314" s="817">
        <f>IF(ISBLANK(POLJ2!H7),"-",POLJ2!H7)</f>
        <v>212095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5">
        <f>IF(ISBLANK(POLJ2!B8),"-",POLJ2!B8)</f>
        <v>1861.03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1">
        <f>IF(ISBLANK(POLJ2!B9),"-",POLJ2!B9)</f>
        <v>21398.91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05" t="s">
        <v>888</v>
      </c>
      <c r="B361" s="1105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12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08" t="s">
        <v>1297</v>
      </c>
      <c r="B363" s="1108"/>
      <c r="C363" s="348">
        <f>IF(ISBLANK(OBRAZ1!B6),"-",OBRAZ1!B6)</f>
        <v>56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18.899999999999999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309</v>
      </c>
      <c r="I364" s="808">
        <f>IF(ISBLANK(OBRAZ2!I6),"-",OBRAZ2!I6)</f>
        <v>0</v>
      </c>
      <c r="J364" s="808">
        <f>IF(ISBLANK(OBRAZ2!J6),"-",OBRAZ2!J6)</f>
        <v>309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1298</v>
      </c>
      <c r="B365" s="1108"/>
      <c r="C365" s="348">
        <f>IF(ISBLANK(OBRAZ1!B8),"-",OBRAZ1!B8)</f>
        <v>147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0</v>
      </c>
      <c r="I365" s="789">
        <f>IF(ISBLANK(OBRAZ2!I7),"-",OBRAZ2!I7)</f>
        <v>0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46.4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8" t="s">
        <v>195</v>
      </c>
      <c r="B367" s="1128"/>
      <c r="C367" s="463">
        <f>IF(ISBLANK(OBRAZ1!B10),"-",OBRAZ1!B10)</f>
        <v>136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3.6912751677852351</v>
      </c>
      <c r="I375" s="850">
        <f>IF(ISBLANK(OBRAZ2!C12),"-",OBRAZ2!C21)</f>
        <v>8.090614886731391</v>
      </c>
      <c r="J375" s="850">
        <f>IF(ISBLANK(OBRAZ2!D12),"-",OBRAZ2!D21)</f>
        <v>0.58997050147492625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42.617449664429529</v>
      </c>
      <c r="I377" s="851">
        <f>IF(ISBLANK(OBRAZ2!C14),"-",OBRAZ2!C23)</f>
        <v>44.983818770226534</v>
      </c>
      <c r="J377" s="851">
        <f>IF(ISBLANK(OBRAZ2!D14),"-",OBRAZ2!D23)</f>
        <v>59.292035398230091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48.993288590604031</v>
      </c>
      <c r="I379" s="851">
        <f>IF(ISBLANK(OBRAZ2!C16),"-",OBRAZ2!C25)</f>
        <v>39.482200647249186</v>
      </c>
      <c r="J379" s="851">
        <f>IF(ISBLANK(OBRAZ2!D16),"-",OBRAZ2!D25)</f>
        <v>31.563421828908556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4.6979865771812079</v>
      </c>
      <c r="I380" s="852">
        <f>IF(ISBLANK(OBRAZ2!C17),"-",OBRAZ2!C26)</f>
        <v>7.4433656957928811</v>
      </c>
      <c r="J380" s="852">
        <f>IF(ISBLANK(OBRAZ2!D17),"-",OBRAZ2!D26)</f>
        <v>8.5545722713864301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1" t="s">
        <v>1299</v>
      </c>
      <c r="B409" s="1121"/>
      <c r="C409" s="548">
        <f>IF(ISBLANK(OBRAZ5!B4),"-",OBRAZ5!B4)</f>
        <v>2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3" t="s">
        <v>1300</v>
      </c>
      <c r="B410" s="1113"/>
      <c r="C410" s="345">
        <f>IF(ISBLANK(OBRAZ5!B5),"-",OBRAZ5!B5)</f>
        <v>19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08" t="s">
        <v>1301</v>
      </c>
      <c r="B411" s="1108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174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321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2" t="s">
        <v>1302</v>
      </c>
      <c r="B414" s="1112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273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124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0" t="s">
        <v>1420</v>
      </c>
      <c r="B417" s="1110"/>
      <c r="C417" s="407">
        <f>IF(ISBLANK(OBRAZ5!B12),"-",OBRAZ5!B12)</f>
        <v>87.5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2" t="s">
        <v>1030</v>
      </c>
      <c r="B418" s="1112"/>
      <c r="C418" s="317">
        <f>IF(ISBLANK(OBRAZ5!B13),"-",OBRAZ5!B13)</f>
        <v>117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0" t="s">
        <v>1421</v>
      </c>
      <c r="B419" s="1110"/>
      <c r="C419" s="407">
        <f>IF(ISBLANK(OBRAZ5!B14),"-",OBRAZ5!B14)</f>
        <v>91.4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1450</v>
      </c>
      <c r="B420" s="1112"/>
      <c r="C420" s="407">
        <f>IF(ISBLANK(OBRAZ5!B15),"-",OBRAZ5!B15)</f>
        <v>-0.1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08" t="s">
        <v>1433</v>
      </c>
      <c r="B421" s="1108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6" t="s">
        <v>470</v>
      </c>
      <c r="B422" s="1106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1032</v>
      </c>
      <c r="B444" s="1132"/>
      <c r="C444" s="548">
        <f>IF(ISBLANK(OBRAZ7!B4),"-",OBRAZ7!B4)</f>
        <v>0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1303</v>
      </c>
      <c r="B445" s="1133"/>
      <c r="C445" s="317">
        <f>IF(COUNT(OBRAZ8!B7,OBRAZ8!E7,OBRAZ8!H7)=0,"-",OBRAZ8!K7)</f>
        <v>0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7" t="s">
        <v>1422</v>
      </c>
      <c r="B446" s="1157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>
        <f>IF(COUNT(OBRAZ8!B23,OBRAZ8!E23,OBRAZ8!H23)=0,"-",OBRAZ8!K23)</f>
        <v>145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1451</v>
      </c>
      <c r="B448" s="1130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07" t="s">
        <v>1452</v>
      </c>
      <c r="B449" s="1107"/>
      <c r="C449" s="407">
        <f>IF(ISBLANK(OBRAZ7!B9),"-",OBRAZ7!B9)</f>
        <v>0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1434</v>
      </c>
      <c r="B450" s="115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0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0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0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0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422</v>
      </c>
      <c r="B490" s="1105"/>
      <c r="C490" s="1105"/>
      <c r="D490" s="1042"/>
      <c r="E490" s="1046">
        <f>IF(ISBLANK(ZDRAV1!B4),"-",ZDRAV1!B4)</f>
        <v>14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2148</v>
      </c>
      <c r="B491" s="1112"/>
      <c r="C491" s="1112"/>
      <c r="D491" s="1043"/>
      <c r="E491" s="407">
        <f>IF(ISBLANK(ZDRAV1!B5),"-",ZDRAV1!B5)</f>
        <v>1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2" t="s">
        <v>2643</v>
      </c>
      <c r="B492" s="1112"/>
      <c r="C492" s="1112"/>
      <c r="D492" s="1043"/>
      <c r="E492" s="407">
        <f>IF(ISBLANK(ZDRAV1!B6),"-",ZDRAV1!B6)</f>
        <v>0.8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2644</v>
      </c>
      <c r="B493" s="1112"/>
      <c r="C493" s="1112"/>
      <c r="D493" s="1043"/>
      <c r="E493" s="407">
        <f>IF(ISBLANK(ZDRAV1!B7),"-",ZDRAV1!B7)</f>
        <v>0.9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2645</v>
      </c>
      <c r="B494" s="1112"/>
      <c r="C494" s="1112"/>
      <c r="D494" s="1043"/>
      <c r="E494" s="407">
        <f>IF(ISBLANK(ZDRAV1!B8),"-",ZDRAV1!B8)</f>
        <v>0.16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15" t="s">
        <v>2637</v>
      </c>
      <c r="B495" s="1115"/>
      <c r="C495" s="1115"/>
      <c r="D495" s="1043"/>
      <c r="E495" s="407">
        <f>IF(ISBLANK(ZDRAV1!B9),"-",ZDRAV1!B9)</f>
        <v>1.4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1" t="s">
        <v>1423</v>
      </c>
      <c r="B496" s="1131"/>
      <c r="C496" s="1131"/>
      <c r="D496" s="1045"/>
      <c r="E496" s="410">
        <f>IF(ISBLANK(ZDRAV1!B10),"-",ZDRAV1!B10)</f>
        <v>31.5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15" t="s">
        <v>519</v>
      </c>
      <c r="B497" s="1115"/>
      <c r="C497" s="1115"/>
      <c r="D497" s="1044"/>
      <c r="E497" s="411">
        <f>IF(ISBLANK(ZDRAV1!B11),"-",ZDRAV1!B11)</f>
        <v>0.59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1" t="s">
        <v>423</v>
      </c>
      <c r="B498" s="1131"/>
      <c r="C498" s="1131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8" t="s">
        <v>2149</v>
      </c>
      <c r="B500" s="1108"/>
      <c r="C500" s="1108"/>
      <c r="D500" s="413"/>
      <c r="E500" s="406">
        <f>IF(ISBLANK(ZDRAV1!B18),"-",ZDRAV1!B18)</f>
        <v>91.5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6" t="s">
        <v>2150</v>
      </c>
      <c r="B501" s="1106"/>
      <c r="C501" s="1106"/>
      <c r="D501" s="825"/>
      <c r="E501" s="801">
        <f>IF(ISBLANK(ZDRAV1!B19),"-",ZDRAV1!B19)</f>
        <v>58.4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298</v>
      </c>
      <c r="B527" s="1105"/>
      <c r="C527" s="1105"/>
      <c r="D527" s="798"/>
      <c r="E527" s="548">
        <f>IF(ISBLANK('SOC1'!B4),"-",'SOC1'!B4)</f>
        <v>2616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2" t="s">
        <v>2823</v>
      </c>
      <c r="B528" s="1112"/>
      <c r="C528" s="1112"/>
      <c r="D528" s="785"/>
      <c r="E528" s="376">
        <f>IF(ISBLANK('SOC1'!B5),"-",'SOC1'!B5)</f>
        <v>18.100000000000001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1552</v>
      </c>
      <c r="B529" s="1112"/>
      <c r="C529" s="1112"/>
      <c r="D529" s="785"/>
      <c r="E529" s="317">
        <f>IF(ISBLANK('SOC1'!B8),"-",'SOC1'!B8)</f>
        <v>5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1006</v>
      </c>
      <c r="B530" s="1112"/>
      <c r="C530" s="1112"/>
      <c r="D530" s="785"/>
      <c r="E530" s="317">
        <f>IF(ISBLANK('SOC1'!B9),"-",'SOC1'!B9)</f>
        <v>523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1005</v>
      </c>
      <c r="B531" s="1106"/>
      <c r="C531" s="1106"/>
      <c r="D531" s="826"/>
      <c r="E531" s="463">
        <f>IF(ISBLANK('SOC1'!B10),"-",'SOC1'!B10)</f>
        <v>2875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2" t="s">
        <v>1490</v>
      </c>
      <c r="B544" s="1142"/>
      <c r="C544" s="1142"/>
      <c r="D544" s="827"/>
      <c r="E544" s="828">
        <f>IF(ISBLANK('SOC9'!E7),"-",'SOC9'!E7)</f>
        <v>14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0" t="s">
        <v>1477</v>
      </c>
      <c r="B545" s="1110"/>
      <c r="C545" s="1110"/>
      <c r="D545" s="784"/>
      <c r="E545" s="317">
        <f>IF(ISBLANK('SOC3'!B4),"-",'SOC3'!B4)</f>
        <v>17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1483</v>
      </c>
      <c r="B546" s="1110"/>
      <c r="C546" s="1110"/>
      <c r="D546" s="784"/>
      <c r="E546" s="407">
        <f>IF(ISBLANK('SOC3'!B5),"-",'SOC3'!B5)</f>
        <v>9.4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1484</v>
      </c>
      <c r="B547" s="1129"/>
      <c r="C547" s="1129"/>
      <c r="D547" s="786"/>
      <c r="E547" s="406">
        <f>IF(ISBLANK('SOC3'!B6),"-",'SOC3'!B6)</f>
        <v>1.3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3" t="s">
        <v>1485</v>
      </c>
      <c r="B548" s="1113"/>
      <c r="C548" s="1113"/>
      <c r="D548" s="780"/>
      <c r="E548" s="409">
        <f>IF(ISBLANK('SOC3'!B7),"-",'SOC3'!B7)</f>
        <v>8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1478</v>
      </c>
      <c r="B549" s="1112"/>
      <c r="C549" s="1112"/>
      <c r="D549" s="785"/>
      <c r="E549" s="317">
        <f>IF(ISBLANK('SOC3'!B8),"-",'SOC3'!B8)</f>
        <v>0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08" t="s">
        <v>1636</v>
      </c>
      <c r="B550" s="1108"/>
      <c r="C550" s="1108"/>
      <c r="D550" s="782"/>
      <c r="E550" s="348">
        <f>IF(ISBLANK('SOC3'!B9),"-",'SOC3'!B9)</f>
        <v>17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6" t="s">
        <v>1637</v>
      </c>
      <c r="B551" s="1106"/>
      <c r="C551" s="1106"/>
      <c r="D551" s="826"/>
      <c r="E551" s="801">
        <f>IF(ISBLANK('SOC3'!B10),"-",'SOC3'!B10)</f>
        <v>0.4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1"/>
      <c r="B552" s="1111"/>
      <c r="C552" s="1111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05" t="s">
        <v>1848</v>
      </c>
      <c r="B563" s="1105"/>
      <c r="C563" s="1105"/>
      <c r="D563" s="824"/>
      <c r="E563" s="548">
        <f>IF(ISBLANK('SOC5'!B4),"-",'SOC5'!B4)</f>
        <v>296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2.4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08" t="s">
        <v>1479</v>
      </c>
      <c r="B565" s="1108"/>
      <c r="C565" s="1108"/>
      <c r="D565" s="782"/>
      <c r="E565" s="348">
        <f>IF(ISBLANK('SOC5'!B6),"-",'SOC5'!B6)</f>
        <v>480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23.3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8" t="s">
        <v>1481</v>
      </c>
      <c r="B567" s="1108"/>
      <c r="C567" s="1108"/>
      <c r="D567" s="782"/>
      <c r="E567" s="348">
        <f>IF(ISBLANK('SOC5'!B8),"-",'SOC5'!B8)</f>
        <v>141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5.6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2" t="s">
        <v>1480</v>
      </c>
      <c r="B569" s="1112"/>
      <c r="C569" s="1112"/>
      <c r="D569" s="785"/>
      <c r="E569" s="317">
        <f>IF('SOC6'!E7&gt;0,'SOC6'!E7,"-")</f>
        <v>49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2" t="s">
        <v>1482</v>
      </c>
      <c r="B570" s="1112"/>
      <c r="C570" s="1112"/>
      <c r="D570" s="785"/>
      <c r="E570" s="317">
        <f>IF(ISBLANK('SOC5'!B11),"-",'SOC5'!B11)</f>
        <v>55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6" t="s">
        <v>1488</v>
      </c>
      <c r="B571" s="1106"/>
      <c r="C571" s="1106"/>
      <c r="D571" s="826"/>
      <c r="E571" s="801">
        <f>IF(ISBLANK('SOC5'!B12),"-",'SOC5'!B12)</f>
        <v>0.4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21" t="s">
        <v>1249</v>
      </c>
      <c r="B596" s="1121"/>
      <c r="C596" s="1121"/>
      <c r="D596" s="830"/>
      <c r="E596" s="548">
        <f>IF(ISBLANK('SOC7'!B5),"-",'SOC7'!B5)</f>
        <v>13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3" t="s">
        <v>1250</v>
      </c>
      <c r="B597" s="1113"/>
      <c r="C597" s="1113"/>
      <c r="D597" s="780"/>
      <c r="E597" s="345">
        <f>IF(ISBLANK('SOC7'!B6),"-",'SOC7'!B6)</f>
        <v>50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487</v>
      </c>
      <c r="B598" s="1129"/>
      <c r="C598" s="1129"/>
      <c r="D598" s="786"/>
      <c r="E598" s="348">
        <f>IF(ISBLANK('SOC7'!B9),"-",'SOC7'!B9)</f>
        <v>6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4" t="s">
        <v>890</v>
      </c>
      <c r="B599" s="1114"/>
      <c r="C599" s="1114"/>
      <c r="D599" s="831"/>
      <c r="E599" s="463">
        <f>IF(ISBLANK('SOC7'!B10),"-",'SOC7'!B10)</f>
        <v>3.9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05" t="s">
        <v>927</v>
      </c>
      <c r="B625" s="1105"/>
      <c r="C625" s="1105"/>
      <c r="D625" s="824"/>
      <c r="E625" s="800">
        <f>IF(ISBLANK(IZBORI!B4),"-",IZBORI!B4)</f>
        <v>64.599999999999994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6" t="s">
        <v>1551</v>
      </c>
      <c r="B626" s="1106"/>
      <c r="C626" s="1106"/>
      <c r="D626" s="826"/>
      <c r="E626" s="801">
        <f>IF(ISBLANK(IZBORI!B5),"-",IZBORI!B5)</f>
        <v>28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1305</v>
      </c>
      <c r="B635" s="1105"/>
      <c r="C635" s="1105"/>
      <c r="D635" s="824"/>
      <c r="E635" s="548">
        <f>IF(ISBLANK(PRAV1!B4),"-",PRAV1!B4)</f>
        <v>2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381</v>
      </c>
      <c r="B636" s="1112"/>
      <c r="C636" s="1112"/>
      <c r="D636" s="785"/>
      <c r="E636" s="317">
        <f>IF(ISBLANK(PRAV1!B5),"-",PRAV1!B5)</f>
        <v>77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882</v>
      </c>
      <c r="B637" s="1106"/>
      <c r="C637" s="1106"/>
      <c r="D637" s="826"/>
      <c r="E637" s="463">
        <f>IF(ISBLANK(PRAV1!B6),"-",PRAV1!B6)</f>
        <v>11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1424</v>
      </c>
      <c r="B649" s="1121"/>
      <c r="C649" s="1121"/>
      <c r="D649" s="830"/>
      <c r="E649" s="548">
        <f>IF(ISBLANK(SAOBINFR1!B4),"-",SAOBINFR1!B4)</f>
        <v>289.30900000000003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2154</v>
      </c>
      <c r="B650" s="1112"/>
      <c r="C650" s="1112"/>
      <c r="D650" s="785"/>
      <c r="E650" s="317">
        <f>IF(ISBLANK(SAOBINFR1!B11),"-",SAOBINFR1!B11)</f>
        <v>0.6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1283</v>
      </c>
      <c r="B651" s="1106"/>
      <c r="C651" s="1106"/>
      <c r="D651" s="826"/>
      <c r="E651" s="463">
        <f>IF(ISBLANK(SAOBINFR1!B12),"-",SAOBINFR1!B12)</f>
        <v>32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2156</v>
      </c>
      <c r="B676" s="1170"/>
      <c r="C676" s="1170"/>
      <c r="D676" s="983"/>
      <c r="E676" s="984">
        <f>IF(ISBLANK(SAOBINFR1!B5),"-",SAOBINFR1!B5)</f>
        <v>124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2157</v>
      </c>
      <c r="B677" s="1146"/>
      <c r="C677" s="1146"/>
      <c r="D677" s="986"/>
      <c r="E677" s="987">
        <f>IF(ISBLANK(SAOBINFR1!B6),"-",SAOBINFR1!B6)</f>
        <v>4735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2158</v>
      </c>
      <c r="B678" s="1147"/>
      <c r="C678" s="1147"/>
      <c r="D678" s="989"/>
      <c r="E678" s="990">
        <f>IF(ISBLANK(SAOBINFR1!B7),"-",SAOBINFR1!B7)</f>
        <v>15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2159</v>
      </c>
      <c r="B679" s="1148"/>
      <c r="C679" s="1148"/>
      <c r="D679" s="992"/>
      <c r="E679" s="993">
        <f>IF(ISBLANK(SAOBINFR1!B8),"-",SAOBINFR1!B8)</f>
        <v>415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2161</v>
      </c>
      <c r="B680" s="1149"/>
      <c r="C680" s="1149"/>
      <c r="D680" s="995"/>
      <c r="E680" s="987">
        <f>IF(ISBLANK(SAOBINFR1!B9),"-",SAOBINFR1!B9)</f>
        <v>3919.95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2160</v>
      </c>
      <c r="B681" s="1150"/>
      <c r="C681" s="1150"/>
      <c r="D681" s="996"/>
      <c r="E681" s="997">
        <f>IF(ISBLANK(SAOBINFR1!B10),"-",SAOBINFR1!B10)</f>
        <v>12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03" t="s">
        <v>1075</v>
      </c>
      <c r="B695" s="1103"/>
      <c r="C695" s="834">
        <f>IF(ISBLANK(INDEKSI1!B6),"-",INDEKSI1!B6)</f>
        <v>12.933770000000001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1076</v>
      </c>
      <c r="B696" s="1102"/>
      <c r="C696" s="543">
        <f>IF(ISBLANK(INDEKSI1!B7),"-",INDEKSI1!B7)</f>
        <v>168</v>
      </c>
      <c r="D696" s="315"/>
      <c r="E696" s="314"/>
      <c r="F696" s="5"/>
      <c r="G696" s="837">
        <v>2012</v>
      </c>
      <c r="H696" s="835">
        <f>IF(ISBLANK(INDEKSI2!B5),"-",INDEKSI2!B5)</f>
        <v>23.33</v>
      </c>
      <c r="I696" s="835">
        <f>IF(ISBLANK(INDEKSI2!C5),"-",INDEKSI2!C5)</f>
        <v>127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1077</v>
      </c>
      <c r="B697" s="1116"/>
      <c r="C697" s="806">
        <f>IF(ISBLANK(INDEKSI1!B8),"-",INDEKSI1!B8)</f>
        <v>19.21</v>
      </c>
      <c r="D697" s="315"/>
      <c r="E697" s="314"/>
      <c r="F697" s="5"/>
      <c r="G697" s="838">
        <v>2013</v>
      </c>
      <c r="H697" s="559">
        <f>IF(ISBLANK(INDEKSI2!B6),"-",INDEKSI2!B6)</f>
        <v>26.14</v>
      </c>
      <c r="I697" s="559">
        <f>IF(ISBLANK(INDEKSI2!C6),"-",INDEKSI2!C6)</f>
        <v>120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17"/>
      <c r="B698" s="1117"/>
      <c r="C698" s="543"/>
      <c r="D698" s="315"/>
      <c r="E698" s="314"/>
      <c r="F698" s="5"/>
      <c r="G698" s="839">
        <v>2014</v>
      </c>
      <c r="H698" s="836">
        <f>IF(ISBLANK(INDEKSI2!B7),"-",INDEKSI2!B7)</f>
        <v>25.82</v>
      </c>
      <c r="I698" s="836">
        <f>IF(ISBLANK(INDEKSI2!C7),"-",INDEKSI2!C7)</f>
        <v>121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1646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0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0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1649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0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0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0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0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04" t="s">
        <v>1278</v>
      </c>
      <c r="C742" s="1104"/>
      <c r="D742" s="1104"/>
      <c r="E742" s="1104"/>
      <c r="F742" s="1104"/>
      <c r="G742" s="1104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37.299999999999997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19.600000000000001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49.6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154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25.82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121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12.933770000000001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168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19.21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23.96</v>
      </c>
      <c r="C4" s="721">
        <v>120</v>
      </c>
      <c r="D4" s="710"/>
      <c r="E4" s="711"/>
      <c r="F4" s="712"/>
    </row>
    <row r="5" spans="1:6" x14ac:dyDescent="0.25">
      <c r="A5" s="286">
        <v>2012</v>
      </c>
      <c r="B5" s="614">
        <v>23.33</v>
      </c>
      <c r="C5" s="722">
        <v>127</v>
      </c>
      <c r="D5" s="713"/>
      <c r="E5" s="641"/>
      <c r="F5" s="714"/>
    </row>
    <row r="6" spans="1:6" x14ac:dyDescent="0.25">
      <c r="A6" s="286">
        <v>2013</v>
      </c>
      <c r="B6" s="614">
        <v>26.14</v>
      </c>
      <c r="C6" s="722">
        <v>120</v>
      </c>
      <c r="D6" s="715">
        <v>12.933770000000001</v>
      </c>
      <c r="E6" s="609">
        <v>168</v>
      </c>
      <c r="F6" s="716">
        <v>19.21</v>
      </c>
    </row>
    <row r="7" spans="1:6" x14ac:dyDescent="0.25">
      <c r="A7" s="219">
        <v>2014</v>
      </c>
      <c r="B7" s="615">
        <v>25.82</v>
      </c>
      <c r="C7" s="723">
        <v>121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4477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3093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5138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267.74</v>
      </c>
      <c r="G3" s="217" t="s">
        <v>765</v>
      </c>
      <c r="H3" s="71">
        <v>9304</v>
      </c>
    </row>
    <row r="4" spans="1:9" x14ac:dyDescent="0.25">
      <c r="A4" s="286" t="s">
        <v>760</v>
      </c>
      <c r="B4" s="214">
        <v>18360.939999999999</v>
      </c>
      <c r="G4" s="286" t="s">
        <v>766</v>
      </c>
      <c r="H4" s="214">
        <v>39400</v>
      </c>
    </row>
    <row r="5" spans="1:9" x14ac:dyDescent="0.25">
      <c r="A5" s="286" t="s">
        <v>761</v>
      </c>
      <c r="B5" s="214">
        <v>897.37</v>
      </c>
      <c r="G5" s="286" t="s">
        <v>767</v>
      </c>
      <c r="H5" s="214">
        <v>11515</v>
      </c>
    </row>
    <row r="6" spans="1:9" x14ac:dyDescent="0.25">
      <c r="A6" s="286" t="s">
        <v>762</v>
      </c>
      <c r="B6" s="214">
        <v>6.94</v>
      </c>
      <c r="G6" s="286" t="s">
        <v>768</v>
      </c>
      <c r="H6" s="214">
        <v>151876</v>
      </c>
    </row>
    <row r="7" spans="1:9" x14ac:dyDescent="0.25">
      <c r="A7" s="286" t="s">
        <v>763</v>
      </c>
      <c r="B7" s="214">
        <v>4.8899999999999997</v>
      </c>
      <c r="G7" s="1" t="s">
        <v>24</v>
      </c>
      <c r="H7" s="288">
        <v>212095</v>
      </c>
    </row>
    <row r="8" spans="1:9" x14ac:dyDescent="0.25">
      <c r="A8" s="287" t="s">
        <v>764</v>
      </c>
      <c r="B8" s="73">
        <v>1861.03</v>
      </c>
    </row>
    <row r="9" spans="1:9" x14ac:dyDescent="0.25">
      <c r="A9" s="1" t="s">
        <v>24</v>
      </c>
      <c r="B9" s="288">
        <v>21398.91</v>
      </c>
      <c r="I9" s="41" t="s">
        <v>876</v>
      </c>
    </row>
    <row r="10" spans="1:9" x14ac:dyDescent="0.25">
      <c r="G10" s="29" t="s">
        <v>775</v>
      </c>
      <c r="H10" s="58">
        <v>18223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4432</v>
      </c>
      <c r="C4" s="55">
        <v>660</v>
      </c>
      <c r="D4" s="110">
        <v>3772</v>
      </c>
    </row>
    <row r="5" spans="1:4" ht="30" customHeight="1" x14ac:dyDescent="0.25">
      <c r="A5" s="274" t="s">
        <v>884</v>
      </c>
      <c r="B5" s="212">
        <v>6206</v>
      </c>
      <c r="C5" s="58">
        <v>3996</v>
      </c>
      <c r="D5" s="160">
        <v>2210</v>
      </c>
    </row>
    <row r="6" spans="1:4" x14ac:dyDescent="0.25">
      <c r="A6" s="274" t="s">
        <v>772</v>
      </c>
      <c r="B6" s="212">
        <v>2</v>
      </c>
      <c r="C6" s="58">
        <v>0</v>
      </c>
      <c r="D6" s="160">
        <v>2</v>
      </c>
    </row>
    <row r="7" spans="1:4" ht="30" x14ac:dyDescent="0.25">
      <c r="A7" s="274" t="s">
        <v>773</v>
      </c>
      <c r="B7" s="212">
        <v>41</v>
      </c>
      <c r="C7" s="58">
        <v>14</v>
      </c>
      <c r="D7" s="160">
        <v>27</v>
      </c>
    </row>
    <row r="8" spans="1:4" x14ac:dyDescent="0.25">
      <c r="A8" s="201" t="s">
        <v>774</v>
      </c>
      <c r="B8" s="72">
        <v>4477</v>
      </c>
      <c r="C8" s="61">
        <v>605</v>
      </c>
      <c r="D8" s="111">
        <v>3872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0</v>
      </c>
      <c r="C14" s="276">
        <f>D6/B6*100</f>
        <v>100</v>
      </c>
    </row>
    <row r="15" spans="1:4" ht="60" x14ac:dyDescent="0.25">
      <c r="A15" s="277" t="s">
        <v>885</v>
      </c>
      <c r="B15" s="282">
        <f>C5/B5*100</f>
        <v>64.389300676764421</v>
      </c>
      <c r="C15" s="278">
        <f>D5/B5*100</f>
        <v>35.610699323235579</v>
      </c>
    </row>
    <row r="16" spans="1:4" ht="30" x14ac:dyDescent="0.25">
      <c r="A16" s="279" t="s">
        <v>821</v>
      </c>
      <c r="B16" s="283">
        <f>C4/B4*100</f>
        <v>14.891696750902527</v>
      </c>
      <c r="C16" s="280">
        <f>D4/B4*100</f>
        <v>85.108303249097474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0</v>
      </c>
      <c r="C21" s="276">
        <f>C14</f>
        <v>100</v>
      </c>
    </row>
    <row r="22" spans="1:3" ht="60" x14ac:dyDescent="0.25">
      <c r="A22" s="277" t="s">
        <v>823</v>
      </c>
      <c r="B22" s="282">
        <f t="shared" ref="B22:C23" si="0">B15</f>
        <v>64.389300676764421</v>
      </c>
      <c r="C22" s="278">
        <f t="shared" si="0"/>
        <v>35.610699323235579</v>
      </c>
    </row>
    <row r="23" spans="1:3" ht="30" x14ac:dyDescent="0.25">
      <c r="A23" s="279" t="s">
        <v>858</v>
      </c>
      <c r="B23" s="285">
        <f t="shared" si="0"/>
        <v>14.891696750902527</v>
      </c>
      <c r="C23" s="284">
        <f t="shared" si="0"/>
        <v>85.108303249097474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12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56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18.899999999999999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147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46.4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136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311</v>
      </c>
      <c r="C6" s="973">
        <v>0</v>
      </c>
      <c r="D6" s="945">
        <v>311</v>
      </c>
      <c r="E6" s="973">
        <v>298</v>
      </c>
      <c r="F6" s="973">
        <v>0</v>
      </c>
      <c r="G6" s="945">
        <v>298</v>
      </c>
      <c r="H6" s="599">
        <v>309</v>
      </c>
      <c r="I6" s="616">
        <v>0</v>
      </c>
      <c r="J6" s="945">
        <v>309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37</v>
      </c>
      <c r="C7" s="975">
        <v>0</v>
      </c>
      <c r="D7" s="976">
        <v>37</v>
      </c>
      <c r="E7" s="975">
        <v>29</v>
      </c>
      <c r="F7" s="975">
        <v>0</v>
      </c>
      <c r="G7" s="976">
        <v>29</v>
      </c>
      <c r="H7" s="753">
        <v>0</v>
      </c>
      <c r="I7" s="690">
        <v>0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0</v>
      </c>
      <c r="F8" s="978">
        <v>0</v>
      </c>
      <c r="G8" s="979">
        <v>0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11</v>
      </c>
      <c r="C12" s="600">
        <v>25</v>
      </c>
      <c r="D12" s="600">
        <v>2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127</v>
      </c>
      <c r="C14" s="751">
        <v>139</v>
      </c>
      <c r="D14" s="751">
        <v>201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146</v>
      </c>
      <c r="C16" s="1029">
        <v>122</v>
      </c>
      <c r="D16" s="751">
        <v>107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14</v>
      </c>
      <c r="C17" s="752">
        <v>23</v>
      </c>
      <c r="D17" s="752">
        <v>29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3.6912751677852351</v>
      </c>
      <c r="C21" s="289">
        <f>C12/SUM(C12:C17)*100</f>
        <v>8.090614886731391</v>
      </c>
      <c r="D21" s="289">
        <f>D12/SUM(D12:D17)*100</f>
        <v>0.58997050147492625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42.617449664429529</v>
      </c>
      <c r="C23" s="290">
        <f>C14/SUM(C12:C17)*100</f>
        <v>44.983818770226534</v>
      </c>
      <c r="D23" s="290">
        <f>D14/SUM(D12:D17)*100</f>
        <v>59.292035398230091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48.993288590604031</v>
      </c>
      <c r="C25" s="290">
        <f>C16/SUM(C12:C17)*100</f>
        <v>39.482200647249186</v>
      </c>
      <c r="D25" s="290">
        <f>D16/SUM(D12:D17)*100</f>
        <v>31.563421828908556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4.6979865771812079</v>
      </c>
      <c r="C26" s="291">
        <f>C17/SUM(C12:C17)*100</f>
        <v>7.4433656957928811</v>
      </c>
      <c r="D26" s="291">
        <f>D17/SUM(D12:D17)*100</f>
        <v>8.5545722713864301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53.8</v>
      </c>
      <c r="C7" s="600">
        <v>45.7</v>
      </c>
      <c r="D7" s="600">
        <v>42.6</v>
      </c>
    </row>
    <row r="8" spans="1:6" x14ac:dyDescent="0.25">
      <c r="A8" s="695" t="s">
        <v>944</v>
      </c>
      <c r="B8" s="751">
        <v>3.6</v>
      </c>
      <c r="C8" s="751">
        <v>0</v>
      </c>
      <c r="D8" s="751">
        <v>15.4</v>
      </c>
    </row>
    <row r="9" spans="1:6" x14ac:dyDescent="0.25">
      <c r="A9" s="696" t="s">
        <v>224</v>
      </c>
      <c r="B9" s="752">
        <v>42.6</v>
      </c>
      <c r="C9" s="752">
        <v>54.3</v>
      </c>
      <c r="D9" s="752">
        <v>42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53.8</v>
      </c>
      <c r="C13" s="697">
        <f t="shared" ref="C13:D13" si="1">IF(ISBLANK(C7),"",C7)</f>
        <v>45.7</v>
      </c>
      <c r="D13" s="697">
        <f t="shared" si="1"/>
        <v>42.6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3.6</v>
      </c>
      <c r="C14" s="698">
        <f t="shared" si="2"/>
        <v>0</v>
      </c>
      <c r="D14" s="698">
        <f t="shared" si="2"/>
        <v>15.4</v>
      </c>
    </row>
    <row r="15" spans="1:6" x14ac:dyDescent="0.25">
      <c r="A15" s="702" t="s">
        <v>1630</v>
      </c>
      <c r="B15" s="699">
        <f t="shared" si="2"/>
        <v>42.6</v>
      </c>
      <c r="C15" s="699">
        <f t="shared" si="2"/>
        <v>54.3</v>
      </c>
      <c r="D15" s="699">
        <f t="shared" si="2"/>
        <v>42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53.8</v>
      </c>
      <c r="C18" s="697">
        <f t="shared" ref="C18:D18" si="4">IF(ISBLANK(C7),"",C7)</f>
        <v>45.7</v>
      </c>
      <c r="D18" s="697">
        <f t="shared" si="4"/>
        <v>42.6</v>
      </c>
    </row>
    <row r="19" spans="1:5" x14ac:dyDescent="0.25">
      <c r="A19" s="701" t="s">
        <v>1632</v>
      </c>
      <c r="B19" s="698">
        <f t="shared" ref="B19:D20" si="5">IF(ISBLANK(B8),"",B8)</f>
        <v>3.6</v>
      </c>
      <c r="C19" s="698">
        <f t="shared" si="5"/>
        <v>0</v>
      </c>
      <c r="D19" s="698">
        <f t="shared" si="5"/>
        <v>15.4</v>
      </c>
    </row>
    <row r="20" spans="1:5" x14ac:dyDescent="0.25">
      <c r="A20" s="702" t="s">
        <v>1633</v>
      </c>
      <c r="B20" s="699">
        <f t="shared" si="5"/>
        <v>42.6</v>
      </c>
      <c r="C20" s="699">
        <f t="shared" si="5"/>
        <v>54.3</v>
      </c>
      <c r="D20" s="699">
        <f t="shared" si="5"/>
        <v>42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117.6</v>
      </c>
      <c r="C5" s="611">
        <v>114.3</v>
      </c>
      <c r="D5" s="1030">
        <v>115.9</v>
      </c>
      <c r="F5" s="28"/>
      <c r="G5" s="693">
        <f>A5</f>
        <v>2020</v>
      </c>
      <c r="H5" s="669">
        <f>IF(ISBLANK(B5),"",B5)</f>
        <v>117.6</v>
      </c>
      <c r="I5" s="618">
        <f t="shared" ref="H5:I7" si="0">IF(ISBLANK(C5),"",C5)</f>
        <v>114.3</v>
      </c>
    </row>
    <row r="6" spans="1:10" x14ac:dyDescent="0.25">
      <c r="A6" s="749">
        <v>2021</v>
      </c>
      <c r="B6" s="601">
        <v>106.8</v>
      </c>
      <c r="C6" s="612">
        <v>149.1</v>
      </c>
      <c r="D6" s="946">
        <v>127.2</v>
      </c>
      <c r="F6" s="44"/>
      <c r="G6" s="693">
        <f t="shared" ref="G6:G7" si="1">A6</f>
        <v>2021</v>
      </c>
      <c r="H6" s="670">
        <f t="shared" si="0"/>
        <v>106.8</v>
      </c>
      <c r="I6" s="619">
        <f t="shared" si="0"/>
        <v>149.1</v>
      </c>
    </row>
    <row r="7" spans="1:10" x14ac:dyDescent="0.25">
      <c r="A7" s="750">
        <v>2022</v>
      </c>
      <c r="B7" s="601">
        <v>125.5</v>
      </c>
      <c r="C7" s="612">
        <v>113.6</v>
      </c>
      <c r="D7" s="946">
        <v>119.3</v>
      </c>
      <c r="F7" s="44"/>
      <c r="G7" s="693">
        <f t="shared" si="1"/>
        <v>2022</v>
      </c>
      <c r="H7" s="671">
        <f t="shared" si="0"/>
        <v>125.5</v>
      </c>
      <c r="I7" s="620">
        <f t="shared" si="0"/>
        <v>113.6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117.6</v>
      </c>
      <c r="I13" s="618">
        <f>IF(ISBLANK(C5),"",C5)</f>
        <v>114.3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106.8</v>
      </c>
      <c r="I14" s="619">
        <f t="shared" si="3"/>
        <v>149.1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125.5</v>
      </c>
      <c r="I15" s="620">
        <f t="shared" si="4"/>
        <v>113.6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18" t="str">
        <f>'DEM1'!B2</f>
        <v>Владимирци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34" t="s">
        <v>2811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338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29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14480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43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8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21.4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-13.4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72.489999999999995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46.2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190.9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2.74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13207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14127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402</v>
      </c>
      <c r="C63" s="548">
        <f>IF(ISBLANK('DEM2'!C7),"-",'DEM2'!C7)</f>
        <v>396</v>
      </c>
      <c r="D63" s="548"/>
      <c r="E63" s="548">
        <f>IF(ISBLANK('DEM2'!D8),"-",'DEM2'!D8)</f>
        <v>421</v>
      </c>
      <c r="F63" s="548">
        <f>IF(ISBLANK('DEM2'!C8),"-",'DEM2'!C8)</f>
        <v>425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490</v>
      </c>
      <c r="C64" s="317">
        <f>IF(ISBLANK('DEM2'!F7),"-",'DEM2'!F7)</f>
        <v>552</v>
      </c>
      <c r="D64" s="789"/>
      <c r="E64" s="317">
        <f>IF(ISBLANK('DEM2'!G8),"-",'DEM2'!G8)</f>
        <v>465</v>
      </c>
      <c r="F64" s="317">
        <f>IF(ISBLANK('DEM2'!F8),"-",'DEM2'!F8)</f>
        <v>538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310</v>
      </c>
      <c r="C65" s="345">
        <f>IF(ISBLANK('DEM2'!I7),"-",'DEM2'!I7)</f>
        <v>352</v>
      </c>
      <c r="D65" s="393"/>
      <c r="E65" s="345">
        <f>IF(ISBLANK('DEM2'!J8),"-",'DEM2'!J8)</f>
        <v>251</v>
      </c>
      <c r="F65" s="345">
        <f>IF(ISBLANK('DEM2'!I8),"-",'DEM2'!I8)</f>
        <v>301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1129</v>
      </c>
      <c r="C66" s="348">
        <f>IF(ISBLANK('DEM2'!L7),"-",'DEM2'!L7)</f>
        <v>1207</v>
      </c>
      <c r="D66" s="394"/>
      <c r="E66" s="348">
        <f>IF(ISBLANK('DEM2'!M8),"-",'DEM2'!M8)</f>
        <v>1073</v>
      </c>
      <c r="F66" s="348">
        <f>IF(ISBLANK('DEM2'!L8),"-",'DEM2'!L8)</f>
        <v>1176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1103</v>
      </c>
      <c r="C67" s="345">
        <f>IF(ISBLANK('DEM2'!O7),"-",'DEM2'!O7)</f>
        <v>1298</v>
      </c>
      <c r="D67" s="393"/>
      <c r="E67" s="345">
        <f>IF(ISBLANK('DEM2'!P8),"-",'DEM2'!P8)</f>
        <v>973</v>
      </c>
      <c r="F67" s="345">
        <f>IF(ISBLANK('DEM2'!O8),"-",'DEM2'!O8)</f>
        <v>1153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4354</v>
      </c>
      <c r="C68" s="317">
        <f>IF(ISBLANK('DEM2'!R7),"-",'DEM2'!R7)</f>
        <v>5059</v>
      </c>
      <c r="D68" s="395"/>
      <c r="E68" s="317">
        <f>IF(ISBLANK('DEM2'!S8),"-",'DEM2'!S8)</f>
        <v>4164</v>
      </c>
      <c r="F68" s="317">
        <f>IF(ISBLANK('DEM2'!R8),"-",'DEM2'!R8)</f>
        <v>4783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7266</v>
      </c>
      <c r="C69" s="463">
        <f>IF(ISBLANK('DEM2'!U7),"-",'DEM2'!U7)</f>
        <v>7737</v>
      </c>
      <c r="D69" s="799"/>
      <c r="E69" s="463">
        <f>IF(ISBLANK('DEM2'!V8),"-",'DEM2'!V8)</f>
        <v>6975</v>
      </c>
      <c r="F69" s="463">
        <f>IF(ISBLANK('DEM2'!U8),"-",'DEM2'!U8)</f>
        <v>7505</v>
      </c>
      <c r="Y69" s="11"/>
      <c r="Z69" s="15"/>
    </row>
    <row r="70" spans="1:26" ht="24.95" customHeight="1" x14ac:dyDescent="0.25">
      <c r="A70" s="1126" t="s">
        <v>1554</v>
      </c>
      <c r="B70" s="1126"/>
      <c r="C70" s="1126"/>
      <c r="D70" s="1126"/>
      <c r="E70" s="1126"/>
      <c r="F70" s="1126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0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8.8000000000000007</v>
      </c>
      <c r="G116" s="407">
        <f>IF(ISBLANK('DEM2'!E24),"-",'DEM2'!E24)</f>
        <v>8.8000000000000007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76" t="s">
        <v>2629</v>
      </c>
      <c r="G118" s="1176"/>
      <c r="H118" s="1176"/>
      <c r="I118" s="1176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3144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4432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30.6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64135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727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58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1453</v>
      </c>
      <c r="B234" s="1103"/>
      <c r="C234" s="805">
        <f>IF(ISBLANK(SIROMASTVO1!B6),"-",SIROMASTVO1!B6)</f>
        <v>49.6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1197</v>
      </c>
      <c r="B235" s="1102"/>
      <c r="C235" s="543">
        <f>IF(ISBLANK(SIROMASTVO1!B7),"-",SIROMASTVO1!B7)</f>
        <v>154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1198</v>
      </c>
      <c r="B236" s="1143"/>
      <c r="C236" s="543">
        <f>IF(ISBLANK(SIROMASTVO1!B4),"-",SIROMASTVO1!B4)</f>
        <v>37.299999999999997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1454</v>
      </c>
      <c r="B237" s="1116"/>
      <c r="C237" s="806">
        <f>IF(ISBLANK(SIROMASTVO1!B5),"-",SIROMASTVO1!B5)</f>
        <v>19.600000000000001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2695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05" t="s">
        <v>961</v>
      </c>
      <c r="B243" s="1105"/>
      <c r="C243" s="1105"/>
      <c r="D243" s="1105"/>
      <c r="E243" s="1135">
        <f>IF(ISBLANK('EKO4'!B8),"-",'EKO4'!B8)</f>
        <v>1122946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40">
        <f>IF(ISBLANK('EKO4'!B9),"-",'EKO4'!B9)</f>
        <v>77552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4" t="s">
        <v>1455</v>
      </c>
      <c r="B245" s="1174"/>
      <c r="C245" s="1174"/>
      <c r="D245" s="1174"/>
      <c r="E245" s="1141">
        <f>IF(ISBLANK('EKO6'!D6),"-",'EKO6'!D6)</f>
        <v>376956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975</v>
      </c>
      <c r="B246" s="1165"/>
      <c r="C246" s="1165"/>
      <c r="D246" s="1165"/>
      <c r="E246" s="1136">
        <f>IF(ISBLANK(OBRAZ9!B5),"-",OBRAZ9!B5)</f>
        <v>193359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1456</v>
      </c>
      <c r="B247" s="1166"/>
      <c r="C247" s="1166"/>
      <c r="D247" s="1166"/>
      <c r="E247" s="1168">
        <f>IF(ISBLANK('EKO6'!E6),"-",'EKO6'!E6)</f>
        <v>26033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1457</v>
      </c>
      <c r="B248" s="1167"/>
      <c r="C248" s="1167"/>
      <c r="D248" s="1167"/>
      <c r="E248" s="1169">
        <f>IF(ISBLANK('EKO6'!B6),"-",'EKO6'!B6)</f>
        <v>206907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1458</v>
      </c>
      <c r="B249" s="1166"/>
      <c r="C249" s="1166"/>
      <c r="D249" s="1166"/>
      <c r="E249" s="1168">
        <f>IF(ISBLANK('EKO6'!C6),"-",'EKO6'!C6)</f>
        <v>14289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1459</v>
      </c>
      <c r="B250" s="1138"/>
      <c r="C250" s="1138"/>
      <c r="D250" s="1138"/>
      <c r="E250" s="1169">
        <f>IF(ISBLANK('EKO6'!F6),"-",'EKO6'!F6)</f>
        <v>19229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1460</v>
      </c>
      <c r="B251" s="1139"/>
      <c r="C251" s="1139"/>
      <c r="D251" s="1139"/>
      <c r="E251" s="1137">
        <f>IF(ISBLANK('EKO6'!G6),"-",'EKO6'!G6)</f>
        <v>1328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2696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958</v>
      </c>
      <c r="B256" s="1105"/>
      <c r="C256" s="1105"/>
      <c r="D256" s="1105"/>
      <c r="E256" s="1135">
        <f>IF(ISBLANK('EKO4'!B4),"-",'EKO4'!B4)</f>
        <v>571694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40">
        <f>IF(ISBLANK('EKO4'!B5),"-",'EKO4'!B5)</f>
        <v>39482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959</v>
      </c>
      <c r="B258" s="1108"/>
      <c r="C258" s="1108"/>
      <c r="D258" s="1108"/>
      <c r="E258" s="1141">
        <f>IF(ISBLANK('EKO4'!B6),"-",'EKO4'!B6)</f>
        <v>545382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960</v>
      </c>
      <c r="B259" s="1106"/>
      <c r="C259" s="1106"/>
      <c r="D259" s="1106"/>
      <c r="E259" s="1137">
        <f>IF(ISBLANK('EKO4'!B7),"-",'EKO4'!B7)</f>
        <v>37665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5" t="s">
        <v>1565</v>
      </c>
      <c r="B262" s="1175"/>
      <c r="C262" s="1175"/>
      <c r="D262" s="1175"/>
      <c r="E262" s="1175"/>
      <c r="F262" s="1175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5">
        <f>IF(ISBLANK('EKO4'!B10),"-",'EKO4'!B10)</f>
        <v>151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528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962</v>
      </c>
      <c r="B265" s="1106"/>
      <c r="C265" s="1137">
        <f>IF(ISBLANK('EKO4'!B16),"-",'EKO4'!B16)</f>
        <v>241367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4477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5138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3093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18223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859</v>
      </c>
      <c r="B298" s="1152"/>
      <c r="C298" s="1152"/>
      <c r="D298" s="1152"/>
      <c r="E298" s="115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0" t="s">
        <v>489</v>
      </c>
      <c r="E299" s="1120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4432</v>
      </c>
      <c r="C300" s="808">
        <f>IF(ISBLANK(POLJ3!C4),"-",POLJ3!C4)</f>
        <v>660</v>
      </c>
      <c r="D300" s="1153">
        <f>IF(ISBLANK(POLJ3!D4),"-",POLJ3!D4)</f>
        <v>3772</v>
      </c>
      <c r="E300" s="1153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6206</v>
      </c>
      <c r="C301" s="789">
        <f>IF(ISBLANK(POLJ3!C5),"-",POLJ3!C5)</f>
        <v>3996</v>
      </c>
      <c r="D301" s="1154">
        <f>IF(ISBLANK(POLJ3!D5),"-",POLJ3!D5)</f>
        <v>2210</v>
      </c>
      <c r="E301" s="1154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2</v>
      </c>
      <c r="C302" s="790">
        <f>IF(ISBLANK(POLJ3!C6),"-",POLJ3!C6)</f>
        <v>0</v>
      </c>
      <c r="D302" s="1155">
        <f>IF(ISBLANK(POLJ3!D6),"-",POLJ3!D6)</f>
        <v>2</v>
      </c>
      <c r="E302" s="1155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41</v>
      </c>
      <c r="C303" s="791">
        <f>IF(ISBLANK(POLJ3!C7),"-",POLJ3!C7)</f>
        <v>14</v>
      </c>
      <c r="D303" s="1164">
        <f>IF(ISBLANK(POLJ3!D7),"-",POLJ3!D7)</f>
        <v>27</v>
      </c>
      <c r="E303" s="1164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4477</v>
      </c>
      <c r="C304" s="807">
        <f>IF(ISBLANK(POLJ3!C8),"-",POLJ3!C8)</f>
        <v>605</v>
      </c>
      <c r="D304" s="1122">
        <f>IF(ISBLANK(POLJ3!D8),"-",POLJ3!D8)</f>
        <v>3872</v>
      </c>
      <c r="E304" s="1122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23">
        <f>IF(ISBLANK(POLJ2!B3),"-",POLJ2!B3)</f>
        <v>267.74</v>
      </c>
      <c r="C310" s="1123"/>
      <c r="D310" s="3"/>
      <c r="E310" s="5"/>
      <c r="F310" s="5"/>
      <c r="G310" s="815" t="s">
        <v>854</v>
      </c>
      <c r="H310" s="816">
        <f>IF(ISBLANK(POLJ2!H3),"-",POLJ2!H3)</f>
        <v>9304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4">
        <f>IF(ISBLANK(POLJ2!B4),"-",POLJ2!B4)</f>
        <v>18360.939999999999</v>
      </c>
      <c r="C311" s="1124"/>
      <c r="D311" s="3"/>
      <c r="E311" s="5"/>
      <c r="F311" s="5"/>
      <c r="G311" s="810" t="s">
        <v>855</v>
      </c>
      <c r="H311" s="248">
        <f>IF(ISBLANK(POLJ2!H4),"-",POLJ2!H4)</f>
        <v>39400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4">
        <f>IF(ISBLANK(POLJ2!B5),"-",POLJ2!B5)</f>
        <v>897.37</v>
      </c>
      <c r="C312" s="1124"/>
      <c r="D312" s="3"/>
      <c r="E312" s="5"/>
      <c r="F312" s="5"/>
      <c r="G312" s="810" t="s">
        <v>856</v>
      </c>
      <c r="H312" s="248">
        <f>IF(ISBLANK(POLJ2!H5),"-",POLJ2!H5)</f>
        <v>11515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4">
        <f>IF(ISBLANK(POLJ2!B6),"-",POLJ2!B6)</f>
        <v>6.94</v>
      </c>
      <c r="C313" s="1124"/>
      <c r="D313" s="3"/>
      <c r="E313" s="5"/>
      <c r="F313" s="5"/>
      <c r="G313" s="812" t="s">
        <v>857</v>
      </c>
      <c r="H313" s="249">
        <f>IF(ISBLANK(POLJ2!H6),"-",POLJ2!H6)</f>
        <v>151876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4">
        <f>IF(ISBLANK(POLJ2!B7),"-",POLJ2!B7)</f>
        <v>4.8899999999999997</v>
      </c>
      <c r="C314" s="1124"/>
      <c r="D314" s="3"/>
      <c r="E314" s="5"/>
      <c r="F314" s="5"/>
      <c r="G314" s="814" t="s">
        <v>847</v>
      </c>
      <c r="H314" s="817">
        <f>IF(ISBLANK(POLJ2!H7),"-",POLJ2!H7)</f>
        <v>212095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5">
        <f>IF(ISBLANK(POLJ2!B8),"-",POLJ2!B8)</f>
        <v>1861.03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1">
        <f>IF(ISBLANK(POLJ2!B9),"-",POLJ2!B9)</f>
        <v>21398.91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8" t="s">
        <v>891</v>
      </c>
      <c r="B361" s="1178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77" t="s">
        <v>1975</v>
      </c>
      <c r="H361" s="1177"/>
      <c r="I361" s="1177"/>
      <c r="J361" s="1177"/>
      <c r="K361" s="1177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12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08" t="s">
        <v>1331</v>
      </c>
      <c r="B363" s="1108"/>
      <c r="C363" s="348">
        <f>IF(ISBLANK(OBRAZ1!B6),"-",OBRAZ1!B6)</f>
        <v>56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18.899999999999999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309</v>
      </c>
      <c r="I364" s="808">
        <f>IF(ISBLANK(OBRAZ2!I6),"-",OBRAZ2!I6)</f>
        <v>0</v>
      </c>
      <c r="J364" s="808">
        <f>IF(ISBLANK(OBRAZ2!J6),"-",OBRAZ2!J6)</f>
        <v>309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1332</v>
      </c>
      <c r="B365" s="1108"/>
      <c r="C365" s="348">
        <f>IF(ISBLANK(OBRAZ1!B8),"-",OBRAZ1!B8)</f>
        <v>147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0</v>
      </c>
      <c r="I365" s="416">
        <f>IF(ISBLANK(OBRAZ2!I7),"-",OBRAZ2!I7)</f>
        <v>0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46.4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3" t="s">
        <v>1333</v>
      </c>
      <c r="B367" s="1173"/>
      <c r="C367" s="353">
        <f>IF(ISBLANK(OBRAZ1!B10),"-",OBRAZ1!B10)</f>
        <v>136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3.6912751677852351</v>
      </c>
      <c r="I375" s="850">
        <f>IF(ISBLANK(OBRAZ2!C12),"-",OBRAZ2!C21)</f>
        <v>8.090614886731391</v>
      </c>
      <c r="J375" s="850">
        <f>IF(ISBLANK(OBRAZ2!D12),"-",OBRAZ2!D21)</f>
        <v>0.58997050147492625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42.617449664429529</v>
      </c>
      <c r="I377" s="851">
        <f>IF(ISBLANK(OBRAZ2!C14),"-",OBRAZ2!C23)</f>
        <v>44.983818770226534</v>
      </c>
      <c r="J377" s="851">
        <f>IF(ISBLANK(OBRAZ2!D14),"-",OBRAZ2!D23)</f>
        <v>59.292035398230091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48.993288590604031</v>
      </c>
      <c r="I379" s="851">
        <f>IF(ISBLANK(OBRAZ2!C16),"-",OBRAZ2!C25)</f>
        <v>39.482200647249186</v>
      </c>
      <c r="J379" s="851">
        <f>IF(ISBLANK(OBRAZ2!D16),"-",OBRAZ2!D25)</f>
        <v>31.563421828908556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4.6979865771812079</v>
      </c>
      <c r="I380" s="852">
        <f>IF(ISBLANK(OBRAZ2!C17),"-",OBRAZ2!C26)</f>
        <v>7.4433656957928811</v>
      </c>
      <c r="J380" s="852">
        <f>IF(ISBLANK(OBRAZ2!D17),"-",OBRAZ2!D26)</f>
        <v>8.5545722713864301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21" t="s">
        <v>1334</v>
      </c>
      <c r="B408" s="1121"/>
      <c r="C408" s="548">
        <f>IF(ISBLANK(OBRAZ5!B4),"-",OBRAZ5!B4)</f>
        <v>2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3" t="s">
        <v>1335</v>
      </c>
      <c r="B409" s="1113"/>
      <c r="C409" s="345">
        <f>IF(ISBLANK(OBRAZ5!B5),"-",OBRAZ5!B5)</f>
        <v>19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1336</v>
      </c>
      <c r="B410" s="1108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174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321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2" t="s">
        <v>1337</v>
      </c>
      <c r="B413" s="1112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273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124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29" t="s">
        <v>1000</v>
      </c>
      <c r="B416" s="1129"/>
      <c r="C416" s="406">
        <f>IF(ISBLANK(OBRAZ5!B12),"-",OBRAZ5!B12)</f>
        <v>87.5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2" t="s">
        <v>1338</v>
      </c>
      <c r="B417" s="1112"/>
      <c r="C417" s="317">
        <f>IF(ISBLANK(OBRAZ5!B13),"-",OBRAZ5!B13)</f>
        <v>117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0" t="s">
        <v>506</v>
      </c>
      <c r="B418" s="1110"/>
      <c r="C418" s="407">
        <f>IF(ISBLANK(OBRAZ5!B14),"-",OBRAZ5!B14)</f>
        <v>91.4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-0.1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507</v>
      </c>
      <c r="B420" s="1112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6" t="s">
        <v>508</v>
      </c>
      <c r="B421" s="1106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1339</v>
      </c>
      <c r="B444" s="1132"/>
      <c r="C444" s="548">
        <f>IF(ISBLANK(OBRAZ7!B4),"-",OBRAZ7!B4)</f>
        <v>0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1340</v>
      </c>
      <c r="B445" s="1133"/>
      <c r="C445" s="317">
        <f>IF(COUNT(OBRAZ8!B7,OBRAZ8!E7,OBRAZ8!H7)=0,"-",OBRAZ8!K7)</f>
        <v>0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0" t="s">
        <v>512</v>
      </c>
      <c r="B446" s="1130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>
        <f>IF(COUNT(OBRAZ8!B23,OBRAZ8!E23,OBRAZ8!H23)=0,"-",OBRAZ8!K23)</f>
        <v>145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1464</v>
      </c>
      <c r="B448" s="1130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07" t="s">
        <v>1465</v>
      </c>
      <c r="B449" s="1107"/>
      <c r="C449" s="407">
        <f>IF(ISBLANK(OBRAZ7!B9),"-",OBRAZ7!B9)</f>
        <v>0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513</v>
      </c>
      <c r="B450" s="115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0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0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0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0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517</v>
      </c>
      <c r="B490" s="1105"/>
      <c r="C490" s="1105"/>
      <c r="D490" s="824"/>
      <c r="E490" s="548">
        <f>IF(ISBLANK(ZDRAV1!B4),"-",ZDRAV1!B4)</f>
        <v>14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2151</v>
      </c>
      <c r="B491" s="1112"/>
      <c r="C491" s="1112"/>
      <c r="D491" s="785"/>
      <c r="E491" s="407">
        <f>IF(ISBLANK(ZDRAV1!B5),"-",ZDRAV1!B5)</f>
        <v>1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2" t="s">
        <v>2647</v>
      </c>
      <c r="B492" s="1112"/>
      <c r="C492" s="1112"/>
      <c r="D492" s="785"/>
      <c r="E492" s="407">
        <f>IF(ISBLANK(ZDRAV1!B6),"-",ZDRAV1!B6)</f>
        <v>0.8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2646</v>
      </c>
      <c r="B493" s="1112"/>
      <c r="C493" s="1112"/>
      <c r="D493" s="785"/>
      <c r="E493" s="407">
        <f>IF(ISBLANK(ZDRAV1!B7),"-",ZDRAV1!B7)</f>
        <v>0.9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2648</v>
      </c>
      <c r="B494" s="1112"/>
      <c r="C494" s="1112"/>
      <c r="D494" s="785"/>
      <c r="E494" s="407">
        <f>IF(ISBLANK(ZDRAV1!B8),"-",ZDRAV1!B8)</f>
        <v>0.16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1.4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08" t="s">
        <v>518</v>
      </c>
      <c r="B496" s="1108"/>
      <c r="C496" s="1108"/>
      <c r="D496" s="782"/>
      <c r="E496" s="406">
        <f>IF(ISBLANK(ZDRAV1!B10),"-",ZDRAV1!B10)</f>
        <v>31.5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0.59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08" t="s">
        <v>1634</v>
      </c>
      <c r="B498" s="1108"/>
      <c r="C498" s="1108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2" t="s">
        <v>2152</v>
      </c>
      <c r="B500" s="1112"/>
      <c r="C500" s="1112"/>
      <c r="D500" s="389"/>
      <c r="E500" s="407">
        <f>IF(ISBLANK(ZDRAV1!B18),"-",ZDRAV1!B18)</f>
        <v>91.5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6" t="s">
        <v>2153</v>
      </c>
      <c r="B501" s="1106"/>
      <c r="C501" s="1106"/>
      <c r="D501" s="825"/>
      <c r="E501" s="801">
        <f>IF(ISBLANK(ZDRAV1!B19),"-",ZDRAV1!B19)</f>
        <v>58.4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1342</v>
      </c>
      <c r="B527" s="1105"/>
      <c r="C527" s="1105"/>
      <c r="D527" s="798"/>
      <c r="E527" s="548">
        <f>IF(ISBLANK('SOC1'!B4),"-",'SOC1'!B4)</f>
        <v>2616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18.100000000000001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1553</v>
      </c>
      <c r="B529" s="1112"/>
      <c r="C529" s="1112"/>
      <c r="D529" s="785"/>
      <c r="E529" s="317">
        <f>IF(ISBLANK('SOC1'!B8),"-",'SOC1'!B8)</f>
        <v>5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952</v>
      </c>
      <c r="B530" s="1112"/>
      <c r="C530" s="1112"/>
      <c r="D530" s="785"/>
      <c r="E530" s="317">
        <f>IF(ISBLANK('SOC1'!B9),"-",'SOC1'!B9)</f>
        <v>523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953</v>
      </c>
      <c r="B531" s="1106"/>
      <c r="C531" s="1106"/>
      <c r="D531" s="826"/>
      <c r="E531" s="463">
        <f>IF(ISBLANK('SOC1'!B10),"-",'SOC1'!B10)</f>
        <v>2875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2" t="s">
        <v>1491</v>
      </c>
      <c r="B545" s="1142"/>
      <c r="C545" s="1142"/>
      <c r="D545" s="827"/>
      <c r="E545" s="828">
        <f>IF(ISBLANK('SOC9'!E7),"-",'SOC9'!E7)</f>
        <v>14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1492</v>
      </c>
      <c r="B546" s="1110"/>
      <c r="C546" s="1110"/>
      <c r="D546" s="784"/>
      <c r="E546" s="317">
        <f>IF(ISBLANK('SOC3'!B4),"-",'SOC3'!B4)</f>
        <v>17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3" t="s">
        <v>1493</v>
      </c>
      <c r="B547" s="1113"/>
      <c r="C547" s="1113"/>
      <c r="D547" s="780"/>
      <c r="E547" s="409">
        <f>IF(ISBLANK('SOC3'!B5),"-",'SOC3'!B5)</f>
        <v>9.4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1494</v>
      </c>
      <c r="B548" s="1129"/>
      <c r="C548" s="1129"/>
      <c r="D548" s="786"/>
      <c r="E548" s="406">
        <f>IF(ISBLANK('SOC3'!B6),"-",'SOC3'!B6)</f>
        <v>1.3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3" t="s">
        <v>1495</v>
      </c>
      <c r="B549" s="1113"/>
      <c r="C549" s="1113"/>
      <c r="D549" s="780"/>
      <c r="E549" s="409">
        <f>IF(ISBLANK('SOC3'!B7),"-",'SOC3'!B7)</f>
        <v>8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2" t="s">
        <v>1496</v>
      </c>
      <c r="B550" s="1172"/>
      <c r="C550" s="1172"/>
      <c r="D550" s="792"/>
      <c r="E550" s="414">
        <f>IF(ISBLANK('SOC3'!B8),"-",'SOC3'!B8)</f>
        <v>0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2" t="s">
        <v>1638</v>
      </c>
      <c r="B551" s="1112"/>
      <c r="C551" s="1112"/>
      <c r="D551" s="785"/>
      <c r="E551" s="317">
        <f>IF(ISBLANK('SOC3'!B9),"-",'SOC3'!B9)</f>
        <v>17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6" t="s">
        <v>1639</v>
      </c>
      <c r="B552" s="1106"/>
      <c r="C552" s="1106"/>
      <c r="D552" s="826"/>
      <c r="E552" s="801">
        <f>IF(ISBLANK('SOC3'!B10),"-",'SOC3'!B10)</f>
        <v>0.4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1"/>
      <c r="B553" s="1111"/>
      <c r="C553" s="1111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05" t="s">
        <v>1497</v>
      </c>
      <c r="B564" s="1105"/>
      <c r="C564" s="1105"/>
      <c r="D564" s="824"/>
      <c r="E564" s="548">
        <f>IF(ISBLANK('SOC5'!B4),"-",'SOC5'!B4)</f>
        <v>296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2.4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08" t="s">
        <v>1499</v>
      </c>
      <c r="B566" s="1108"/>
      <c r="C566" s="1108"/>
      <c r="D566" s="782"/>
      <c r="E566" s="348">
        <f>IF(ISBLANK('SOC5'!B6),"-",'SOC5'!B6)</f>
        <v>480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23.3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08" t="s">
        <v>1501</v>
      </c>
      <c r="B568" s="1108"/>
      <c r="C568" s="1108"/>
      <c r="D568" s="782"/>
      <c r="E568" s="348">
        <f>IF(ISBLANK('SOC5'!B8),"-",'SOC5'!B8)</f>
        <v>141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5.6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2" t="s">
        <v>1503</v>
      </c>
      <c r="B570" s="1112"/>
      <c r="C570" s="1112"/>
      <c r="D570" s="785"/>
      <c r="E570" s="317">
        <f>IF('SOC6'!E7&gt;0,'SOC6'!E7,"-")</f>
        <v>49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2" t="s">
        <v>1504</v>
      </c>
      <c r="B571" s="1112"/>
      <c r="C571" s="1112"/>
      <c r="D571" s="785"/>
      <c r="E571" s="317">
        <f>IF(ISBLANK('SOC5'!B11),"-",'SOC5'!B11)</f>
        <v>55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6" t="s">
        <v>1505</v>
      </c>
      <c r="B572" s="1106"/>
      <c r="C572" s="1106"/>
      <c r="D572" s="826"/>
      <c r="E572" s="801">
        <f>IF(ISBLANK('SOC5'!B12),"-",'SOC5'!B12)</f>
        <v>0.4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1" t="s">
        <v>1270</v>
      </c>
      <c r="B597" s="1121"/>
      <c r="C597" s="1121"/>
      <c r="D597" s="830"/>
      <c r="E597" s="548">
        <f>IF(ISBLANK('SOC7'!B5),"-",'SOC7'!B5)</f>
        <v>13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3" t="s">
        <v>1271</v>
      </c>
      <c r="B598" s="1113"/>
      <c r="C598" s="1113"/>
      <c r="D598" s="780"/>
      <c r="E598" s="345">
        <f>IF(ISBLANK('SOC7'!B6),"-",'SOC7'!B6)</f>
        <v>50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0" t="s">
        <v>526</v>
      </c>
      <c r="B599" s="1110"/>
      <c r="C599" s="1110"/>
      <c r="D599" s="784"/>
      <c r="E599" s="317">
        <f>IF(ISBLANK('SOC7'!B9),"-",'SOC7'!B9)</f>
        <v>6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4" t="s">
        <v>923</v>
      </c>
      <c r="B600" s="1114"/>
      <c r="C600" s="1114"/>
      <c r="D600" s="831"/>
      <c r="E600" s="463">
        <f>IF(ISBLANK('SOC7'!B10),"-",'SOC7'!B10)</f>
        <v>3.9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05" t="s">
        <v>945</v>
      </c>
      <c r="B626" s="1105"/>
      <c r="C626" s="1105"/>
      <c r="D626" s="824"/>
      <c r="E626" s="800">
        <f>IF(ISBLANK(IZBORI!B4),"-",IZBORI!B4)</f>
        <v>64.599999999999994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6" t="s">
        <v>1550</v>
      </c>
      <c r="B627" s="1106"/>
      <c r="C627" s="1106"/>
      <c r="D627" s="826"/>
      <c r="E627" s="801">
        <f>IF(ISBLANK(IZBORI!B5),"-",IZBORI!B5)</f>
        <v>28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1343</v>
      </c>
      <c r="B635" s="1105"/>
      <c r="C635" s="1105"/>
      <c r="D635" s="824"/>
      <c r="E635" s="548">
        <f>IF(ISBLANK(PRAV1!B4),"-",PRAV1!B4)</f>
        <v>2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1344</v>
      </c>
      <c r="B636" s="1112"/>
      <c r="C636" s="1112"/>
      <c r="D636" s="785"/>
      <c r="E636" s="317">
        <f>IF(ISBLANK(PRAV1!B5),"-",PRAV1!B5)</f>
        <v>77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1345</v>
      </c>
      <c r="B637" s="1106"/>
      <c r="C637" s="1106"/>
      <c r="D637" s="826"/>
      <c r="E637" s="463">
        <f>IF(ISBLANK(PRAV1!B6),"-",PRAV1!B6)</f>
        <v>11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1466</v>
      </c>
      <c r="B649" s="1121"/>
      <c r="C649" s="1121"/>
      <c r="D649" s="830"/>
      <c r="E649" s="548">
        <f>IF(ISBLANK(SAOBINFR1!B4),"-",SAOBINFR1!B4)</f>
        <v>289.30900000000003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2162</v>
      </c>
      <c r="B650" s="1112"/>
      <c r="C650" s="1112"/>
      <c r="D650" s="785"/>
      <c r="E650" s="317">
        <f>IF(ISBLANK(SAOBINFR1!B11),"-",SAOBINFR1!B11)</f>
        <v>0.6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1467</v>
      </c>
      <c r="B651" s="1106"/>
      <c r="C651" s="1106"/>
      <c r="D651" s="826"/>
      <c r="E651" s="463">
        <f>IF(ISBLANK(SAOBINFR1!B12),"-",SAOBINFR1!B12)</f>
        <v>32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2163</v>
      </c>
      <c r="B676" s="1170"/>
      <c r="C676" s="1170"/>
      <c r="D676" s="983"/>
      <c r="E676" s="984">
        <f>IF(ISBLANK(SAOBINFR1!B5),"-",SAOBINFR1!B5)</f>
        <v>124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2164</v>
      </c>
      <c r="B677" s="1146"/>
      <c r="C677" s="1146"/>
      <c r="D677" s="986"/>
      <c r="E677" s="987">
        <f>IF(ISBLANK(SAOBINFR1!B6),"-",SAOBINFR1!B6)</f>
        <v>4735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2165</v>
      </c>
      <c r="B678" s="1147"/>
      <c r="C678" s="1147"/>
      <c r="D678" s="989"/>
      <c r="E678" s="990">
        <f>IF(ISBLANK(SAOBINFR1!B7),"-",SAOBINFR1!B7)</f>
        <v>15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2166</v>
      </c>
      <c r="B679" s="1148"/>
      <c r="C679" s="1148"/>
      <c r="D679" s="992"/>
      <c r="E679" s="993">
        <f>IF(ISBLANK(SAOBINFR1!B8),"-",SAOBINFR1!B8)</f>
        <v>415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2167</v>
      </c>
      <c r="B680" s="1149"/>
      <c r="C680" s="1149"/>
      <c r="D680" s="995"/>
      <c r="E680" s="987">
        <f>IF(ISBLANK(SAOBINFR1!B9),"-",SAOBINFR1!B9)</f>
        <v>3919.95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2168</v>
      </c>
      <c r="B681" s="1150"/>
      <c r="C681" s="1150"/>
      <c r="D681" s="996"/>
      <c r="E681" s="997">
        <f>IF(ISBLANK(SAOBINFR1!B10),"-",SAOBINFR1!B10)</f>
        <v>12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03" t="s">
        <v>1212</v>
      </c>
      <c r="B695" s="1103"/>
      <c r="C695" s="834">
        <f>IF(ISBLANK(INDEKSI1!B6),"-",INDEKSI1!B6)</f>
        <v>12.933770000000001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1213</v>
      </c>
      <c r="B696" s="1102"/>
      <c r="C696" s="543">
        <f>IF(ISBLANK(INDEKSI1!B7),"-",INDEKSI1!B7)</f>
        <v>168</v>
      </c>
      <c r="D696" s="3"/>
      <c r="E696" s="5"/>
      <c r="F696" s="5"/>
      <c r="G696" s="837">
        <v>2012</v>
      </c>
      <c r="H696" s="835">
        <f>IF(ISBLANK(INDEKSI2!B5),"-",INDEKSI2!B5)</f>
        <v>23.33</v>
      </c>
      <c r="I696" s="835">
        <f>IF(ISBLANK(INDEKSI2!C5),"-",INDEKSI2!C5)</f>
        <v>127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1214</v>
      </c>
      <c r="B697" s="1116"/>
      <c r="C697" s="806">
        <f>IF(ISBLANK(INDEKSI1!B8),"-",INDEKSI1!B8)</f>
        <v>19.21</v>
      </c>
      <c r="D697" s="3"/>
      <c r="E697" s="5"/>
      <c r="F697" s="5"/>
      <c r="G697" s="838">
        <v>2013</v>
      </c>
      <c r="H697" s="559">
        <f>IF(ISBLANK(INDEKSI2!B6),"-",INDEKSI2!B6)</f>
        <v>26.14</v>
      </c>
      <c r="I697" s="559">
        <f>IF(ISBLANK(INDEKSI2!C6),"-",INDEKSI2!C6)</f>
        <v>120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25.82</v>
      </c>
      <c r="I698" s="836">
        <f>IF(ISBLANK(INDEKSI2!C7),"-",INDEKSI2!C7)</f>
        <v>121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1839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0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0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1840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0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0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0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0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1" t="s">
        <v>1279</v>
      </c>
      <c r="C742" s="1171"/>
      <c r="D742" s="1171"/>
      <c r="E742" s="1171"/>
      <c r="F742" s="1171"/>
      <c r="G742" s="1171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15</v>
      </c>
      <c r="D6" s="612">
        <v>0</v>
      </c>
      <c r="E6" s="612">
        <v>15</v>
      </c>
      <c r="F6" s="1033">
        <v>42</v>
      </c>
      <c r="G6" s="612">
        <v>24</v>
      </c>
      <c r="H6" s="980">
        <v>18</v>
      </c>
      <c r="I6" s="1034">
        <v>14.6</v>
      </c>
      <c r="J6" s="612">
        <v>16.600000000000001</v>
      </c>
      <c r="K6" s="1035">
        <v>12.6</v>
      </c>
      <c r="L6" s="1033">
        <v>96</v>
      </c>
      <c r="M6" s="612">
        <v>52</v>
      </c>
      <c r="N6" s="1028">
        <v>44</v>
      </c>
      <c r="O6" s="1034">
        <v>33.200000000000003</v>
      </c>
      <c r="P6" s="612">
        <v>35.700000000000003</v>
      </c>
      <c r="Q6" s="1028">
        <v>30.6</v>
      </c>
      <c r="R6" s="1033">
        <v>160</v>
      </c>
      <c r="S6" s="612">
        <v>80</v>
      </c>
      <c r="T6" s="1035">
        <v>80</v>
      </c>
    </row>
    <row r="7" spans="1:20" x14ac:dyDescent="0.25">
      <c r="A7" s="286">
        <v>2021</v>
      </c>
      <c r="B7" s="602">
        <v>1</v>
      </c>
      <c r="C7" s="601">
        <v>15</v>
      </c>
      <c r="D7" s="612">
        <v>0</v>
      </c>
      <c r="E7" s="612">
        <v>15</v>
      </c>
      <c r="F7" s="1033">
        <v>49</v>
      </c>
      <c r="G7" s="612">
        <v>25</v>
      </c>
      <c r="H7" s="980">
        <v>24</v>
      </c>
      <c r="I7" s="1034">
        <v>17.2</v>
      </c>
      <c r="J7" s="612">
        <v>17.399999999999999</v>
      </c>
      <c r="K7" s="1035">
        <v>17</v>
      </c>
      <c r="L7" s="1033">
        <v>115</v>
      </c>
      <c r="M7" s="612">
        <v>62</v>
      </c>
      <c r="N7" s="1028">
        <v>53</v>
      </c>
      <c r="O7" s="1034">
        <v>42.4</v>
      </c>
      <c r="P7" s="612">
        <v>45.9</v>
      </c>
      <c r="Q7" s="1028">
        <v>39</v>
      </c>
      <c r="R7" s="1033">
        <v>145</v>
      </c>
      <c r="S7" s="612">
        <v>82</v>
      </c>
      <c r="T7" s="1035">
        <v>63</v>
      </c>
    </row>
    <row r="8" spans="1:20" x14ac:dyDescent="0.25">
      <c r="A8" s="219">
        <v>2022</v>
      </c>
      <c r="B8" s="617">
        <v>1</v>
      </c>
      <c r="C8" s="947">
        <v>12</v>
      </c>
      <c r="D8" s="981">
        <v>0</v>
      </c>
      <c r="E8" s="981">
        <v>12</v>
      </c>
      <c r="F8" s="1036">
        <v>56</v>
      </c>
      <c r="G8" s="981">
        <v>27</v>
      </c>
      <c r="H8" s="979">
        <v>29</v>
      </c>
      <c r="I8" s="754">
        <v>18.899999999999999</v>
      </c>
      <c r="J8" s="981">
        <v>17.899999999999999</v>
      </c>
      <c r="K8" s="1037">
        <v>20</v>
      </c>
      <c r="L8" s="1036">
        <v>147</v>
      </c>
      <c r="M8" s="981">
        <v>80</v>
      </c>
      <c r="N8" s="691">
        <v>67</v>
      </c>
      <c r="O8" s="754">
        <v>46.4</v>
      </c>
      <c r="P8" s="981">
        <v>52</v>
      </c>
      <c r="Q8" s="691">
        <v>41.1</v>
      </c>
      <c r="R8" s="1036">
        <v>136</v>
      </c>
      <c r="S8" s="981">
        <v>67</v>
      </c>
      <c r="T8" s="1037">
        <v>69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2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19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174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321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273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124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87.5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117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91.4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-0.1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38.926174496644293</v>
      </c>
      <c r="C21" s="739">
        <f>B10/(B7+B10)*100</f>
        <v>61.073825503355707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72.13483146067415</v>
      </c>
      <c r="C22" s="739">
        <f>B11/(B8+B11)*100</f>
        <v>27.86516853932584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38.926174496644293</v>
      </c>
      <c r="C26" s="739">
        <f>C21</f>
        <v>61.073825503355707</v>
      </c>
    </row>
    <row r="27" spans="1:10" ht="24.75" x14ac:dyDescent="0.25">
      <c r="A27" s="742" t="s">
        <v>1407</v>
      </c>
      <c r="B27" s="739">
        <f>B22</f>
        <v>72.13483146067415</v>
      </c>
      <c r="C27" s="739">
        <f>C22</f>
        <v>27.86516853932584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0</v>
      </c>
      <c r="C5" s="1095">
        <v>2</v>
      </c>
      <c r="D5" s="914" t="s">
        <v>5</v>
      </c>
      <c r="E5" s="211"/>
      <c r="F5" s="125">
        <v>2021</v>
      </c>
      <c r="G5" s="70">
        <v>2</v>
      </c>
      <c r="H5" s="55">
        <v>0</v>
      </c>
      <c r="I5" s="110">
        <v>2</v>
      </c>
      <c r="J5" s="70">
        <v>19</v>
      </c>
      <c r="K5" s="55">
        <v>0</v>
      </c>
      <c r="L5" s="110">
        <v>19</v>
      </c>
      <c r="M5" s="70">
        <v>174</v>
      </c>
      <c r="N5" s="55">
        <v>323</v>
      </c>
      <c r="O5" s="70">
        <v>284</v>
      </c>
      <c r="P5" s="110">
        <v>115</v>
      </c>
    </row>
    <row r="6" spans="1:16" x14ac:dyDescent="0.25">
      <c r="A6" s="923" t="s">
        <v>259</v>
      </c>
      <c r="B6" s="1096">
        <v>0</v>
      </c>
      <c r="C6" s="1097">
        <v>19</v>
      </c>
      <c r="D6" s="915" t="s">
        <v>5</v>
      </c>
      <c r="E6" s="254"/>
      <c r="F6" s="125">
        <v>2022</v>
      </c>
      <c r="G6" s="212">
        <v>2</v>
      </c>
      <c r="H6" s="58">
        <v>0</v>
      </c>
      <c r="I6" s="160">
        <v>2</v>
      </c>
      <c r="J6" s="212">
        <v>19</v>
      </c>
      <c r="K6" s="58">
        <v>0</v>
      </c>
      <c r="L6" s="160">
        <v>19</v>
      </c>
      <c r="M6" s="212">
        <v>174</v>
      </c>
      <c r="N6" s="58">
        <v>321</v>
      </c>
      <c r="O6" s="212">
        <v>273</v>
      </c>
      <c r="P6" s="160">
        <v>124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2</v>
      </c>
      <c r="H7" s="94">
        <v>0</v>
      </c>
      <c r="I7" s="169">
        <v>2</v>
      </c>
      <c r="J7" s="167"/>
      <c r="K7" s="94"/>
      <c r="L7" s="169"/>
      <c r="M7" s="167">
        <v>455</v>
      </c>
      <c r="N7" s="94">
        <v>428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0</v>
      </c>
      <c r="C11" s="918">
        <f>IF(ISBLANK(C5),"",C5)</f>
        <v>2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19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81.900000000000006</v>
      </c>
      <c r="C5" s="611">
        <v>81</v>
      </c>
      <c r="D5" s="945">
        <v>82.9</v>
      </c>
      <c r="E5" s="610"/>
      <c r="F5" s="611"/>
      <c r="G5" s="945"/>
      <c r="H5" s="610"/>
      <c r="I5" s="611"/>
      <c r="J5" s="945"/>
      <c r="K5" s="610">
        <v>116</v>
      </c>
      <c r="L5" s="611">
        <v>53</v>
      </c>
      <c r="M5" s="945">
        <v>63</v>
      </c>
      <c r="N5" s="610">
        <v>73.900000000000006</v>
      </c>
      <c r="O5" s="611">
        <v>68</v>
      </c>
      <c r="P5" s="945">
        <v>79.8</v>
      </c>
      <c r="Q5" s="610">
        <v>0.1</v>
      </c>
      <c r="R5" s="611">
        <v>0</v>
      </c>
      <c r="S5" s="945">
        <v>0.2</v>
      </c>
    </row>
    <row r="6" spans="1:19" x14ac:dyDescent="0.25">
      <c r="A6" s="286">
        <v>2021</v>
      </c>
      <c r="B6" s="457">
        <v>84.4</v>
      </c>
      <c r="C6" s="458">
        <v>83.2</v>
      </c>
      <c r="D6" s="976">
        <v>85.7</v>
      </c>
      <c r="E6" s="457">
        <v>0</v>
      </c>
      <c r="F6" s="458">
        <v>0</v>
      </c>
      <c r="G6" s="976">
        <v>0</v>
      </c>
      <c r="H6" s="457">
        <v>0</v>
      </c>
      <c r="I6" s="458">
        <v>0</v>
      </c>
      <c r="J6" s="976">
        <v>0</v>
      </c>
      <c r="K6" s="457">
        <v>120</v>
      </c>
      <c r="L6" s="458">
        <v>61</v>
      </c>
      <c r="M6" s="976">
        <v>59</v>
      </c>
      <c r="N6" s="457">
        <v>83.9</v>
      </c>
      <c r="O6" s="458">
        <v>80.3</v>
      </c>
      <c r="P6" s="976">
        <v>88.1</v>
      </c>
      <c r="Q6" s="457">
        <v>-0.2</v>
      </c>
      <c r="R6" s="458">
        <v>0</v>
      </c>
      <c r="S6" s="976">
        <v>-0.5</v>
      </c>
    </row>
    <row r="7" spans="1:19" x14ac:dyDescent="0.25">
      <c r="A7" s="286">
        <v>2022</v>
      </c>
      <c r="B7" s="601">
        <v>87.5</v>
      </c>
      <c r="C7" s="612">
        <v>85.5</v>
      </c>
      <c r="D7" s="980">
        <v>89.9</v>
      </c>
      <c r="E7" s="601">
        <v>0</v>
      </c>
      <c r="F7" s="612">
        <v>0</v>
      </c>
      <c r="G7" s="980">
        <v>0</v>
      </c>
      <c r="H7" s="601">
        <v>0</v>
      </c>
      <c r="I7" s="612">
        <v>0</v>
      </c>
      <c r="J7" s="980">
        <v>0</v>
      </c>
      <c r="K7" s="601">
        <v>117</v>
      </c>
      <c r="L7" s="612">
        <v>63</v>
      </c>
      <c r="M7" s="980">
        <v>54</v>
      </c>
      <c r="N7" s="601">
        <v>91.4</v>
      </c>
      <c r="O7" s="612">
        <v>95.5</v>
      </c>
      <c r="P7" s="980">
        <v>87.1</v>
      </c>
      <c r="Q7" s="601">
        <v>-0.1</v>
      </c>
      <c r="R7" s="612">
        <v>-0.2</v>
      </c>
      <c r="S7" s="980">
        <v>0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0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0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376956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26033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170</v>
      </c>
      <c r="C5" s="616">
        <v>127</v>
      </c>
      <c r="D5" s="616">
        <v>43</v>
      </c>
      <c r="E5" s="599">
        <v>320</v>
      </c>
      <c r="F5" s="616">
        <v>166</v>
      </c>
      <c r="G5" s="945">
        <v>154</v>
      </c>
      <c r="H5" s="616">
        <v>0</v>
      </c>
      <c r="I5" s="616">
        <v>0</v>
      </c>
      <c r="J5" s="616">
        <v>0</v>
      </c>
      <c r="K5" s="217">
        <f>SUM(B5,E5,H5)</f>
        <v>490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152</v>
      </c>
      <c r="C6" s="612">
        <v>110</v>
      </c>
      <c r="D6" s="946">
        <v>42</v>
      </c>
      <c r="E6" s="601">
        <v>307</v>
      </c>
      <c r="F6" s="612">
        <v>166</v>
      </c>
      <c r="G6" s="946">
        <v>141</v>
      </c>
      <c r="H6" s="601">
        <v>0</v>
      </c>
      <c r="I6" s="612">
        <v>0</v>
      </c>
      <c r="J6" s="612">
        <v>0</v>
      </c>
      <c r="K6" s="218">
        <f>SUM(B6,E6,H6)</f>
        <v>459</v>
      </c>
      <c r="M6" s="105" t="s">
        <v>284</v>
      </c>
      <c r="N6" s="171">
        <f>IF(ISBLANK(J7),"",J7)</f>
        <v>0</v>
      </c>
      <c r="O6" s="80">
        <f>IF(ISBLANK(I7),"",I7)</f>
        <v>0</v>
      </c>
      <c r="P6" s="211"/>
    </row>
    <row r="7" spans="1:17" ht="24.75" x14ac:dyDescent="0.25">
      <c r="A7" s="218">
        <v>2023</v>
      </c>
      <c r="B7" s="601">
        <v>0</v>
      </c>
      <c r="C7" s="612">
        <v>0</v>
      </c>
      <c r="D7" s="946">
        <v>0</v>
      </c>
      <c r="E7" s="601">
        <v>0</v>
      </c>
      <c r="F7" s="612">
        <v>0</v>
      </c>
      <c r="G7" s="946">
        <v>0</v>
      </c>
      <c r="H7" s="601">
        <v>0</v>
      </c>
      <c r="I7" s="612">
        <v>0</v>
      </c>
      <c r="J7" s="612">
        <v>0</v>
      </c>
      <c r="K7" s="218">
        <f>SUM(B7,E7,H7)</f>
        <v>0</v>
      </c>
      <c r="M7" s="106" t="s">
        <v>285</v>
      </c>
      <c r="N7" s="220">
        <f>IF(ISBLANK(G7),"",G7)</f>
        <v>0</v>
      </c>
      <c r="O7" s="107">
        <f>IF(ISBLANK(F7),"",F7)</f>
        <v>0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0</v>
      </c>
      <c r="O8" s="83">
        <f>IF(ISBLANK(C7),"",C7)</f>
        <v>0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0</v>
      </c>
      <c r="O13" s="80">
        <f>IF(ISBLANK(I7),"",I7)</f>
        <v>0</v>
      </c>
      <c r="P13" s="211"/>
    </row>
    <row r="14" spans="1:17" ht="27.75" customHeight="1" x14ac:dyDescent="0.25">
      <c r="M14" s="106" t="s">
        <v>515</v>
      </c>
      <c r="N14" s="220">
        <f>IF(ISBLANK(G7),"",G7)</f>
        <v>0</v>
      </c>
      <c r="O14" s="107">
        <f>IF(ISBLANK(F7),"",F7)</f>
        <v>0</v>
      </c>
      <c r="P14" s="211"/>
    </row>
    <row r="15" spans="1:17" ht="26.25" customHeight="1" x14ac:dyDescent="0.25">
      <c r="M15" s="108" t="s">
        <v>516</v>
      </c>
      <c r="N15" s="170">
        <f>IF(ISBLANK(D7),"",D7)</f>
        <v>0</v>
      </c>
      <c r="O15" s="83">
        <f>IF(ISBLANK(C7),"",C7)</f>
        <v>0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49</v>
      </c>
      <c r="C21" s="616">
        <v>39</v>
      </c>
      <c r="D21" s="616">
        <v>10</v>
      </c>
      <c r="E21" s="599">
        <v>62</v>
      </c>
      <c r="F21" s="616">
        <v>39</v>
      </c>
      <c r="G21" s="945">
        <v>23</v>
      </c>
      <c r="H21" s="616">
        <v>0</v>
      </c>
      <c r="I21" s="616">
        <v>0</v>
      </c>
      <c r="J21" s="616">
        <v>0</v>
      </c>
      <c r="K21" s="217">
        <f>SUM(B21,E21,H21)</f>
        <v>111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56</v>
      </c>
      <c r="C22" s="1028">
        <v>40</v>
      </c>
      <c r="D22" s="980">
        <v>16</v>
      </c>
      <c r="E22" s="1034">
        <v>80</v>
      </c>
      <c r="F22" s="1028">
        <v>33</v>
      </c>
      <c r="G22" s="980">
        <v>47</v>
      </c>
      <c r="H22" s="1034">
        <v>0</v>
      </c>
      <c r="I22" s="1028">
        <v>0</v>
      </c>
      <c r="J22" s="1028">
        <v>0</v>
      </c>
      <c r="K22" s="218">
        <f>SUM(B22,E22,H22)</f>
        <v>136</v>
      </c>
      <c r="M22" s="105" t="s">
        <v>284</v>
      </c>
      <c r="N22" s="171">
        <f>IF(ISBLANK(J23),"",J23)</f>
        <v>0</v>
      </c>
      <c r="O22" s="80">
        <f>IF(ISBLANK(I23),"",I23)</f>
        <v>0</v>
      </c>
      <c r="P22" s="211"/>
    </row>
    <row r="23" spans="1:17" ht="24.75" x14ac:dyDescent="0.25">
      <c r="A23" s="218">
        <v>2022</v>
      </c>
      <c r="B23" s="1034">
        <v>60</v>
      </c>
      <c r="C23" s="1028">
        <v>50</v>
      </c>
      <c r="D23" s="980">
        <v>10</v>
      </c>
      <c r="E23" s="1034">
        <v>85</v>
      </c>
      <c r="F23" s="1028">
        <v>47</v>
      </c>
      <c r="G23" s="980">
        <v>38</v>
      </c>
      <c r="H23" s="1034">
        <v>0</v>
      </c>
      <c r="I23" s="1028">
        <v>0</v>
      </c>
      <c r="J23" s="1028">
        <v>0</v>
      </c>
      <c r="K23" s="218">
        <f>SUM(B23,E23,H23)</f>
        <v>145</v>
      </c>
      <c r="M23" s="106" t="s">
        <v>285</v>
      </c>
      <c r="N23" s="220">
        <f>IF(ISBLANK(G23),"",G23)</f>
        <v>38</v>
      </c>
      <c r="O23" s="107">
        <f>IF(ISBLANK(F23),"",F23)</f>
        <v>47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10</v>
      </c>
      <c r="O24" s="109">
        <f>IF(ISBLANK(C23),"",C23)</f>
        <v>50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0</v>
      </c>
      <c r="O29" s="80">
        <f>IF(ISBLANK(I23),"",I23)</f>
        <v>0</v>
      </c>
      <c r="P29" s="211"/>
    </row>
    <row r="30" spans="1:17" ht="27.75" customHeight="1" x14ac:dyDescent="0.25">
      <c r="M30" s="106" t="s">
        <v>515</v>
      </c>
      <c r="N30" s="220">
        <f>IF(ISBLANK(G23),"",G23)</f>
        <v>38</v>
      </c>
      <c r="O30" s="107">
        <f>IF(ISBLANK(F23),"",F23)</f>
        <v>47</v>
      </c>
      <c r="P30" s="211"/>
    </row>
    <row r="31" spans="1:17" ht="27.75" customHeight="1" x14ac:dyDescent="0.25">
      <c r="M31" s="108" t="s">
        <v>516</v>
      </c>
      <c r="N31" s="221">
        <f>IF(ISBLANK(D23),"",D23)</f>
        <v>10</v>
      </c>
      <c r="O31" s="109">
        <f>IF(ISBLANK(C23),"",C23)</f>
        <v>50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193359</v>
      </c>
      <c r="D5" s="253"/>
    </row>
    <row r="6" spans="1:4" ht="30" x14ac:dyDescent="0.25">
      <c r="A6" s="686" t="s">
        <v>474</v>
      </c>
      <c r="B6" s="617">
        <v>183597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0</v>
      </c>
      <c r="J5" s="611">
        <v>0</v>
      </c>
      <c r="K5" s="945">
        <v>0</v>
      </c>
      <c r="L5" s="610"/>
      <c r="M5" s="611"/>
      <c r="N5" s="945"/>
    </row>
    <row r="6" spans="1:14" x14ac:dyDescent="0.25">
      <c r="A6" s="286">
        <v>2021</v>
      </c>
      <c r="B6" s="457">
        <v>1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0</v>
      </c>
      <c r="J6" s="458">
        <v>0</v>
      </c>
      <c r="K6" s="976">
        <v>0</v>
      </c>
      <c r="L6" s="457"/>
      <c r="M6" s="458"/>
      <c r="N6" s="976"/>
    </row>
    <row r="7" spans="1:14" x14ac:dyDescent="0.25">
      <c r="A7" s="286">
        <v>2022</v>
      </c>
      <c r="B7" s="601">
        <v>1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0</v>
      </c>
      <c r="J7" s="612">
        <v>0</v>
      </c>
      <c r="K7" s="980">
        <v>0</v>
      </c>
      <c r="L7" s="601"/>
      <c r="M7" s="612"/>
      <c r="N7" s="980"/>
    </row>
    <row r="8" spans="1:14" x14ac:dyDescent="0.25">
      <c r="A8" s="219">
        <v>2023</v>
      </c>
      <c r="B8" s="947">
        <v>0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25</v>
      </c>
      <c r="C5" s="207">
        <v>20</v>
      </c>
      <c r="G5" s="113"/>
      <c r="H5" s="174" t="s">
        <v>586</v>
      </c>
      <c r="I5" s="207">
        <v>10</v>
      </c>
      <c r="J5" s="207">
        <v>8</v>
      </c>
    </row>
    <row r="6" spans="1:13" ht="15" customHeight="1" x14ac:dyDescent="0.25">
      <c r="A6" s="175" t="s">
        <v>587</v>
      </c>
      <c r="B6" s="208">
        <v>746</v>
      </c>
      <c r="C6" s="208">
        <v>121</v>
      </c>
      <c r="G6" s="113"/>
      <c r="H6" s="175" t="s">
        <v>587</v>
      </c>
      <c r="I6" s="208">
        <v>199</v>
      </c>
      <c r="J6" s="208">
        <v>77</v>
      </c>
    </row>
    <row r="7" spans="1:13" ht="15" customHeight="1" x14ac:dyDescent="0.25">
      <c r="A7" s="175" t="s">
        <v>588</v>
      </c>
      <c r="B7" s="208">
        <v>2249</v>
      </c>
      <c r="C7" s="208">
        <v>1920</v>
      </c>
      <c r="G7" s="113"/>
      <c r="H7" s="175" t="s">
        <v>588</v>
      </c>
      <c r="I7" s="208">
        <v>1157</v>
      </c>
      <c r="J7" s="208">
        <v>841</v>
      </c>
    </row>
    <row r="8" spans="1:13" ht="15" customHeight="1" x14ac:dyDescent="0.25">
      <c r="A8" s="175" t="s">
        <v>589</v>
      </c>
      <c r="B8" s="208">
        <v>1764</v>
      </c>
      <c r="C8" s="208">
        <v>1936</v>
      </c>
      <c r="G8" s="113"/>
      <c r="H8" s="175" t="s">
        <v>589</v>
      </c>
      <c r="I8" s="208">
        <v>1556</v>
      </c>
      <c r="J8" s="208">
        <v>1499</v>
      </c>
    </row>
    <row r="9" spans="1:13" ht="15" customHeight="1" x14ac:dyDescent="0.25">
      <c r="A9" s="175" t="s">
        <v>590</v>
      </c>
      <c r="B9" s="208">
        <v>2298</v>
      </c>
      <c r="C9" s="208">
        <v>3319</v>
      </c>
      <c r="G9" s="113"/>
      <c r="H9" s="175" t="s">
        <v>590</v>
      </c>
      <c r="I9" s="208">
        <v>2620</v>
      </c>
      <c r="J9" s="208">
        <v>3605</v>
      </c>
    </row>
    <row r="10" spans="1:13" ht="15" customHeight="1" x14ac:dyDescent="0.25">
      <c r="A10" s="175" t="s">
        <v>591</v>
      </c>
      <c r="B10" s="208">
        <v>177</v>
      </c>
      <c r="C10" s="208">
        <v>165</v>
      </c>
      <c r="G10" s="113"/>
      <c r="H10" s="175" t="s">
        <v>591</v>
      </c>
      <c r="I10" s="208">
        <v>205</v>
      </c>
      <c r="J10" s="208">
        <v>195</v>
      </c>
    </row>
    <row r="11" spans="1:13" ht="15" customHeight="1" x14ac:dyDescent="0.25">
      <c r="A11" s="176" t="s">
        <v>592</v>
      </c>
      <c r="B11" s="209">
        <v>181</v>
      </c>
      <c r="C11" s="209">
        <v>208</v>
      </c>
      <c r="G11" s="113"/>
      <c r="H11" s="176" t="s">
        <v>592</v>
      </c>
      <c r="I11" s="209">
        <v>321</v>
      </c>
      <c r="J11" s="209">
        <v>282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25</v>
      </c>
      <c r="C17" s="178">
        <f>IF(ISBLANK(C5),"0",C5)</f>
        <v>20</v>
      </c>
      <c r="G17" s="113"/>
      <c r="H17" s="174" t="s">
        <v>586</v>
      </c>
      <c r="I17" s="177">
        <f>IF(ISBLANK(I5),"0",I5)</f>
        <v>10</v>
      </c>
      <c r="J17" s="178">
        <f>IF(ISBLANK(J5),"0",J5)</f>
        <v>8</v>
      </c>
    </row>
    <row r="18" spans="1:13" ht="15" customHeight="1" x14ac:dyDescent="0.25">
      <c r="A18" s="175" t="s">
        <v>587</v>
      </c>
      <c r="B18" s="179">
        <f t="shared" ref="B18:C18" si="0">IF(ISBLANK(B6),"0",B6)</f>
        <v>746</v>
      </c>
      <c r="C18" s="180">
        <f t="shared" si="0"/>
        <v>121</v>
      </c>
      <c r="G18" s="113"/>
      <c r="H18" s="175" t="s">
        <v>587</v>
      </c>
      <c r="I18" s="179">
        <f t="shared" ref="I18:J18" si="1">IF(ISBLANK(I6),"0",I6)</f>
        <v>199</v>
      </c>
      <c r="J18" s="180">
        <f t="shared" si="1"/>
        <v>77</v>
      </c>
    </row>
    <row r="19" spans="1:13" ht="15" customHeight="1" x14ac:dyDescent="0.25">
      <c r="A19" s="175" t="s">
        <v>588</v>
      </c>
      <c r="B19" s="179">
        <f t="shared" ref="B19:C19" si="2">IF(ISBLANK(B7),"0",B7)</f>
        <v>2249</v>
      </c>
      <c r="C19" s="180">
        <f t="shared" si="2"/>
        <v>1920</v>
      </c>
      <c r="G19" s="113"/>
      <c r="H19" s="175" t="s">
        <v>588</v>
      </c>
      <c r="I19" s="179">
        <f t="shared" ref="I19:J19" si="3">IF(ISBLANK(I7),"0",I7)</f>
        <v>1157</v>
      </c>
      <c r="J19" s="180">
        <f t="shared" si="3"/>
        <v>841</v>
      </c>
    </row>
    <row r="20" spans="1:13" ht="15" customHeight="1" x14ac:dyDescent="0.25">
      <c r="A20" s="175" t="s">
        <v>589</v>
      </c>
      <c r="B20" s="179">
        <f t="shared" ref="B20:C20" si="4">IF(ISBLANK(B8),"0",B8)</f>
        <v>1764</v>
      </c>
      <c r="C20" s="180">
        <f t="shared" si="4"/>
        <v>1936</v>
      </c>
      <c r="G20" s="113"/>
      <c r="H20" s="175" t="s">
        <v>589</v>
      </c>
      <c r="I20" s="179">
        <f t="shared" ref="I20:J20" si="5">IF(ISBLANK(I8),"0",I8)</f>
        <v>1556</v>
      </c>
      <c r="J20" s="180">
        <f t="shared" si="5"/>
        <v>1499</v>
      </c>
    </row>
    <row r="21" spans="1:13" ht="15" customHeight="1" x14ac:dyDescent="0.25">
      <c r="A21" s="175" t="s">
        <v>590</v>
      </c>
      <c r="B21" s="179">
        <f t="shared" ref="B21:C21" si="6">IF(ISBLANK(B9),"0",B9)</f>
        <v>2298</v>
      </c>
      <c r="C21" s="180">
        <f t="shared" si="6"/>
        <v>3319</v>
      </c>
      <c r="G21" s="113"/>
      <c r="H21" s="175" t="s">
        <v>590</v>
      </c>
      <c r="I21" s="179">
        <f t="shared" ref="I21:J21" si="7">IF(ISBLANK(I9),"0",I9)</f>
        <v>2620</v>
      </c>
      <c r="J21" s="180">
        <f t="shared" si="7"/>
        <v>3605</v>
      </c>
    </row>
    <row r="22" spans="1:13" ht="15" customHeight="1" x14ac:dyDescent="0.25">
      <c r="A22" s="175" t="s">
        <v>591</v>
      </c>
      <c r="B22" s="179">
        <f t="shared" ref="B22:C22" si="8">IF(ISBLANK(B10),"0",B10)</f>
        <v>177</v>
      </c>
      <c r="C22" s="180">
        <f t="shared" si="8"/>
        <v>165</v>
      </c>
      <c r="G22" s="113"/>
      <c r="H22" s="175" t="s">
        <v>591</v>
      </c>
      <c r="I22" s="179">
        <f t="shared" ref="I22:J22" si="9">IF(ISBLANK(I10),"0",I10)</f>
        <v>205</v>
      </c>
      <c r="J22" s="180">
        <f t="shared" si="9"/>
        <v>195</v>
      </c>
    </row>
    <row r="23" spans="1:13" ht="15" customHeight="1" x14ac:dyDescent="0.25">
      <c r="A23" s="176" t="s">
        <v>592</v>
      </c>
      <c r="B23" s="181">
        <f t="shared" ref="B23:C23" si="10">IF(ISBLANK(B11),"0",B11)</f>
        <v>181</v>
      </c>
      <c r="C23" s="182">
        <f t="shared" si="10"/>
        <v>208</v>
      </c>
      <c r="G23" s="113"/>
      <c r="H23" s="176" t="s">
        <v>592</v>
      </c>
      <c r="I23" s="181">
        <f t="shared" ref="I23:J23" si="11">IF(ISBLANK(I11),"0",I11)</f>
        <v>321</v>
      </c>
      <c r="J23" s="182">
        <f t="shared" si="11"/>
        <v>282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0.33602150537634407</v>
      </c>
      <c r="C29" s="184">
        <f>C17/SUM(C17:C23)*100</f>
        <v>0.26011184809468069</v>
      </c>
      <c r="D29" s="253"/>
      <c r="E29" s="253"/>
      <c r="G29" s="113"/>
      <c r="H29" s="174" t="s">
        <v>593</v>
      </c>
      <c r="I29" s="184">
        <f>I17/SUM(I17:I23)*100</f>
        <v>0.16479894528675015</v>
      </c>
      <c r="J29" s="184">
        <f>J17/SUM(J17:J23)*100</f>
        <v>0.12294452128477024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10.026881720430108</v>
      </c>
      <c r="C30" s="185">
        <f>C18/SUM(C17:C23)*100</f>
        <v>1.5736766809728182</v>
      </c>
      <c r="D30" s="253"/>
      <c r="E30" s="253"/>
      <c r="G30" s="113"/>
      <c r="H30" s="175" t="s">
        <v>594</v>
      </c>
      <c r="I30" s="185">
        <f>I18/SUM(I17:I23)*100</f>
        <v>3.2794990112063287</v>
      </c>
      <c r="J30" s="185">
        <f>J18/SUM(J17:J23)*100</f>
        <v>1.1833410173659136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30.228494623655916</v>
      </c>
      <c r="C31" s="185">
        <f>C19/SUM(C17:C23)*100</f>
        <v>24.970737417089346</v>
      </c>
      <c r="D31" s="253"/>
      <c r="E31" s="253"/>
      <c r="G31" s="113"/>
      <c r="H31" s="175" t="s">
        <v>595</v>
      </c>
      <c r="I31" s="185">
        <f>I19/SUM(I17:I23)*100</f>
        <v>19.067237969676995</v>
      </c>
      <c r="J31" s="185">
        <f>J19/SUM(J17:J23)*100</f>
        <v>12.924542800061472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23.70967741935484</v>
      </c>
      <c r="C32" s="185">
        <f>C20/SUM(C17:C23)*100</f>
        <v>25.178826895565091</v>
      </c>
      <c r="D32" s="253"/>
      <c r="E32" s="253"/>
      <c r="G32" s="113"/>
      <c r="H32" s="175" t="s">
        <v>596</v>
      </c>
      <c r="I32" s="185">
        <f>I20/SUM(I17:I23)*100</f>
        <v>25.642715886618326</v>
      </c>
      <c r="J32" s="185">
        <f>J20/SUM(J17:J23)*100</f>
        <v>23.036729675733824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30.887096774193552</v>
      </c>
      <c r="C33" s="185">
        <f>C21/SUM(C17:C23)*100</f>
        <v>43.165561191312264</v>
      </c>
      <c r="D33" s="253"/>
      <c r="E33" s="253"/>
      <c r="G33" s="113"/>
      <c r="H33" s="175" t="s">
        <v>597</v>
      </c>
      <c r="I33" s="185">
        <f>I21/SUM(I17:I23)*100</f>
        <v>43.17732366512854</v>
      </c>
      <c r="J33" s="185">
        <f>J21/SUM(J17:J23)*100</f>
        <v>55.40187490394959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2.379032258064516</v>
      </c>
      <c r="C34" s="185">
        <f>C22/SUM(C17:C23)*100</f>
        <v>2.1459227467811157</v>
      </c>
      <c r="D34" s="253"/>
      <c r="E34" s="253"/>
      <c r="G34" s="113"/>
      <c r="H34" s="175" t="s">
        <v>598</v>
      </c>
      <c r="I34" s="185">
        <f>I22/SUM(I17:I23)*100</f>
        <v>3.3783783783783785</v>
      </c>
      <c r="J34" s="185">
        <f>J22/SUM(J17:J23)*100</f>
        <v>2.9967727063162748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2.432795698924731</v>
      </c>
      <c r="C35" s="186">
        <f>C23/SUM(C17:C23)*100</f>
        <v>2.7051632201846796</v>
      </c>
      <c r="D35" s="253"/>
      <c r="E35" s="253"/>
      <c r="G35" s="113"/>
      <c r="H35" s="176" t="s">
        <v>599</v>
      </c>
      <c r="I35" s="186">
        <f>I23/SUM(I17:I23)*100</f>
        <v>5.2900461437046804</v>
      </c>
      <c r="J35" s="186">
        <f>J23/SUM(J17:J23)*100</f>
        <v>4.3337943752881509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0.33602150537634407</v>
      </c>
      <c r="C41" s="184">
        <f t="shared" si="12"/>
        <v>0.26011184809468069</v>
      </c>
      <c r="G41" s="113"/>
      <c r="H41" s="174" t="s">
        <v>601</v>
      </c>
      <c r="I41" s="184">
        <f t="shared" ref="I41:J41" si="13">I29</f>
        <v>0.16479894528675015</v>
      </c>
      <c r="J41" s="184">
        <f t="shared" si="13"/>
        <v>0.12294452128477024</v>
      </c>
    </row>
    <row r="42" spans="1:12" x14ac:dyDescent="0.25">
      <c r="A42" s="175" t="s">
        <v>602</v>
      </c>
      <c r="B42" s="185">
        <f t="shared" si="12"/>
        <v>10.026881720430108</v>
      </c>
      <c r="C42" s="185">
        <f t="shared" si="12"/>
        <v>1.5736766809728182</v>
      </c>
      <c r="G42" s="113"/>
      <c r="H42" s="175" t="s">
        <v>602</v>
      </c>
      <c r="I42" s="185">
        <f t="shared" ref="I42:J42" si="14">I30</f>
        <v>3.2794990112063287</v>
      </c>
      <c r="J42" s="185">
        <f t="shared" si="14"/>
        <v>1.1833410173659136</v>
      </c>
    </row>
    <row r="43" spans="1:12" x14ac:dyDescent="0.25">
      <c r="A43" s="175" t="s">
        <v>603</v>
      </c>
      <c r="B43" s="185">
        <f t="shared" si="12"/>
        <v>30.228494623655916</v>
      </c>
      <c r="C43" s="185">
        <f t="shared" si="12"/>
        <v>24.970737417089346</v>
      </c>
      <c r="G43" s="113"/>
      <c r="H43" s="175" t="s">
        <v>603</v>
      </c>
      <c r="I43" s="185">
        <f t="shared" ref="I43:J43" si="15">I31</f>
        <v>19.067237969676995</v>
      </c>
      <c r="J43" s="185">
        <f t="shared" si="15"/>
        <v>12.924542800061472</v>
      </c>
    </row>
    <row r="44" spans="1:12" x14ac:dyDescent="0.25">
      <c r="A44" s="175" t="s">
        <v>604</v>
      </c>
      <c r="B44" s="185">
        <f t="shared" si="12"/>
        <v>23.70967741935484</v>
      </c>
      <c r="C44" s="185">
        <f t="shared" si="12"/>
        <v>25.178826895565091</v>
      </c>
      <c r="G44" s="113"/>
      <c r="H44" s="175" t="s">
        <v>604</v>
      </c>
      <c r="I44" s="185">
        <f t="shared" ref="I44:J44" si="16">I32</f>
        <v>25.642715886618326</v>
      </c>
      <c r="J44" s="185">
        <f t="shared" si="16"/>
        <v>23.036729675733824</v>
      </c>
    </row>
    <row r="45" spans="1:12" x14ac:dyDescent="0.25">
      <c r="A45" s="175" t="s">
        <v>605</v>
      </c>
      <c r="B45" s="185">
        <f t="shared" si="12"/>
        <v>30.887096774193552</v>
      </c>
      <c r="C45" s="185">
        <f t="shared" si="12"/>
        <v>43.165561191312264</v>
      </c>
      <c r="G45" s="113"/>
      <c r="H45" s="175" t="s">
        <v>605</v>
      </c>
      <c r="I45" s="185">
        <f t="shared" ref="I45:J45" si="17">I33</f>
        <v>43.17732366512854</v>
      </c>
      <c r="J45" s="185">
        <f t="shared" si="17"/>
        <v>55.40187490394959</v>
      </c>
    </row>
    <row r="46" spans="1:12" x14ac:dyDescent="0.25">
      <c r="A46" s="175" t="s">
        <v>606</v>
      </c>
      <c r="B46" s="185">
        <f t="shared" si="12"/>
        <v>2.379032258064516</v>
      </c>
      <c r="C46" s="185">
        <f t="shared" si="12"/>
        <v>2.1459227467811157</v>
      </c>
      <c r="G46" s="113"/>
      <c r="H46" s="175" t="s">
        <v>606</v>
      </c>
      <c r="I46" s="185">
        <f t="shared" ref="I46:J46" si="18">I34</f>
        <v>3.3783783783783785</v>
      </c>
      <c r="J46" s="185">
        <f t="shared" si="18"/>
        <v>2.9967727063162748</v>
      </c>
    </row>
    <row r="47" spans="1:12" x14ac:dyDescent="0.25">
      <c r="A47" s="176" t="s">
        <v>607</v>
      </c>
      <c r="B47" s="186">
        <f t="shared" si="12"/>
        <v>2.432795698924731</v>
      </c>
      <c r="C47" s="186">
        <f t="shared" si="12"/>
        <v>2.7051632201846796</v>
      </c>
      <c r="G47" s="113"/>
      <c r="H47" s="176" t="s">
        <v>607</v>
      </c>
      <c r="I47" s="186">
        <f t="shared" ref="I47:J47" si="19">I35</f>
        <v>5.2900461437046804</v>
      </c>
      <c r="J47" s="186">
        <f t="shared" si="19"/>
        <v>4.3337943752881509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5757</v>
      </c>
      <c r="C5" s="207">
        <v>5552</v>
      </c>
      <c r="D5" s="253"/>
      <c r="E5" s="253"/>
      <c r="F5" s="1003"/>
      <c r="H5" s="174" t="s">
        <v>624</v>
      </c>
      <c r="I5" s="207">
        <v>2723</v>
      </c>
      <c r="J5" s="207">
        <v>2535</v>
      </c>
    </row>
    <row r="6" spans="1:10" ht="15" customHeight="1" x14ac:dyDescent="0.25">
      <c r="A6" s="175" t="s">
        <v>625</v>
      </c>
      <c r="B6" s="208">
        <v>772</v>
      </c>
      <c r="C6" s="208">
        <v>1009</v>
      </c>
      <c r="D6" s="253"/>
      <c r="E6" s="253"/>
      <c r="F6" s="1003"/>
      <c r="H6" s="175" t="s">
        <v>625</v>
      </c>
      <c r="I6" s="208">
        <v>1783</v>
      </c>
      <c r="J6" s="208">
        <v>2385</v>
      </c>
    </row>
    <row r="7" spans="1:10" ht="15" customHeight="1" x14ac:dyDescent="0.25">
      <c r="A7" s="176" t="s">
        <v>626</v>
      </c>
      <c r="B7" s="209">
        <v>911</v>
      </c>
      <c r="C7" s="209">
        <v>1128</v>
      </c>
      <c r="D7" s="253"/>
      <c r="E7" s="253"/>
      <c r="F7" s="1003"/>
      <c r="H7" s="175" t="s">
        <v>626</v>
      </c>
      <c r="I7" s="208">
        <v>1552</v>
      </c>
      <c r="J7" s="208">
        <v>1576</v>
      </c>
    </row>
    <row r="8" spans="1:10" x14ac:dyDescent="0.25">
      <c r="D8" s="253"/>
      <c r="E8" s="253"/>
      <c r="F8" s="1003"/>
      <c r="H8" s="176" t="s">
        <v>2351</v>
      </c>
      <c r="I8" s="209">
        <v>10</v>
      </c>
      <c r="J8" s="209">
        <v>11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5757</v>
      </c>
      <c r="C13" s="178">
        <f>IF(ISBLANK(C5),"0",C5)</f>
        <v>5552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772</v>
      </c>
      <c r="C14" s="180">
        <f t="shared" si="0"/>
        <v>1009</v>
      </c>
      <c r="D14" s="253"/>
      <c r="E14" s="253"/>
      <c r="F14" s="1003"/>
      <c r="H14" s="174" t="s">
        <v>624</v>
      </c>
      <c r="I14" s="177">
        <f>IF(ISBLANK(I5),"0",I5)</f>
        <v>2723</v>
      </c>
      <c r="J14" s="178">
        <f>IF(ISBLANK(J5),"0",J5)</f>
        <v>2535</v>
      </c>
    </row>
    <row r="15" spans="1:10" ht="15" customHeight="1" x14ac:dyDescent="0.25">
      <c r="A15" s="176" t="s">
        <v>626</v>
      </c>
      <c r="B15" s="181">
        <f t="shared" si="0"/>
        <v>911</v>
      </c>
      <c r="C15" s="182">
        <f t="shared" si="0"/>
        <v>1128</v>
      </c>
      <c r="D15" s="253"/>
      <c r="E15" s="253"/>
      <c r="F15" s="1003"/>
      <c r="H15" s="175" t="s">
        <v>625</v>
      </c>
      <c r="I15" s="179">
        <f t="shared" ref="I15:J15" si="1">IF(ISBLANK(I6),"0",I6)</f>
        <v>1783</v>
      </c>
      <c r="J15" s="180">
        <f t="shared" si="1"/>
        <v>2385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1552</v>
      </c>
      <c r="J16" s="180">
        <f t="shared" si="2"/>
        <v>1576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10</v>
      </c>
      <c r="J17" s="182">
        <f t="shared" si="3"/>
        <v>11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77.379032258064512</v>
      </c>
      <c r="C21" s="184">
        <f>C13/SUM(C13:C15)*100</f>
        <v>72.207049031083372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10.376344086021504</v>
      </c>
      <c r="C22" s="185">
        <f>C14/SUM(C13:C15)*100</f>
        <v>13.12264273637664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12.24462365591398</v>
      </c>
      <c r="C23" s="186">
        <f>C15/SUM(C13:C15)*100</f>
        <v>14.670308232539991</v>
      </c>
      <c r="D23" s="253"/>
      <c r="E23" s="253"/>
      <c r="F23" s="1003"/>
      <c r="H23" s="174" t="s">
        <v>629</v>
      </c>
      <c r="I23" s="184">
        <f>I14/SUM(I14:I17)*100</f>
        <v>44.874752801582069</v>
      </c>
      <c r="J23" s="184">
        <f>J14/SUM(J14:J17)*100</f>
        <v>38.958045182111576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29.383651944627552</v>
      </c>
      <c r="J24" s="185">
        <f>J15/SUM(J14:J17)*100</f>
        <v>36.652835408022128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25.576796308503624</v>
      </c>
      <c r="J25" s="185">
        <f>J16/SUM(J14:J17)*100</f>
        <v>24.220070693099739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0.16479894528675015</v>
      </c>
      <c r="J26" s="186">
        <f>J17/SUM(J14:J17)*100</f>
        <v>0.16904871676655908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77.379032258064512</v>
      </c>
      <c r="C29" s="189">
        <f t="shared" si="4"/>
        <v>72.207049031083372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10.376344086021504</v>
      </c>
      <c r="C30" s="192">
        <f t="shared" si="4"/>
        <v>13.12264273637664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12.24462365591398</v>
      </c>
      <c r="C31" s="195">
        <f t="shared" si="4"/>
        <v>14.670308232539991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44.874752801582069</v>
      </c>
      <c r="J32" s="189">
        <f>J23</f>
        <v>38.958045182111576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29.383651944627552</v>
      </c>
      <c r="J33" s="192">
        <f t="shared" si="5"/>
        <v>36.652835408022128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25.576796308503624</v>
      </c>
      <c r="J34" s="192">
        <f t="shared" si="6"/>
        <v>24.220070693099739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0.16479894528675015</v>
      </c>
      <c r="J35" s="195">
        <f t="shared" si="7"/>
        <v>0.16904871676655908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338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29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14480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43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8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21.4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-13.4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72.489999999999995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46.2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190.9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3</v>
      </c>
      <c r="C5" s="655">
        <v>3</v>
      </c>
      <c r="E5" s="28"/>
      <c r="J5" s="654" t="s">
        <v>542</v>
      </c>
      <c r="K5" s="669">
        <f>IF(ISBLANK(B5),"",B5)</f>
        <v>3</v>
      </c>
      <c r="L5" s="618">
        <f>IF(ISBLANK(C5),"",C5)</f>
        <v>3</v>
      </c>
      <c r="N5" s="28"/>
    </row>
    <row r="6" spans="1:15" x14ac:dyDescent="0.25">
      <c r="A6" s="656" t="s">
        <v>543</v>
      </c>
      <c r="B6" s="657">
        <v>1</v>
      </c>
      <c r="C6" s="657">
        <v>5</v>
      </c>
      <c r="E6" s="44"/>
      <c r="J6" s="656" t="s">
        <v>543</v>
      </c>
      <c r="K6" s="670">
        <f t="shared" ref="K6:K10" si="0">IF(ISBLANK(B6),"",B6)</f>
        <v>1</v>
      </c>
      <c r="L6" s="619">
        <f t="shared" ref="L6:L10" si="1">IF(ISBLANK(C6),"",C6)</f>
        <v>5</v>
      </c>
      <c r="N6" s="44"/>
    </row>
    <row r="7" spans="1:15" x14ac:dyDescent="0.25">
      <c r="A7" s="656" t="s">
        <v>641</v>
      </c>
      <c r="B7" s="657">
        <v>11</v>
      </c>
      <c r="C7" s="657">
        <v>11</v>
      </c>
      <c r="E7" s="44"/>
      <c r="J7" s="656" t="s">
        <v>641</v>
      </c>
      <c r="K7" s="670">
        <f t="shared" si="0"/>
        <v>11</v>
      </c>
      <c r="L7" s="619">
        <f t="shared" si="1"/>
        <v>11</v>
      </c>
      <c r="N7" s="44"/>
    </row>
    <row r="8" spans="1:15" x14ac:dyDescent="0.25">
      <c r="A8" s="650" t="s">
        <v>642</v>
      </c>
      <c r="B8" s="651">
        <v>25</v>
      </c>
      <c r="C8" s="651">
        <v>13</v>
      </c>
      <c r="E8" s="21"/>
      <c r="J8" s="650" t="s">
        <v>642</v>
      </c>
      <c r="K8" s="670">
        <f t="shared" si="0"/>
        <v>25</v>
      </c>
      <c r="L8" s="619">
        <f t="shared" si="1"/>
        <v>13</v>
      </c>
      <c r="N8" s="21"/>
    </row>
    <row r="9" spans="1:15" x14ac:dyDescent="0.25">
      <c r="A9" s="650" t="s">
        <v>643</v>
      </c>
      <c r="B9" s="651">
        <v>45</v>
      </c>
      <c r="C9" s="651">
        <v>27</v>
      </c>
      <c r="E9" s="21"/>
      <c r="J9" s="650" t="s">
        <v>643</v>
      </c>
      <c r="K9" s="670">
        <f t="shared" si="0"/>
        <v>45</v>
      </c>
      <c r="L9" s="619">
        <f t="shared" si="1"/>
        <v>27</v>
      </c>
      <c r="N9" s="21"/>
    </row>
    <row r="10" spans="1:15" x14ac:dyDescent="0.25">
      <c r="A10" s="652" t="s">
        <v>365</v>
      </c>
      <c r="B10" s="653">
        <v>534</v>
      </c>
      <c r="C10" s="653">
        <v>45</v>
      </c>
      <c r="J10" s="652" t="s">
        <v>365</v>
      </c>
      <c r="K10" s="671">
        <f t="shared" si="0"/>
        <v>534</v>
      </c>
      <c r="L10" s="620">
        <f t="shared" si="1"/>
        <v>45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7.92</v>
      </c>
      <c r="C15" s="197"/>
      <c r="D15" s="253"/>
      <c r="E15" s="211"/>
      <c r="F15" s="253"/>
      <c r="G15" s="253"/>
      <c r="J15" s="673" t="s">
        <v>488</v>
      </c>
      <c r="K15" s="674">
        <f>B15</f>
        <v>7.92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1.28</v>
      </c>
      <c r="C16" s="197"/>
      <c r="D16" s="253"/>
      <c r="E16" s="254"/>
      <c r="F16" s="253"/>
      <c r="G16" s="253"/>
      <c r="J16" s="675" t="s">
        <v>489</v>
      </c>
      <c r="K16" s="676">
        <f>B16</f>
        <v>1.28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/>
      <c r="C18" s="197"/>
      <c r="D18" s="255"/>
      <c r="E18" s="256"/>
      <c r="F18" s="253"/>
      <c r="G18" s="253"/>
      <c r="J18" s="678" t="s">
        <v>501</v>
      </c>
      <c r="K18" s="674">
        <f>B18</f>
        <v>0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4.54</v>
      </c>
      <c r="C19" s="198"/>
      <c r="D19" s="255"/>
      <c r="E19" s="256"/>
      <c r="F19" s="253"/>
      <c r="G19" s="253"/>
      <c r="J19" s="672" t="s">
        <v>502</v>
      </c>
      <c r="K19" s="676">
        <f>B19</f>
        <v>4.54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4.54</v>
      </c>
      <c r="C21" s="253"/>
      <c r="D21" s="253"/>
      <c r="E21" s="253"/>
      <c r="F21" s="253"/>
      <c r="G21" s="253"/>
      <c r="J21" s="661" t="s">
        <v>498</v>
      </c>
      <c r="K21" s="679">
        <f>B21</f>
        <v>4.54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0</v>
      </c>
      <c r="C32" s="655">
        <v>3</v>
      </c>
      <c r="E32" s="28"/>
      <c r="J32" s="654" t="s">
        <v>542</v>
      </c>
      <c r="K32" s="669">
        <f>IF(ISBLANK(B32),"",B32)</f>
        <v>0</v>
      </c>
      <c r="L32" s="618">
        <f>IF(ISBLANK(C32),"",C32)</f>
        <v>3</v>
      </c>
      <c r="N32" s="28"/>
    </row>
    <row r="33" spans="1:15" x14ac:dyDescent="0.25">
      <c r="A33" s="656" t="s">
        <v>543</v>
      </c>
      <c r="B33" s="657">
        <v>0</v>
      </c>
      <c r="C33" s="657">
        <v>2</v>
      </c>
      <c r="E33" s="44"/>
      <c r="J33" s="656" t="s">
        <v>543</v>
      </c>
      <c r="K33" s="670">
        <f t="shared" ref="K33:K37" si="2">IF(ISBLANK(B33),"",B33)</f>
        <v>0</v>
      </c>
      <c r="L33" s="619">
        <f t="shared" ref="L33:L37" si="3">IF(ISBLANK(C33),"",C33)</f>
        <v>2</v>
      </c>
      <c r="N33" s="44"/>
    </row>
    <row r="34" spans="1:15" x14ac:dyDescent="0.25">
      <c r="A34" s="656" t="s">
        <v>641</v>
      </c>
      <c r="B34" s="657">
        <v>6</v>
      </c>
      <c r="C34" s="657">
        <v>11</v>
      </c>
      <c r="E34" s="44"/>
      <c r="J34" s="656" t="s">
        <v>641</v>
      </c>
      <c r="K34" s="670">
        <f t="shared" si="2"/>
        <v>6</v>
      </c>
      <c r="L34" s="619">
        <f t="shared" si="3"/>
        <v>11</v>
      </c>
      <c r="N34" s="44"/>
    </row>
    <row r="35" spans="1:15" x14ac:dyDescent="0.25">
      <c r="A35" s="650" t="s">
        <v>642</v>
      </c>
      <c r="B35" s="651">
        <v>9</v>
      </c>
      <c r="C35" s="651">
        <v>10</v>
      </c>
      <c r="E35" s="21"/>
      <c r="J35" s="650" t="s">
        <v>642</v>
      </c>
      <c r="K35" s="670">
        <f t="shared" si="2"/>
        <v>9</v>
      </c>
      <c r="L35" s="619">
        <f t="shared" si="3"/>
        <v>10</v>
      </c>
      <c r="N35" s="21"/>
    </row>
    <row r="36" spans="1:15" x14ac:dyDescent="0.25">
      <c r="A36" s="650" t="s">
        <v>643</v>
      </c>
      <c r="B36" s="651">
        <v>20</v>
      </c>
      <c r="C36" s="651">
        <v>15</v>
      </c>
      <c r="E36" s="21"/>
      <c r="J36" s="650" t="s">
        <v>643</v>
      </c>
      <c r="K36" s="670">
        <f t="shared" si="2"/>
        <v>20</v>
      </c>
      <c r="L36" s="619">
        <f t="shared" si="3"/>
        <v>15</v>
      </c>
      <c r="N36" s="21"/>
    </row>
    <row r="37" spans="1:15" x14ac:dyDescent="0.25">
      <c r="A37" s="652" t="s">
        <v>365</v>
      </c>
      <c r="B37" s="653">
        <v>80</v>
      </c>
      <c r="C37" s="653">
        <v>20</v>
      </c>
      <c r="J37" s="652" t="s">
        <v>365</v>
      </c>
      <c r="K37" s="671">
        <f t="shared" si="2"/>
        <v>80</v>
      </c>
      <c r="L37" s="620">
        <f t="shared" si="3"/>
        <v>20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1.81</v>
      </c>
      <c r="C42" s="197"/>
      <c r="D42" s="253"/>
      <c r="E42" s="211"/>
      <c r="F42" s="253"/>
      <c r="G42" s="253"/>
      <c r="J42" s="673" t="s">
        <v>488</v>
      </c>
      <c r="K42" s="674">
        <f>B42</f>
        <v>1.81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0.89</v>
      </c>
      <c r="C43" s="197"/>
      <c r="D43" s="253"/>
      <c r="E43" s="254"/>
      <c r="F43" s="253"/>
      <c r="G43" s="253"/>
      <c r="J43" s="675" t="s">
        <v>489</v>
      </c>
      <c r="K43" s="676">
        <f>B43</f>
        <v>0.89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/>
      <c r="C45" s="197"/>
      <c r="D45" s="255"/>
      <c r="E45" s="256"/>
      <c r="F45" s="253"/>
      <c r="G45" s="253"/>
      <c r="J45" s="678" t="s">
        <v>501</v>
      </c>
      <c r="K45" s="674">
        <f>B45</f>
        <v>0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1.33</v>
      </c>
      <c r="C46" s="198"/>
      <c r="D46" s="255"/>
      <c r="E46" s="256"/>
      <c r="F46" s="253"/>
      <c r="G46" s="253"/>
      <c r="J46" s="672" t="s">
        <v>502</v>
      </c>
      <c r="K46" s="676">
        <f>B46</f>
        <v>1.33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1.33</v>
      </c>
      <c r="C48" s="253"/>
      <c r="D48" s="253"/>
      <c r="E48" s="253"/>
      <c r="F48" s="253"/>
      <c r="G48" s="253"/>
      <c r="J48" s="661" t="s">
        <v>498</v>
      </c>
      <c r="K48" s="679">
        <f>B48</f>
        <v>1.33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0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0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0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0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0</v>
      </c>
      <c r="C4" s="643">
        <v>0</v>
      </c>
      <c r="D4" s="643">
        <v>0</v>
      </c>
      <c r="E4" s="643">
        <v>0</v>
      </c>
      <c r="F4" s="643">
        <v>0</v>
      </c>
      <c r="G4" s="643">
        <v>0</v>
      </c>
      <c r="H4" s="643">
        <v>0</v>
      </c>
      <c r="I4" s="253"/>
      <c r="J4" s="253"/>
      <c r="K4" s="253"/>
    </row>
    <row r="5" spans="1:11" x14ac:dyDescent="0.25">
      <c r="A5" s="767">
        <v>2021</v>
      </c>
      <c r="B5" s="602">
        <v>0</v>
      </c>
      <c r="C5" s="602">
        <v>0</v>
      </c>
      <c r="D5" s="602">
        <v>0</v>
      </c>
      <c r="E5" s="602">
        <v>0</v>
      </c>
      <c r="F5" s="602">
        <v>0</v>
      </c>
      <c r="G5" s="602">
        <v>0</v>
      </c>
      <c r="H5" s="602">
        <v>0</v>
      </c>
      <c r="I5" s="253"/>
      <c r="J5" s="253"/>
      <c r="K5" s="253"/>
    </row>
    <row r="6" spans="1:11" x14ac:dyDescent="0.25">
      <c r="A6" s="481">
        <v>2022</v>
      </c>
      <c r="B6" s="617">
        <v>0</v>
      </c>
      <c r="C6" s="617">
        <v>0</v>
      </c>
      <c r="D6" s="617">
        <v>0</v>
      </c>
      <c r="E6" s="617">
        <v>0</v>
      </c>
      <c r="F6" s="617">
        <v>0</v>
      </c>
      <c r="G6" s="617">
        <v>0</v>
      </c>
      <c r="H6" s="617">
        <v>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14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1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0.8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0.9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0.16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1.4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31.5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0.59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91.5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58.4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206907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14289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1</v>
      </c>
      <c r="C4" s="600">
        <v>10.1</v>
      </c>
      <c r="D4" s="600">
        <v>25.3</v>
      </c>
      <c r="E4" s="600">
        <v>0.75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2</v>
      </c>
      <c r="C5" s="602">
        <v>17.2</v>
      </c>
      <c r="D5" s="751">
        <v>20.7</v>
      </c>
      <c r="E5" s="751">
        <v>0.56999999999999995</v>
      </c>
      <c r="G5" s="647" t="s">
        <v>446</v>
      </c>
      <c r="H5" s="648">
        <f>IF(ISBLANK(B4),"",B4)</f>
        <v>1</v>
      </c>
      <c r="I5" s="648">
        <f>IF(ISBLANK(B5),"",B5)</f>
        <v>2</v>
      </c>
      <c r="J5" s="649">
        <f>IF(ISBLANK(B6),"",B6)</f>
        <v>1</v>
      </c>
      <c r="K5" s="569"/>
    </row>
    <row r="6" spans="1:11" x14ac:dyDescent="0.25">
      <c r="A6" s="218">
        <v>2022</v>
      </c>
      <c r="B6" s="601">
        <v>1</v>
      </c>
      <c r="C6" s="602">
        <v>9</v>
      </c>
      <c r="D6" s="959">
        <v>31.5</v>
      </c>
      <c r="E6" s="959">
        <v>0.59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10.1</v>
      </c>
      <c r="I9" s="648">
        <f>IF(ISBLANK(C5),"",C5)</f>
        <v>17.2</v>
      </c>
      <c r="J9" s="649">
        <f>IF(ISBLANK(C6),"",C6)</f>
        <v>9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12</v>
      </c>
      <c r="C4" s="643">
        <v>0.8</v>
      </c>
      <c r="D4" s="643">
        <v>1.5</v>
      </c>
      <c r="E4" s="643">
        <v>0.15</v>
      </c>
      <c r="F4" s="643">
        <v>0.9</v>
      </c>
      <c r="G4" s="643">
        <v>1.3</v>
      </c>
      <c r="H4" s="1066"/>
      <c r="I4" s="253"/>
      <c r="J4" s="253"/>
      <c r="K4" s="253"/>
    </row>
    <row r="5" spans="1:11" x14ac:dyDescent="0.25">
      <c r="A5" s="480">
        <v>2021</v>
      </c>
      <c r="B5" s="602">
        <v>13</v>
      </c>
      <c r="C5" s="602">
        <v>0.9</v>
      </c>
      <c r="D5" s="602">
        <v>1.5</v>
      </c>
      <c r="E5" s="602">
        <v>0.16</v>
      </c>
      <c r="F5" s="602">
        <v>1.1000000000000001</v>
      </c>
      <c r="G5" s="602">
        <v>1.3</v>
      </c>
      <c r="H5" s="1066"/>
      <c r="I5" s="253"/>
      <c r="J5" s="253"/>
      <c r="K5" s="253"/>
    </row>
    <row r="6" spans="1:11" x14ac:dyDescent="0.25">
      <c r="A6" s="360">
        <v>2022</v>
      </c>
      <c r="B6" s="602">
        <v>14</v>
      </c>
      <c r="C6" s="602">
        <v>1</v>
      </c>
      <c r="D6" s="602">
        <v>0.8</v>
      </c>
      <c r="E6" s="602">
        <v>0.16</v>
      </c>
      <c r="F6" s="602">
        <v>0.9</v>
      </c>
      <c r="G6" s="602">
        <v>1.4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99.1</v>
      </c>
      <c r="C5" s="602">
        <v>98.1</v>
      </c>
      <c r="D5" s="602">
        <v>0</v>
      </c>
      <c r="E5" s="602">
        <v>0</v>
      </c>
      <c r="F5" s="253"/>
      <c r="G5" s="253"/>
      <c r="H5" s="253"/>
    </row>
    <row r="6" spans="1:8" x14ac:dyDescent="0.25">
      <c r="A6" s="360">
        <v>2021</v>
      </c>
      <c r="B6" s="602">
        <v>95.4</v>
      </c>
      <c r="C6" s="602">
        <v>70</v>
      </c>
      <c r="D6" s="602">
        <v>2</v>
      </c>
      <c r="E6" s="602">
        <v>13.3</v>
      </c>
      <c r="F6" s="253"/>
      <c r="G6" s="253"/>
      <c r="H6" s="253"/>
    </row>
    <row r="7" spans="1:8" x14ac:dyDescent="0.25">
      <c r="A7" s="481">
        <v>2022</v>
      </c>
      <c r="B7" s="1067">
        <v>91.5</v>
      </c>
      <c r="C7" s="1067">
        <v>58.4</v>
      </c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0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13.3</v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2616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18.100000000000001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5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523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2875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19229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1328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2610</v>
      </c>
      <c r="C5" s="1034">
        <v>1182</v>
      </c>
      <c r="D5" s="600">
        <v>1428</v>
      </c>
      <c r="G5" s="871" t="s">
        <v>126</v>
      </c>
      <c r="H5" s="637">
        <f>IF(ISBLANK(D7),"",D7)</f>
        <v>1453</v>
      </c>
    </row>
    <row r="6" spans="1:17" x14ac:dyDescent="0.25">
      <c r="A6" s="641">
        <v>2021</v>
      </c>
      <c r="B6" s="1034">
        <v>2612</v>
      </c>
      <c r="C6" s="1034">
        <v>1170</v>
      </c>
      <c r="D6" s="602">
        <v>1442</v>
      </c>
      <c r="G6" s="635" t="s">
        <v>127</v>
      </c>
      <c r="H6" s="623">
        <f>IF(ISBLANK(C7),"",C7)</f>
        <v>1163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2616</v>
      </c>
      <c r="C7" s="1034">
        <v>1163</v>
      </c>
      <c r="D7" s="617">
        <v>1453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1453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1163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17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9.4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1.3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8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0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17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0.4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1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16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0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0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816</v>
      </c>
      <c r="C6" s="55">
        <v>409</v>
      </c>
      <c r="D6" s="55">
        <v>407</v>
      </c>
      <c r="E6" s="70">
        <v>1087</v>
      </c>
      <c r="F6" s="55">
        <v>573</v>
      </c>
      <c r="G6" s="110">
        <v>514</v>
      </c>
      <c r="H6" s="55">
        <v>659</v>
      </c>
      <c r="I6" s="55">
        <v>359</v>
      </c>
      <c r="J6" s="55">
        <v>300</v>
      </c>
      <c r="K6" s="70">
        <v>2412</v>
      </c>
      <c r="L6" s="55">
        <v>1258</v>
      </c>
      <c r="M6" s="110">
        <v>1154</v>
      </c>
      <c r="N6" s="70">
        <v>2502</v>
      </c>
      <c r="O6" s="55">
        <v>1364</v>
      </c>
      <c r="P6" s="110">
        <v>1138</v>
      </c>
      <c r="Q6" s="70">
        <v>9606</v>
      </c>
      <c r="R6" s="55">
        <v>5164</v>
      </c>
      <c r="S6" s="110">
        <v>4442</v>
      </c>
      <c r="T6" s="70">
        <v>15307</v>
      </c>
      <c r="U6" s="55">
        <v>7899</v>
      </c>
      <c r="V6" s="160">
        <v>7408</v>
      </c>
    </row>
    <row r="7" spans="1:22" x14ac:dyDescent="0.25">
      <c r="A7" s="286">
        <v>2021</v>
      </c>
      <c r="B7" s="167">
        <v>798</v>
      </c>
      <c r="C7" s="94">
        <v>396</v>
      </c>
      <c r="D7" s="94">
        <v>402</v>
      </c>
      <c r="E7" s="167">
        <v>1042</v>
      </c>
      <c r="F7" s="94">
        <v>552</v>
      </c>
      <c r="G7" s="169">
        <v>490</v>
      </c>
      <c r="H7" s="94">
        <v>662</v>
      </c>
      <c r="I7" s="94">
        <v>352</v>
      </c>
      <c r="J7" s="94">
        <v>310</v>
      </c>
      <c r="K7" s="167">
        <v>2336</v>
      </c>
      <c r="L7" s="94">
        <v>1207</v>
      </c>
      <c r="M7" s="169">
        <v>1129</v>
      </c>
      <c r="N7" s="167">
        <v>2401</v>
      </c>
      <c r="O7" s="94">
        <v>1298</v>
      </c>
      <c r="P7" s="169">
        <v>1103</v>
      </c>
      <c r="Q7" s="167">
        <v>9413</v>
      </c>
      <c r="R7" s="94">
        <v>5059</v>
      </c>
      <c r="S7" s="169">
        <v>4354</v>
      </c>
      <c r="T7" s="212">
        <v>15003</v>
      </c>
      <c r="U7" s="58">
        <v>7737</v>
      </c>
      <c r="V7" s="160">
        <v>7266</v>
      </c>
    </row>
    <row r="8" spans="1:22" x14ac:dyDescent="0.25">
      <c r="A8" s="219">
        <v>2022</v>
      </c>
      <c r="B8" s="72">
        <v>846</v>
      </c>
      <c r="C8" s="61">
        <v>425</v>
      </c>
      <c r="D8" s="61">
        <v>421</v>
      </c>
      <c r="E8" s="72">
        <v>1003</v>
      </c>
      <c r="F8" s="61">
        <v>538</v>
      </c>
      <c r="G8" s="111">
        <v>465</v>
      </c>
      <c r="H8" s="61">
        <v>552</v>
      </c>
      <c r="I8" s="61">
        <v>301</v>
      </c>
      <c r="J8" s="61">
        <v>251</v>
      </c>
      <c r="K8" s="72">
        <v>2249</v>
      </c>
      <c r="L8" s="61">
        <v>1176</v>
      </c>
      <c r="M8" s="111">
        <v>1073</v>
      </c>
      <c r="N8" s="72">
        <v>2126</v>
      </c>
      <c r="O8" s="61">
        <v>1153</v>
      </c>
      <c r="P8" s="111">
        <v>973</v>
      </c>
      <c r="Q8" s="72">
        <v>8947</v>
      </c>
      <c r="R8" s="61">
        <v>4783</v>
      </c>
      <c r="S8" s="111">
        <v>4164</v>
      </c>
      <c r="T8" s="72">
        <v>14480</v>
      </c>
      <c r="U8" s="61">
        <v>7505</v>
      </c>
      <c r="V8" s="111">
        <v>6975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846</v>
      </c>
      <c r="C15" s="172">
        <f>E8</f>
        <v>1003</v>
      </c>
      <c r="D15" s="172">
        <f>H8</f>
        <v>552</v>
      </c>
      <c r="E15" s="172">
        <f>K8</f>
        <v>2249</v>
      </c>
      <c r="F15" s="172">
        <f>N8</f>
        <v>2126</v>
      </c>
      <c r="G15" s="172">
        <f>Q8</f>
        <v>8947</v>
      </c>
      <c r="H15" s="334">
        <f>T8</f>
        <v>14480</v>
      </c>
      <c r="M15" s="172">
        <f>K8</f>
        <v>2249</v>
      </c>
      <c r="N15" s="172">
        <f>H15-E15-O15</f>
        <v>8547</v>
      </c>
      <c r="O15" s="172">
        <f>H15-(B15+C15+G15)</f>
        <v>3684</v>
      </c>
      <c r="P15" s="29"/>
      <c r="Q15" s="100">
        <f>M15/H15*100</f>
        <v>15.531767955801104</v>
      </c>
      <c r="R15" s="100">
        <f>N15/H15*100</f>
        <v>59.026243093922645</v>
      </c>
      <c r="S15" s="100">
        <f>O15/H15*100</f>
        <v>25.441988950276244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15.531767955801104</v>
      </c>
      <c r="R18" s="100">
        <f>N15/H15*100</f>
        <v>59.026243093922645</v>
      </c>
      <c r="S18" s="100">
        <f>O15/H15*100</f>
        <v>25.441988950276244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0</v>
      </c>
      <c r="C23" s="361"/>
      <c r="D23" s="361"/>
      <c r="E23" s="167">
        <v>0</v>
      </c>
      <c r="F23" s="361"/>
      <c r="G23" s="362"/>
      <c r="H23" s="167">
        <v>0</v>
      </c>
      <c r="I23" s="94">
        <v>0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8.8000000000000007</v>
      </c>
      <c r="C24" s="361"/>
      <c r="D24" s="361"/>
      <c r="E24" s="167">
        <v>8.8000000000000007</v>
      </c>
      <c r="F24" s="361"/>
      <c r="G24" s="362"/>
      <c r="H24" s="167">
        <v>0</v>
      </c>
      <c r="I24" s="94">
        <v>0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0</v>
      </c>
      <c r="C25" s="357"/>
      <c r="D25" s="357"/>
      <c r="E25" s="72">
        <v>0</v>
      </c>
      <c r="F25" s="357"/>
      <c r="G25" s="461"/>
      <c r="H25" s="72">
        <v>0</v>
      </c>
      <c r="I25" s="61">
        <v>0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0</v>
      </c>
      <c r="F32" s="700">
        <f>A23</f>
        <v>2020</v>
      </c>
      <c r="G32" s="674">
        <f>IF(ISBLANK(J23),"",J23)</f>
        <v>0</v>
      </c>
      <c r="H32" s="674">
        <f>IF(ISBLANK(I23),"",I23)</f>
        <v>0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0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0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0</v>
      </c>
      <c r="F34" s="702">
        <f t="shared" si="3"/>
        <v>2022</v>
      </c>
      <c r="G34" s="676">
        <f t="shared" si="4"/>
        <v>0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20</v>
      </c>
      <c r="C4" s="600">
        <v>0</v>
      </c>
      <c r="D4" s="600">
        <v>3</v>
      </c>
      <c r="E4" s="599">
        <v>1</v>
      </c>
      <c r="F4" s="600">
        <v>10</v>
      </c>
      <c r="G4" s="600">
        <v>1.3</v>
      </c>
    </row>
    <row r="5" spans="1:10" x14ac:dyDescent="0.25">
      <c r="A5" s="286">
        <v>2022</v>
      </c>
      <c r="B5" s="751">
        <v>18</v>
      </c>
      <c r="C5" s="751">
        <v>0</v>
      </c>
      <c r="D5" s="751">
        <v>3</v>
      </c>
      <c r="E5" s="753">
        <v>0</v>
      </c>
      <c r="F5" s="751">
        <v>9.4</v>
      </c>
      <c r="G5" s="751">
        <v>1.3</v>
      </c>
    </row>
    <row r="6" spans="1:10" x14ac:dyDescent="0.25">
      <c r="A6" s="218">
        <v>2023</v>
      </c>
      <c r="B6" s="752">
        <v>16</v>
      </c>
      <c r="C6" s="752">
        <v>0</v>
      </c>
      <c r="D6" s="752">
        <v>1</v>
      </c>
      <c r="E6" s="754">
        <v>0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20</v>
      </c>
      <c r="C11" s="80">
        <f>IF(ISBLANK(D4),"",D4)</f>
        <v>3</v>
      </c>
      <c r="E11" s="103">
        <f>A4</f>
        <v>2021</v>
      </c>
      <c r="F11" s="80">
        <f>IF(ISBLANK(B4),"",B4)</f>
        <v>20</v>
      </c>
      <c r="G11" s="80">
        <f>IF(ISBLANK(D4),"",D4)</f>
        <v>3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18</v>
      </c>
      <c r="C12" s="80">
        <f>IF(ISBLANK(D5),"",D5)</f>
        <v>3</v>
      </c>
      <c r="E12" s="103">
        <f t="shared" ref="E12:E13" si="1">A5</f>
        <v>2022</v>
      </c>
      <c r="F12" s="80">
        <f t="shared" ref="F12:F13" si="2">IF(ISBLANK(B5),"",B5)</f>
        <v>18</v>
      </c>
      <c r="G12" s="80">
        <f t="shared" ref="G12:G13" si="3">IF(ISBLANK(D5),"",D5)</f>
        <v>3</v>
      </c>
    </row>
    <row r="13" spans="1:10" x14ac:dyDescent="0.25">
      <c r="A13" s="155">
        <f t="shared" si="0"/>
        <v>2023</v>
      </c>
      <c r="B13" s="83">
        <f>IF(ISBLANK(B6),"",B6)</f>
        <v>16</v>
      </c>
      <c r="C13" s="83">
        <f>IF(ISBLANK(D6),"",D6)</f>
        <v>1</v>
      </c>
      <c r="D13" s="253"/>
      <c r="E13" s="155">
        <f t="shared" si="1"/>
        <v>2023</v>
      </c>
      <c r="F13" s="83">
        <f t="shared" si="2"/>
        <v>16</v>
      </c>
      <c r="G13" s="83">
        <f t="shared" si="3"/>
        <v>1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0</v>
      </c>
      <c r="C18" s="80">
        <f>IF(ISBLANK(E4),"",E4)</f>
        <v>1</v>
      </c>
      <c r="E18" s="603">
        <f>A4</f>
        <v>2021</v>
      </c>
      <c r="F18" s="100">
        <f>IF(ISBLANK(C4),"",C4)</f>
        <v>0</v>
      </c>
      <c r="G18" s="100">
        <f>IF(ISBLANK(E4),"",E4)</f>
        <v>1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0</v>
      </c>
      <c r="C19" s="80">
        <f>IF(ISBLANK(E5),"",E5)</f>
        <v>0</v>
      </c>
      <c r="E19" s="103">
        <f t="shared" ref="E19:E20" si="5">A5</f>
        <v>2022</v>
      </c>
      <c r="F19" s="104">
        <f>IF(ISBLANK(C5),"",C5)</f>
        <v>0</v>
      </c>
      <c r="G19" s="104">
        <f t="shared" ref="G19:G20" si="6">IF(ISBLANK(E5),"",E5)</f>
        <v>0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0</v>
      </c>
      <c r="C20" s="83">
        <f>IF(ISBLANK(E6),"",E6)</f>
        <v>0</v>
      </c>
      <c r="E20" s="155">
        <f t="shared" si="5"/>
        <v>2023</v>
      </c>
      <c r="F20" s="83">
        <f>IF(ISBLANK(C6),"",C6)</f>
        <v>0</v>
      </c>
      <c r="G20" s="83">
        <f t="shared" si="6"/>
        <v>0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296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2.4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480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23.3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141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5.6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55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0.4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581</v>
      </c>
    </row>
    <row r="17" spans="2:3" x14ac:dyDescent="0.25">
      <c r="B17" s="253">
        <v>2022</v>
      </c>
      <c r="C17" s="1100">
        <v>523</v>
      </c>
    </row>
    <row r="18" spans="2:3" x14ac:dyDescent="0.25">
      <c r="B18" s="253">
        <v>2023</v>
      </c>
      <c r="C18" s="1100">
        <v>480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581</v>
      </c>
    </row>
    <row r="22" spans="2:3" x14ac:dyDescent="0.25">
      <c r="B22" s="636">
        <f>B17</f>
        <v>2022</v>
      </c>
      <c r="C22" s="636">
        <f t="shared" ref="C22:C23" si="0">IF(ISBLANK(C17),"",C17)</f>
        <v>523</v>
      </c>
    </row>
    <row r="23" spans="2:3" x14ac:dyDescent="0.25">
      <c r="B23" s="636">
        <f>B18</f>
        <v>2023</v>
      </c>
      <c r="C23" s="636">
        <f t="shared" si="0"/>
        <v>480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9</v>
      </c>
      <c r="C5" s="55">
        <v>21</v>
      </c>
      <c r="D5" s="55">
        <v>11</v>
      </c>
      <c r="E5" s="269">
        <f>SUM(B5:D5)</f>
        <v>41</v>
      </c>
      <c r="F5" s="71">
        <v>360</v>
      </c>
      <c r="G5" s="70">
        <v>0.4</v>
      </c>
      <c r="H5" s="55">
        <v>0.2</v>
      </c>
      <c r="I5" s="110">
        <v>0.3</v>
      </c>
      <c r="J5" s="71">
        <v>2.4</v>
      </c>
    </row>
    <row r="6" spans="1:10" x14ac:dyDescent="0.25">
      <c r="A6" s="286">
        <v>2022</v>
      </c>
      <c r="B6" s="757">
        <v>15</v>
      </c>
      <c r="C6" s="758">
        <v>20</v>
      </c>
      <c r="D6" s="758">
        <v>15</v>
      </c>
      <c r="E6" s="270">
        <f>SUM(B6:D6)</f>
        <v>50</v>
      </c>
      <c r="F6" s="214">
        <v>338</v>
      </c>
      <c r="G6" s="457">
        <v>0.7</v>
      </c>
      <c r="H6" s="458">
        <v>0.2</v>
      </c>
      <c r="I6" s="763">
        <v>0.4</v>
      </c>
      <c r="J6" s="214">
        <v>2.4</v>
      </c>
    </row>
    <row r="7" spans="1:10" x14ac:dyDescent="0.25">
      <c r="A7" s="218">
        <v>2023</v>
      </c>
      <c r="B7" s="167">
        <v>13</v>
      </c>
      <c r="C7" s="94">
        <v>21</v>
      </c>
      <c r="D7" s="94">
        <v>15</v>
      </c>
      <c r="E7" s="447">
        <f>SUM(B7:D7)</f>
        <v>49</v>
      </c>
      <c r="F7" s="168">
        <v>296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360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338</v>
      </c>
      <c r="C14" s="28"/>
      <c r="D14" s="28"/>
      <c r="F14" s="625" t="s">
        <v>1526</v>
      </c>
      <c r="G14" s="621">
        <f>IF(ISBLANK(B7),"",B7)</f>
        <v>13</v>
      </c>
      <c r="I14" s="625" t="s">
        <v>1529</v>
      </c>
      <c r="J14" s="621">
        <f>IF(ISBLANK(B7),"",B7)</f>
        <v>13</v>
      </c>
    </row>
    <row r="15" spans="1:10" x14ac:dyDescent="0.25">
      <c r="A15" s="624">
        <f t="shared" ref="A15" si="1">A7</f>
        <v>2023</v>
      </c>
      <c r="B15" s="623">
        <f t="shared" si="0"/>
        <v>296</v>
      </c>
      <c r="C15" s="28"/>
      <c r="D15" s="28"/>
      <c r="F15" s="626" t="s">
        <v>1527</v>
      </c>
      <c r="G15" s="622">
        <f>IF(ISBLANK(C7),"",C7)</f>
        <v>21</v>
      </c>
      <c r="I15" s="626" t="s">
        <v>1538</v>
      </c>
      <c r="J15" s="622">
        <f>IF(ISBLANK(C7),"",C7)</f>
        <v>21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15</v>
      </c>
      <c r="I16" s="627" t="s">
        <v>1539</v>
      </c>
      <c r="J16" s="623">
        <f>IF(ISBLANK(D7),"",D7)</f>
        <v>15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0.7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0.4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13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50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6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3.9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4</v>
      </c>
      <c r="C6" s="759"/>
      <c r="D6" s="759"/>
      <c r="E6" s="457">
        <v>2.2999999999999998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4</v>
      </c>
      <c r="C7" s="759"/>
      <c r="D7" s="759"/>
      <c r="E7" s="457">
        <v>2.4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6</v>
      </c>
      <c r="C8" s="760"/>
      <c r="D8" s="760"/>
      <c r="E8" s="601">
        <v>3.9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4</v>
      </c>
      <c r="C16" s="755"/>
      <c r="I16" s="700">
        <f>A6</f>
        <v>2020</v>
      </c>
      <c r="J16" s="674">
        <f>IF(ISBLANK(E6),"",E6)</f>
        <v>2.2999999999999998</v>
      </c>
      <c r="K16" s="756"/>
    </row>
    <row r="17" spans="1:10" x14ac:dyDescent="0.25">
      <c r="A17" s="701">
        <f>A7</f>
        <v>2021</v>
      </c>
      <c r="B17" s="853">
        <f>IF(ISBLANK(B7),"",B7)</f>
        <v>4</v>
      </c>
      <c r="C17" s="755"/>
      <c r="I17" s="701">
        <f>A7</f>
        <v>2021</v>
      </c>
      <c r="J17" s="853">
        <f>IF(ISBLANK(E7),"",E7)</f>
        <v>2.4</v>
      </c>
    </row>
    <row r="18" spans="1:10" x14ac:dyDescent="0.25">
      <c r="A18" s="702">
        <f>A8</f>
        <v>2022</v>
      </c>
      <c r="B18" s="676">
        <f>IF(ISBLANK(B8),"",B8)</f>
        <v>6</v>
      </c>
      <c r="C18" s="755"/>
      <c r="I18" s="702">
        <f>A8</f>
        <v>2022</v>
      </c>
      <c r="J18" s="676">
        <f>IF(ISBLANK(E8),"",E8)</f>
        <v>3.9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16</v>
      </c>
      <c r="D5" s="449">
        <f>IF(ISBLANK(B5),"",A5)</f>
        <v>2021</v>
      </c>
      <c r="E5" s="618">
        <f>IF(ISBLANK(B5),"",B5)</f>
        <v>16</v>
      </c>
      <c r="K5" s="217">
        <v>2020</v>
      </c>
      <c r="L5" s="655">
        <v>9.3000000000000007</v>
      </c>
    </row>
    <row r="6" spans="1:12" x14ac:dyDescent="0.25">
      <c r="A6" s="229">
        <v>2022</v>
      </c>
      <c r="B6" s="602">
        <v>15</v>
      </c>
      <c r="D6" s="450">
        <f>IF(ISBLANK(B6),"",A6)</f>
        <v>2022</v>
      </c>
      <c r="E6" s="619">
        <f>IF(ISBLANK(B6),"",B6)</f>
        <v>15</v>
      </c>
      <c r="K6" s="286">
        <v>2021</v>
      </c>
      <c r="L6" s="657">
        <v>8.6999999999999993</v>
      </c>
    </row>
    <row r="7" spans="1:12" x14ac:dyDescent="0.25">
      <c r="A7" s="123">
        <v>2023</v>
      </c>
      <c r="B7" s="617">
        <v>14</v>
      </c>
      <c r="D7" s="379">
        <f>IF(ISBLANK(B7),"",A7)</f>
        <v>2023</v>
      </c>
      <c r="E7" s="620">
        <f>IF(ISBLANK(B7),"",B7)</f>
        <v>14</v>
      </c>
      <c r="K7" s="219">
        <v>2022</v>
      </c>
      <c r="L7" s="617">
        <v>8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11</v>
      </c>
      <c r="C4" s="643">
        <v>44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2</v>
      </c>
      <c r="C5" s="602">
        <v>45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13</v>
      </c>
      <c r="C6" s="602">
        <v>50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5</v>
      </c>
      <c r="C5" s="643">
        <v>3031</v>
      </c>
      <c r="D5" s="643">
        <v>522</v>
      </c>
      <c r="E5" s="869">
        <v>17.100000000000001</v>
      </c>
      <c r="F5" s="1039">
        <v>15</v>
      </c>
      <c r="G5" s="1039">
        <v>19.3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5</v>
      </c>
      <c r="C6" s="657">
        <v>2970</v>
      </c>
      <c r="D6" s="657">
        <v>522</v>
      </c>
      <c r="E6" s="657">
        <v>17.399999999999999</v>
      </c>
      <c r="F6" s="657">
        <v>15.1</v>
      </c>
      <c r="G6" s="657">
        <v>19.8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5</v>
      </c>
      <c r="C7" s="617">
        <v>2875</v>
      </c>
      <c r="D7" s="617">
        <v>523</v>
      </c>
      <c r="E7" s="617">
        <v>18.100000000000001</v>
      </c>
      <c r="F7" s="617">
        <v>15.5</v>
      </c>
      <c r="G7" s="617">
        <v>20.8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25.2</v>
      </c>
      <c r="C4" s="655">
        <v>114</v>
      </c>
      <c r="D4" s="655">
        <v>5</v>
      </c>
      <c r="E4" s="655">
        <v>60</v>
      </c>
      <c r="F4" s="655">
        <v>0.4</v>
      </c>
      <c r="G4" s="655">
        <v>23</v>
      </c>
      <c r="H4" s="655">
        <v>1</v>
      </c>
      <c r="I4" s="655">
        <v>16</v>
      </c>
      <c r="J4" s="655">
        <v>0.4</v>
      </c>
      <c r="K4" s="253"/>
      <c r="L4" s="253"/>
      <c r="M4" s="253"/>
    </row>
    <row r="5" spans="1:13" x14ac:dyDescent="0.25">
      <c r="A5" s="486">
        <v>2022</v>
      </c>
      <c r="B5" s="602">
        <v>23.3</v>
      </c>
      <c r="C5" s="602">
        <v>125</v>
      </c>
      <c r="D5" s="602">
        <v>5.6</v>
      </c>
      <c r="E5" s="602">
        <v>54</v>
      </c>
      <c r="F5" s="602">
        <v>0.4</v>
      </c>
      <c r="G5" s="602">
        <v>21</v>
      </c>
      <c r="H5" s="602">
        <v>0</v>
      </c>
      <c r="I5" s="602">
        <v>13</v>
      </c>
      <c r="J5" s="602">
        <v>0.4</v>
      </c>
      <c r="K5" s="253"/>
      <c r="L5" s="253"/>
      <c r="M5" s="253"/>
    </row>
    <row r="6" spans="1:13" x14ac:dyDescent="0.25">
      <c r="A6" s="481">
        <v>2023</v>
      </c>
      <c r="B6" s="617"/>
      <c r="C6" s="617">
        <v>141</v>
      </c>
      <c r="D6" s="617"/>
      <c r="E6" s="617">
        <v>55</v>
      </c>
      <c r="F6" s="617"/>
      <c r="G6" s="617">
        <v>17</v>
      </c>
      <c r="H6" s="617">
        <v>0</v>
      </c>
      <c r="I6" s="617">
        <v>17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2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77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11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96</v>
      </c>
      <c r="C4" s="1006">
        <v>47</v>
      </c>
      <c r="D4" s="1006">
        <v>49</v>
      </c>
      <c r="E4" s="1005">
        <v>286</v>
      </c>
      <c r="F4" s="1006">
        <v>148</v>
      </c>
      <c r="G4" s="1006">
        <v>138</v>
      </c>
      <c r="H4" s="1007">
        <v>6.3</v>
      </c>
      <c r="I4" s="1007">
        <v>18.7</v>
      </c>
      <c r="J4" s="1007">
        <v>-12.4</v>
      </c>
      <c r="K4" s="70">
        <v>357</v>
      </c>
      <c r="L4" s="55">
        <v>170</v>
      </c>
      <c r="M4" s="110">
        <v>187</v>
      </c>
      <c r="N4" s="55">
        <v>467</v>
      </c>
      <c r="O4" s="55">
        <v>227</v>
      </c>
      <c r="P4" s="110">
        <v>240</v>
      </c>
    </row>
    <row r="5" spans="1:17" x14ac:dyDescent="0.25">
      <c r="A5" s="286">
        <v>2021</v>
      </c>
      <c r="B5" s="1008">
        <v>113</v>
      </c>
      <c r="C5" s="1009">
        <v>51</v>
      </c>
      <c r="D5" s="1009">
        <v>62</v>
      </c>
      <c r="E5" s="1008">
        <v>402</v>
      </c>
      <c r="F5" s="1009">
        <v>216</v>
      </c>
      <c r="G5" s="1009">
        <v>186</v>
      </c>
      <c r="H5" s="1010">
        <v>7.5</v>
      </c>
      <c r="I5" s="1010">
        <v>26.8</v>
      </c>
      <c r="J5" s="1010">
        <v>-19.3</v>
      </c>
      <c r="K5" s="212">
        <v>381</v>
      </c>
      <c r="L5" s="58">
        <v>161</v>
      </c>
      <c r="M5" s="160">
        <v>220</v>
      </c>
      <c r="N5" s="58">
        <v>401</v>
      </c>
      <c r="O5" s="58">
        <v>162</v>
      </c>
      <c r="P5" s="160">
        <v>239</v>
      </c>
    </row>
    <row r="6" spans="1:17" x14ac:dyDescent="0.25">
      <c r="A6" s="219">
        <v>2022</v>
      </c>
      <c r="B6" s="1011">
        <v>116</v>
      </c>
      <c r="C6" s="1012">
        <v>60</v>
      </c>
      <c r="D6" s="1012">
        <v>56</v>
      </c>
      <c r="E6" s="1011">
        <v>310</v>
      </c>
      <c r="F6" s="1012">
        <v>163</v>
      </c>
      <c r="G6" s="1012">
        <v>147</v>
      </c>
      <c r="H6" s="1013">
        <v>8</v>
      </c>
      <c r="I6" s="1013">
        <v>21.4</v>
      </c>
      <c r="J6" s="1013">
        <v>-13.4</v>
      </c>
      <c r="K6" s="1014">
        <v>379</v>
      </c>
      <c r="L6" s="1015">
        <v>161</v>
      </c>
      <c r="M6" s="1016">
        <v>218</v>
      </c>
      <c r="N6" s="1015">
        <v>391</v>
      </c>
      <c r="O6" s="1015">
        <v>166</v>
      </c>
      <c r="P6" s="1016">
        <v>225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49</v>
      </c>
      <c r="C13" s="319">
        <f>IF(ISBLANK(C4),"",C4)</f>
        <v>47</v>
      </c>
      <c r="D13" s="364"/>
      <c r="E13" s="322">
        <f>A4</f>
        <v>2020</v>
      </c>
      <c r="F13" s="319">
        <f>IF(ISBLANK(G4),"",G4)</f>
        <v>138</v>
      </c>
      <c r="G13" s="319">
        <f>IF(ISBLANK(F4),"",F4)</f>
        <v>148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62</v>
      </c>
      <c r="C14" s="320">
        <f t="shared" ref="C14:C15" si="2">IF(ISBLANK(C5),"",C5)</f>
        <v>51</v>
      </c>
      <c r="D14" s="364"/>
      <c r="E14" s="323">
        <f t="shared" ref="E14:E15" si="3">A5</f>
        <v>2021</v>
      </c>
      <c r="F14" s="320">
        <f t="shared" ref="F14:F15" si="4">IF(ISBLANK(G5),"",G5)</f>
        <v>186</v>
      </c>
      <c r="G14" s="320">
        <f t="shared" ref="G14:G15" si="5">IF(ISBLANK(F5),"",F5)</f>
        <v>216</v>
      </c>
      <c r="H14" s="389"/>
      <c r="I14" s="389"/>
      <c r="J14" s="48"/>
      <c r="K14" s="325" t="s">
        <v>536</v>
      </c>
      <c r="L14" s="328">
        <f>IF(ISBLANK(K4),"",K4)</f>
        <v>357</v>
      </c>
      <c r="M14" s="328">
        <f>IF(ISBLANK(K5),"",K5)</f>
        <v>381</v>
      </c>
      <c r="N14" s="328">
        <f>IF(ISBLANK(K6),"",K6)</f>
        <v>379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56</v>
      </c>
      <c r="C15" s="321">
        <f t="shared" si="2"/>
        <v>60</v>
      </c>
      <c r="E15" s="324">
        <f t="shared" si="3"/>
        <v>2022</v>
      </c>
      <c r="F15" s="321">
        <f t="shared" si="4"/>
        <v>147</v>
      </c>
      <c r="G15" s="321">
        <f t="shared" si="5"/>
        <v>163</v>
      </c>
      <c r="H15" s="211"/>
      <c r="I15" s="211"/>
      <c r="J15" s="28"/>
      <c r="K15" s="326" t="s">
        <v>535</v>
      </c>
      <c r="L15" s="329">
        <f>IF(ISBLANK(N4),"",N4)</f>
        <v>467</v>
      </c>
      <c r="M15" s="329">
        <f>IF(ISBLANK(N5),"",N5)</f>
        <v>401</v>
      </c>
      <c r="N15" s="329">
        <f>IF(ISBLANK(N6),"",N6)</f>
        <v>391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357</v>
      </c>
      <c r="M19" s="328">
        <f>IF(ISBLANK(K5),"",K5)</f>
        <v>381</v>
      </c>
      <c r="N19" s="328">
        <f>IF(ISBLANK(K6),"",K6)</f>
        <v>379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467</v>
      </c>
      <c r="M20" s="329">
        <f>IF(ISBLANK(N5),"",N5)</f>
        <v>401</v>
      </c>
      <c r="N20" s="329">
        <f>IF(ISBLANK(N6),"",N6)</f>
        <v>391</v>
      </c>
      <c r="O20" s="364"/>
    </row>
    <row r="21" spans="1:15" x14ac:dyDescent="0.25">
      <c r="A21" s="322">
        <f>A4</f>
        <v>2020</v>
      </c>
      <c r="B21" s="319">
        <f>IF(ISBLANK(D4),"",D4)</f>
        <v>49</v>
      </c>
      <c r="C21" s="319">
        <f>IF(ISBLANK(C4),"",C4)</f>
        <v>47</v>
      </c>
      <c r="E21" s="322">
        <f>A4</f>
        <v>2020</v>
      </c>
      <c r="F21" s="319">
        <f>IF(ISBLANK(G4),"",G4)</f>
        <v>138</v>
      </c>
      <c r="G21" s="319">
        <f>IF(ISBLANK(F4),"",F4)</f>
        <v>148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62</v>
      </c>
      <c r="C22" s="320">
        <f t="shared" ref="C22:C23" si="8">IF(ISBLANK(C5),"",C5)</f>
        <v>51</v>
      </c>
      <c r="E22" s="323">
        <f t="shared" ref="E22:E23" si="9">A5</f>
        <v>2021</v>
      </c>
      <c r="F22" s="320">
        <f t="shared" ref="F22:F23" si="10">IF(ISBLANK(G5),"",G5)</f>
        <v>186</v>
      </c>
      <c r="G22" s="320">
        <f t="shared" ref="G22:G23" si="11">IF(ISBLANK(F5),"",F5)</f>
        <v>216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56</v>
      </c>
      <c r="C23" s="321">
        <f t="shared" si="8"/>
        <v>60</v>
      </c>
      <c r="E23" s="324">
        <f t="shared" si="9"/>
        <v>2022</v>
      </c>
      <c r="F23" s="321">
        <f t="shared" si="10"/>
        <v>147</v>
      </c>
      <c r="G23" s="321">
        <f t="shared" si="11"/>
        <v>163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1</v>
      </c>
      <c r="C5" s="611"/>
      <c r="D5" s="611"/>
      <c r="E5" s="599">
        <v>12</v>
      </c>
      <c r="F5" s="616"/>
      <c r="G5" s="945"/>
      <c r="H5" s="599">
        <v>54</v>
      </c>
      <c r="I5" s="616">
        <v>14</v>
      </c>
      <c r="J5" s="616">
        <v>40</v>
      </c>
      <c r="K5" s="616"/>
      <c r="L5" s="945"/>
    </row>
    <row r="6" spans="1:12" x14ac:dyDescent="0.25">
      <c r="A6" s="286">
        <v>2021</v>
      </c>
      <c r="B6" s="601">
        <v>5</v>
      </c>
      <c r="C6" s="612"/>
      <c r="D6" s="612"/>
      <c r="E6" s="1034">
        <v>4</v>
      </c>
      <c r="F6" s="1028"/>
      <c r="G6" s="980"/>
      <c r="H6" s="1034">
        <v>56</v>
      </c>
      <c r="I6" s="1028">
        <v>9</v>
      </c>
      <c r="J6" s="1028">
        <v>47</v>
      </c>
      <c r="K6" s="1028"/>
      <c r="L6" s="980"/>
    </row>
    <row r="7" spans="1:12" x14ac:dyDescent="0.25">
      <c r="A7" s="218">
        <v>2022</v>
      </c>
      <c r="B7" s="601">
        <v>2</v>
      </c>
      <c r="C7" s="612"/>
      <c r="D7" s="612"/>
      <c r="E7" s="1034">
        <v>11</v>
      </c>
      <c r="F7" s="1028"/>
      <c r="G7" s="980"/>
      <c r="H7" s="1034">
        <v>77</v>
      </c>
      <c r="I7" s="1028">
        <v>25</v>
      </c>
      <c r="J7" s="1028">
        <v>52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25</v>
      </c>
    </row>
    <row r="15" spans="1:12" ht="30" x14ac:dyDescent="0.25">
      <c r="A15" s="833" t="s">
        <v>1543</v>
      </c>
      <c r="B15" s="623">
        <f>IF(ISBLANK(J7),"",J7)</f>
        <v>52</v>
      </c>
    </row>
    <row r="17" spans="1:2" x14ac:dyDescent="0.25">
      <c r="A17" s="625" t="s">
        <v>1540</v>
      </c>
      <c r="B17" s="621">
        <f>IF(ISBLANK(I7),"",I7)</f>
        <v>25</v>
      </c>
    </row>
    <row r="18" spans="1:2" x14ac:dyDescent="0.25">
      <c r="A18" s="627" t="s">
        <v>1541</v>
      </c>
      <c r="B18" s="623">
        <f>IF(ISBLANK(J7),"",J7)</f>
        <v>52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64.599999999999994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28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61.2</v>
      </c>
      <c r="C6" s="614">
        <v>0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62.8</v>
      </c>
      <c r="C10" s="614">
        <v>28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64.599999999999994</v>
      </c>
      <c r="C14" s="73">
        <v>28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289.30900000000003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124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4735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15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415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3919.95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12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0.6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32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284.40899999999999</v>
      </c>
      <c r="C5" s="611">
        <v>195.82900000000001</v>
      </c>
      <c r="D5" s="751">
        <v>5173</v>
      </c>
      <c r="E5" s="751">
        <v>34</v>
      </c>
      <c r="G5" s="358">
        <v>2014</v>
      </c>
      <c r="H5" s="70">
        <v>3918.02</v>
      </c>
      <c r="I5" s="55">
        <v>3734.27</v>
      </c>
      <c r="J5" s="55">
        <v>183.75</v>
      </c>
      <c r="K5" s="71">
        <v>12</v>
      </c>
    </row>
    <row r="6" spans="1:12" x14ac:dyDescent="0.25">
      <c r="A6" s="286">
        <v>2021</v>
      </c>
      <c r="B6" s="601">
        <v>289.30900000000003</v>
      </c>
      <c r="C6" s="612">
        <v>204.249</v>
      </c>
      <c r="D6" s="959">
        <v>4809</v>
      </c>
      <c r="E6" s="959">
        <v>32</v>
      </c>
      <c r="G6" s="480">
        <v>2017</v>
      </c>
      <c r="H6" s="212">
        <v>3925.72</v>
      </c>
      <c r="I6" s="58">
        <v>3741.97</v>
      </c>
      <c r="J6" s="58">
        <v>183.75</v>
      </c>
      <c r="K6" s="214">
        <v>12</v>
      </c>
    </row>
    <row r="7" spans="1:12" x14ac:dyDescent="0.25">
      <c r="A7" s="218">
        <v>2022</v>
      </c>
      <c r="B7" s="601">
        <v>289.30900000000003</v>
      </c>
      <c r="C7" s="612">
        <v>204.249</v>
      </c>
      <c r="D7" s="959">
        <v>4619</v>
      </c>
      <c r="E7" s="959">
        <v>32</v>
      </c>
      <c r="G7" s="482">
        <v>2020</v>
      </c>
      <c r="H7" s="72">
        <v>3919.95</v>
      </c>
      <c r="I7" s="61">
        <v>3741.97</v>
      </c>
      <c r="J7" s="61">
        <v>177.98</v>
      </c>
      <c r="K7" s="73">
        <v>12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204.249</v>
      </c>
      <c r="D14" s="631">
        <f>A5</f>
        <v>2020</v>
      </c>
      <c r="E14" s="625">
        <f>IF(ISBLANK(D5),"",D5)</f>
        <v>5173</v>
      </c>
      <c r="F14" s="211"/>
      <c r="G14" s="634" t="s">
        <v>925</v>
      </c>
      <c r="H14" s="621">
        <f>IF(ISBLANK(J7),"",J7)</f>
        <v>177.98</v>
      </c>
      <c r="I14" s="211"/>
      <c r="J14" s="211"/>
    </row>
    <row r="15" spans="1:12" x14ac:dyDescent="0.25">
      <c r="A15" s="870" t="s">
        <v>16</v>
      </c>
      <c r="B15" s="630">
        <f>IF(ISBLANK(B7),"",B7)</f>
        <v>289.30900000000003</v>
      </c>
      <c r="D15" s="632">
        <f t="shared" ref="D15:D16" si="0">A6</f>
        <v>2021</v>
      </c>
      <c r="E15" s="626">
        <f>IF(ISBLANK(D6),"",D6)</f>
        <v>4809</v>
      </c>
      <c r="F15" s="211"/>
      <c r="G15" s="635" t="s">
        <v>926</v>
      </c>
      <c r="H15" s="623">
        <f>IF(ISBLANK(I7),"",I7)</f>
        <v>3741.97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4619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204.249</v>
      </c>
      <c r="F19" s="253"/>
      <c r="G19" s="634" t="s">
        <v>529</v>
      </c>
      <c r="H19" s="621">
        <f>IF(ISBLANK(J7),"",J7)</f>
        <v>177.98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289.30900000000003</v>
      </c>
      <c r="F20" s="253"/>
      <c r="G20" s="635" t="s">
        <v>528</v>
      </c>
      <c r="H20" s="623">
        <f>IF(ISBLANK(I7),"",I7)</f>
        <v>3741.97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0.6</v>
      </c>
      <c r="C5" s="1092">
        <v>4735</v>
      </c>
      <c r="D5" s="1093">
        <v>124</v>
      </c>
      <c r="E5" s="1092">
        <v>410</v>
      </c>
      <c r="F5" s="1093">
        <v>15</v>
      </c>
    </row>
    <row r="6" spans="1:9" x14ac:dyDescent="0.25">
      <c r="A6" s="218">
        <v>2021</v>
      </c>
      <c r="B6" s="1092">
        <v>1</v>
      </c>
      <c r="C6" s="1092">
        <v>4735</v>
      </c>
      <c r="D6" s="1093">
        <v>124</v>
      </c>
      <c r="E6" s="1092">
        <v>415</v>
      </c>
      <c r="F6" s="1093">
        <v>15</v>
      </c>
    </row>
    <row r="7" spans="1:9" x14ac:dyDescent="0.25">
      <c r="A7" s="219">
        <v>2022</v>
      </c>
      <c r="B7" s="73">
        <v>0.6</v>
      </c>
      <c r="C7" s="73">
        <v>4735</v>
      </c>
      <c r="D7" s="73">
        <v>124</v>
      </c>
      <c r="E7" s="73">
        <v>415</v>
      </c>
      <c r="F7" s="73">
        <v>15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0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0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0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0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0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0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0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0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0</v>
      </c>
      <c r="C5" s="458">
        <v>0</v>
      </c>
      <c r="D5" s="458">
        <v>0</v>
      </c>
      <c r="E5" s="457">
        <v>0</v>
      </c>
      <c r="F5" s="458">
        <v>0</v>
      </c>
      <c r="G5" s="458">
        <v>0</v>
      </c>
      <c r="H5" s="457">
        <v>0</v>
      </c>
      <c r="I5" s="763">
        <v>0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0</v>
      </c>
      <c r="C6" s="458">
        <v>0</v>
      </c>
      <c r="D6" s="458">
        <v>0</v>
      </c>
      <c r="E6" s="457">
        <v>0</v>
      </c>
      <c r="F6" s="458">
        <v>0</v>
      </c>
      <c r="G6" s="458">
        <v>0</v>
      </c>
      <c r="H6" s="457">
        <v>0</v>
      </c>
      <c r="I6" s="763">
        <v>0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0</v>
      </c>
      <c r="C7" s="612">
        <v>0</v>
      </c>
      <c r="D7" s="612">
        <v>0</v>
      </c>
      <c r="E7" s="601">
        <v>0</v>
      </c>
      <c r="F7" s="612">
        <v>0</v>
      </c>
      <c r="G7" s="612">
        <v>0</v>
      </c>
      <c r="H7" s="947">
        <v>0</v>
      </c>
      <c r="I7" s="948">
        <v>0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0</v>
      </c>
      <c r="C14" s="674">
        <f t="shared" ref="C14:D14" si="0">IF(ISBLANK(C5),"",C5)</f>
        <v>0</v>
      </c>
      <c r="D14" s="669">
        <f t="shared" si="0"/>
        <v>0</v>
      </c>
      <c r="F14" s="884">
        <f>A5</f>
        <v>2020</v>
      </c>
      <c r="G14" s="674">
        <f>IF(ISBLANK(E5),"",E5)</f>
        <v>0</v>
      </c>
      <c r="H14" s="674">
        <f t="shared" ref="H14:I16" si="1">IF(ISBLANK(F5),"",F5)</f>
        <v>0</v>
      </c>
      <c r="I14" s="669">
        <f t="shared" si="1"/>
        <v>0</v>
      </c>
      <c r="J14" s="756"/>
      <c r="K14" s="884">
        <f>A5</f>
        <v>2020</v>
      </c>
      <c r="L14" s="674">
        <f>IF(ISBLANK(H5),"",H5)</f>
        <v>0</v>
      </c>
      <c r="M14" s="669">
        <f>IF(ISBLANK(I5),"",I5)</f>
        <v>0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0</v>
      </c>
      <c r="C15" s="879">
        <f t="shared" si="3"/>
        <v>0</v>
      </c>
      <c r="D15" s="886">
        <f t="shared" si="3"/>
        <v>0</v>
      </c>
      <c r="F15" s="890">
        <f t="shared" ref="F15:F16" si="4">A6</f>
        <v>2021</v>
      </c>
      <c r="G15" s="853">
        <f t="shared" ref="G15:G16" si="5">IF(ISBLANK(E6),"",E6)</f>
        <v>0</v>
      </c>
      <c r="H15" s="853">
        <f t="shared" si="1"/>
        <v>0</v>
      </c>
      <c r="I15" s="670">
        <f t="shared" si="1"/>
        <v>0</v>
      </c>
      <c r="J15" s="211"/>
      <c r="K15" s="890">
        <f t="shared" ref="K15:K16" si="6">A6</f>
        <v>2021</v>
      </c>
      <c r="L15" s="853">
        <f t="shared" ref="L15:M16" si="7">IF(ISBLANK(H6),"",H6)</f>
        <v>0</v>
      </c>
      <c r="M15" s="670">
        <f t="shared" si="7"/>
        <v>0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0</v>
      </c>
      <c r="C16" s="888">
        <f t="shared" si="3"/>
        <v>0</v>
      </c>
      <c r="D16" s="889">
        <f t="shared" si="3"/>
        <v>0</v>
      </c>
      <c r="F16" s="891">
        <f t="shared" si="4"/>
        <v>2022</v>
      </c>
      <c r="G16" s="676">
        <f t="shared" si="5"/>
        <v>0</v>
      </c>
      <c r="H16" s="676">
        <f t="shared" si="1"/>
        <v>0</v>
      </c>
      <c r="I16" s="671">
        <f t="shared" si="1"/>
        <v>0</v>
      </c>
      <c r="J16" s="211"/>
      <c r="K16" s="891">
        <f t="shared" si="6"/>
        <v>2022</v>
      </c>
      <c r="L16" s="676">
        <f t="shared" si="7"/>
        <v>0</v>
      </c>
      <c r="M16" s="671">
        <f t="shared" si="7"/>
        <v>0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0</v>
      </c>
      <c r="C22" s="674">
        <f t="shared" ref="C22:D22" si="8">IF(ISBLANK(C5),"",C5)</f>
        <v>0</v>
      </c>
      <c r="D22" s="669">
        <f t="shared" si="8"/>
        <v>0</v>
      </c>
      <c r="F22" s="884">
        <f>A5</f>
        <v>2020</v>
      </c>
      <c r="G22" s="674">
        <f>IF(ISBLANK(E5),"",E5)</f>
        <v>0</v>
      </c>
      <c r="H22" s="674">
        <f t="shared" ref="H22:I24" si="9">IF(ISBLANK(F5),"",F5)</f>
        <v>0</v>
      </c>
      <c r="I22" s="669">
        <f t="shared" si="9"/>
        <v>0</v>
      </c>
      <c r="J22" s="756"/>
      <c r="K22" s="884">
        <f>A5</f>
        <v>2020</v>
      </c>
      <c r="L22" s="674">
        <f>IF(ISBLANK(H5),"",H5)</f>
        <v>0</v>
      </c>
      <c r="M22" s="669">
        <f>IF(ISBLANK(I5),"",I5)</f>
        <v>0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0</v>
      </c>
      <c r="C23" s="853">
        <f t="shared" si="11"/>
        <v>0</v>
      </c>
      <c r="D23" s="670">
        <f t="shared" si="11"/>
        <v>0</v>
      </c>
      <c r="F23" s="890">
        <f t="shared" ref="F23:F24" si="12">A6</f>
        <v>2021</v>
      </c>
      <c r="G23" s="853">
        <f t="shared" ref="G23:G24" si="13">IF(ISBLANK(E6),"",E6)</f>
        <v>0</v>
      </c>
      <c r="H23" s="853">
        <f t="shared" si="9"/>
        <v>0</v>
      </c>
      <c r="I23" s="670">
        <f t="shared" si="9"/>
        <v>0</v>
      </c>
      <c r="J23" s="211"/>
      <c r="K23" s="890">
        <f t="shared" ref="K23:K24" si="14">A6</f>
        <v>2021</v>
      </c>
      <c r="L23" s="853">
        <f t="shared" ref="L23:M24" si="15">IF(ISBLANK(H6),"",H6)</f>
        <v>0</v>
      </c>
      <c r="M23" s="670">
        <f t="shared" si="15"/>
        <v>0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0</v>
      </c>
      <c r="C24" s="676">
        <f t="shared" si="11"/>
        <v>0</v>
      </c>
      <c r="D24" s="671">
        <f t="shared" si="11"/>
        <v>0</v>
      </c>
      <c r="F24" s="891">
        <f t="shared" si="12"/>
        <v>2022</v>
      </c>
      <c r="G24" s="676">
        <f t="shared" si="13"/>
        <v>0</v>
      </c>
      <c r="H24" s="676">
        <f t="shared" si="9"/>
        <v>0</v>
      </c>
      <c r="I24" s="671">
        <f t="shared" si="9"/>
        <v>0</v>
      </c>
      <c r="J24" s="211"/>
      <c r="K24" s="891">
        <f t="shared" si="14"/>
        <v>2022</v>
      </c>
      <c r="L24" s="676">
        <f t="shared" si="15"/>
        <v>0</v>
      </c>
      <c r="M24" s="671">
        <f t="shared" si="15"/>
        <v>0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60</v>
      </c>
      <c r="C3" s="71">
        <v>20</v>
      </c>
      <c r="D3" s="71">
        <v>11.1</v>
      </c>
      <c r="F3" s="105" t="s">
        <v>537</v>
      </c>
      <c r="G3" s="97">
        <f>IF(ISBLANK(B3),"",B3)</f>
        <v>60</v>
      </c>
      <c r="H3" s="97">
        <f>IF(ISBLANK(B4),"",B4)</f>
        <v>74</v>
      </c>
      <c r="I3" s="97">
        <f>IF(ISBLANK(B5),"",B5)</f>
        <v>66</v>
      </c>
      <c r="J3" s="365"/>
    </row>
    <row r="4" spans="1:12" x14ac:dyDescent="0.25">
      <c r="A4" s="286">
        <v>2021</v>
      </c>
      <c r="B4" s="214">
        <v>74</v>
      </c>
      <c r="C4" s="214">
        <v>23</v>
      </c>
      <c r="D4" s="214">
        <v>17.7</v>
      </c>
      <c r="F4" s="130" t="s">
        <v>538</v>
      </c>
      <c r="G4" s="98">
        <f>IF(ISBLANK(C3),"",C3)</f>
        <v>20</v>
      </c>
      <c r="H4" s="98">
        <f>IF(ISBLANK(C4),"",C4)</f>
        <v>23</v>
      </c>
      <c r="I4" s="98">
        <f>IF(ISBLANK(C5),"",C5)</f>
        <v>13</v>
      </c>
      <c r="J4" s="365"/>
    </row>
    <row r="5" spans="1:12" x14ac:dyDescent="0.25">
      <c r="A5" s="218">
        <v>2022</v>
      </c>
      <c r="B5" s="168">
        <v>66</v>
      </c>
      <c r="C5" s="168">
        <v>13</v>
      </c>
      <c r="D5" s="168">
        <v>9.6999999999999993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60</v>
      </c>
      <c r="H8" s="97">
        <f>IF(ISBLANK(B4),"",B4)</f>
        <v>74</v>
      </c>
      <c r="I8" s="97">
        <f>IF(ISBLANK(B5),"",B5)</f>
        <v>66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20</v>
      </c>
      <c r="H9" s="98">
        <f>IF(ISBLANK(C4),"",C4)</f>
        <v>23</v>
      </c>
      <c r="I9" s="98">
        <f>IF(ISBLANK(C5),"",C5)</f>
        <v>13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11.1</v>
      </c>
      <c r="H13" s="132">
        <f>IF(ISBLANK(D4),"",D4)</f>
        <v>17.7</v>
      </c>
      <c r="I13" s="132">
        <f>IF(ISBLANK(D5),"",D5)</f>
        <v>9.6999999999999993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311</v>
      </c>
      <c r="C4" s="110">
        <v>307</v>
      </c>
      <c r="E4" s="29" t="s">
        <v>540</v>
      </c>
      <c r="F4" s="163">
        <f>B4/($B$22+$C$22)*100</f>
        <v>2.1477900552486187</v>
      </c>
      <c r="G4" s="163">
        <f>C4/($B$22+$C$22)*100</f>
        <v>2.1201657458563536</v>
      </c>
      <c r="J4" s="29" t="s">
        <v>540</v>
      </c>
      <c r="K4" s="163">
        <f>G4</f>
        <v>2.1201657458563536</v>
      </c>
    </row>
    <row r="5" spans="1:11" x14ac:dyDescent="0.25">
      <c r="A5" s="202" t="s">
        <v>541</v>
      </c>
      <c r="B5" s="212">
        <v>273</v>
      </c>
      <c r="C5" s="160">
        <v>308</v>
      </c>
      <c r="E5" s="29" t="s">
        <v>541</v>
      </c>
      <c r="F5" s="163">
        <f t="shared" ref="F5:G21" si="0">B5/($B$22+$C$22)*100</f>
        <v>1.8853591160220995</v>
      </c>
      <c r="G5" s="163">
        <f t="shared" si="0"/>
        <v>2.1270718232044197</v>
      </c>
      <c r="J5" s="29" t="s">
        <v>541</v>
      </c>
      <c r="K5" s="163">
        <f t="shared" ref="K5:K21" si="1">G5</f>
        <v>2.1270718232044197</v>
      </c>
    </row>
    <row r="6" spans="1:11" x14ac:dyDescent="0.25">
      <c r="A6" s="202" t="s">
        <v>542</v>
      </c>
      <c r="B6" s="212">
        <v>302</v>
      </c>
      <c r="C6" s="160">
        <v>348</v>
      </c>
      <c r="E6" s="29" t="s">
        <v>542</v>
      </c>
      <c r="F6" s="163">
        <f t="shared" si="0"/>
        <v>2.0856353591160222</v>
      </c>
      <c r="G6" s="163">
        <f t="shared" si="0"/>
        <v>2.4033149171270716</v>
      </c>
      <c r="J6" s="29" t="s">
        <v>542</v>
      </c>
      <c r="K6" s="163">
        <f t="shared" si="1"/>
        <v>2.4033149171270716</v>
      </c>
    </row>
    <row r="7" spans="1:11" x14ac:dyDescent="0.25">
      <c r="A7" s="202" t="s">
        <v>543</v>
      </c>
      <c r="B7" s="212">
        <v>316</v>
      </c>
      <c r="C7" s="160">
        <v>383</v>
      </c>
      <c r="E7" s="29" t="s">
        <v>543</v>
      </c>
      <c r="F7" s="163">
        <f t="shared" si="0"/>
        <v>2.1823204419889506</v>
      </c>
      <c r="G7" s="163">
        <f t="shared" si="0"/>
        <v>2.645027624309392</v>
      </c>
      <c r="J7" s="29" t="s">
        <v>543</v>
      </c>
      <c r="K7" s="163">
        <f t="shared" si="1"/>
        <v>2.645027624309392</v>
      </c>
    </row>
    <row r="8" spans="1:11" x14ac:dyDescent="0.25">
      <c r="A8" s="202" t="s">
        <v>544</v>
      </c>
      <c r="B8" s="212">
        <v>313</v>
      </c>
      <c r="C8" s="160">
        <v>365</v>
      </c>
      <c r="E8" s="29" t="s">
        <v>544</v>
      </c>
      <c r="F8" s="163">
        <f t="shared" si="0"/>
        <v>2.1616022099447516</v>
      </c>
      <c r="G8" s="163">
        <f t="shared" si="0"/>
        <v>2.520718232044199</v>
      </c>
      <c r="J8" s="29" t="s">
        <v>544</v>
      </c>
      <c r="K8" s="163">
        <f t="shared" si="1"/>
        <v>2.520718232044199</v>
      </c>
    </row>
    <row r="9" spans="1:11" x14ac:dyDescent="0.25">
      <c r="A9" s="202" t="s">
        <v>545</v>
      </c>
      <c r="B9" s="212">
        <v>344</v>
      </c>
      <c r="C9" s="160">
        <v>405</v>
      </c>
      <c r="E9" s="29" t="s">
        <v>545</v>
      </c>
      <c r="F9" s="163">
        <f t="shared" si="0"/>
        <v>2.3756906077348066</v>
      </c>
      <c r="G9" s="163">
        <f t="shared" si="0"/>
        <v>2.7969613259668509</v>
      </c>
      <c r="J9" s="29" t="s">
        <v>545</v>
      </c>
      <c r="K9" s="163">
        <f t="shared" si="1"/>
        <v>2.7969613259668509</v>
      </c>
    </row>
    <row r="10" spans="1:11" x14ac:dyDescent="0.25">
      <c r="A10" s="202" t="s">
        <v>546</v>
      </c>
      <c r="B10" s="212">
        <v>365</v>
      </c>
      <c r="C10" s="160">
        <v>471</v>
      </c>
      <c r="E10" s="29" t="s">
        <v>546</v>
      </c>
      <c r="F10" s="163">
        <f t="shared" si="0"/>
        <v>2.520718232044199</v>
      </c>
      <c r="G10" s="163">
        <f t="shared" si="0"/>
        <v>3.2527624309392267</v>
      </c>
      <c r="J10" s="29" t="s">
        <v>546</v>
      </c>
      <c r="K10" s="163">
        <f t="shared" si="1"/>
        <v>3.2527624309392267</v>
      </c>
    </row>
    <row r="11" spans="1:11" x14ac:dyDescent="0.25">
      <c r="A11" s="202" t="s">
        <v>547</v>
      </c>
      <c r="B11" s="212">
        <v>309</v>
      </c>
      <c r="C11" s="160">
        <v>445</v>
      </c>
      <c r="E11" s="29" t="s">
        <v>547</v>
      </c>
      <c r="F11" s="163">
        <f t="shared" si="0"/>
        <v>2.1339779005524862</v>
      </c>
      <c r="G11" s="163">
        <f t="shared" si="0"/>
        <v>3.0732044198895028</v>
      </c>
      <c r="J11" s="29" t="s">
        <v>547</v>
      </c>
      <c r="K11" s="163">
        <f t="shared" si="1"/>
        <v>3.0732044198895028</v>
      </c>
    </row>
    <row r="12" spans="1:11" x14ac:dyDescent="0.25">
      <c r="A12" s="202" t="s">
        <v>548</v>
      </c>
      <c r="B12" s="212">
        <v>383</v>
      </c>
      <c r="C12" s="160">
        <v>453</v>
      </c>
      <c r="E12" s="29" t="s">
        <v>548</v>
      </c>
      <c r="F12" s="163">
        <f t="shared" si="0"/>
        <v>2.645027624309392</v>
      </c>
      <c r="G12" s="163">
        <f t="shared" si="0"/>
        <v>3.1284530386740332</v>
      </c>
      <c r="J12" s="29" t="s">
        <v>548</v>
      </c>
      <c r="K12" s="163">
        <f t="shared" si="1"/>
        <v>3.1284530386740332</v>
      </c>
    </row>
    <row r="13" spans="1:11" x14ac:dyDescent="0.25">
      <c r="A13" s="202" t="s">
        <v>549</v>
      </c>
      <c r="B13" s="212">
        <v>451</v>
      </c>
      <c r="C13" s="160">
        <v>526</v>
      </c>
      <c r="E13" s="29" t="s">
        <v>549</v>
      </c>
      <c r="F13" s="163">
        <f t="shared" si="0"/>
        <v>3.1146408839779007</v>
      </c>
      <c r="G13" s="163">
        <f t="shared" si="0"/>
        <v>3.6325966850828726</v>
      </c>
      <c r="J13" s="29" t="s">
        <v>549</v>
      </c>
      <c r="K13" s="163">
        <f t="shared" si="1"/>
        <v>3.6325966850828726</v>
      </c>
    </row>
    <row r="14" spans="1:11" x14ac:dyDescent="0.25">
      <c r="A14" s="202" t="s">
        <v>550</v>
      </c>
      <c r="B14" s="212">
        <v>519</v>
      </c>
      <c r="C14" s="160">
        <v>526</v>
      </c>
      <c r="E14" s="29" t="s">
        <v>550</v>
      </c>
      <c r="F14" s="163">
        <f t="shared" si="0"/>
        <v>3.5842541436464086</v>
      </c>
      <c r="G14" s="163">
        <f t="shared" si="0"/>
        <v>3.6325966850828726</v>
      </c>
      <c r="J14" s="29" t="s">
        <v>550</v>
      </c>
      <c r="K14" s="163">
        <f t="shared" si="1"/>
        <v>3.6325966850828726</v>
      </c>
    </row>
    <row r="15" spans="1:11" x14ac:dyDescent="0.25">
      <c r="A15" s="202" t="s">
        <v>551</v>
      </c>
      <c r="B15" s="212">
        <v>565</v>
      </c>
      <c r="C15" s="160">
        <v>629</v>
      </c>
      <c r="E15" s="29" t="s">
        <v>551</v>
      </c>
      <c r="F15" s="163">
        <f t="shared" si="0"/>
        <v>3.9019337016574585</v>
      </c>
      <c r="G15" s="163">
        <f t="shared" si="0"/>
        <v>4.3439226519337018</v>
      </c>
      <c r="J15" s="29" t="s">
        <v>551</v>
      </c>
      <c r="K15" s="163">
        <f t="shared" si="1"/>
        <v>4.3439226519337018</v>
      </c>
    </row>
    <row r="16" spans="1:11" x14ac:dyDescent="0.25">
      <c r="A16" s="202" t="s">
        <v>552</v>
      </c>
      <c r="B16" s="212">
        <v>599</v>
      </c>
      <c r="C16" s="160">
        <v>580</v>
      </c>
      <c r="E16" s="29" t="s">
        <v>552</v>
      </c>
      <c r="F16" s="163">
        <f t="shared" si="0"/>
        <v>4.1367403314917128</v>
      </c>
      <c r="G16" s="163">
        <f t="shared" si="0"/>
        <v>4.0055248618784534</v>
      </c>
      <c r="J16" s="29" t="s">
        <v>552</v>
      </c>
      <c r="K16" s="163">
        <f t="shared" si="1"/>
        <v>4.0055248618784534</v>
      </c>
    </row>
    <row r="17" spans="1:11" x14ac:dyDescent="0.25">
      <c r="A17" s="202" t="s">
        <v>553</v>
      </c>
      <c r="B17" s="212">
        <v>640</v>
      </c>
      <c r="C17" s="160">
        <v>653</v>
      </c>
      <c r="E17" s="29" t="s">
        <v>553</v>
      </c>
      <c r="F17" s="163">
        <f t="shared" si="0"/>
        <v>4.4198895027624303</v>
      </c>
      <c r="G17" s="163">
        <f t="shared" si="0"/>
        <v>4.5096685082872927</v>
      </c>
      <c r="J17" s="29" t="s">
        <v>553</v>
      </c>
      <c r="K17" s="163">
        <f t="shared" si="1"/>
        <v>4.5096685082872927</v>
      </c>
    </row>
    <row r="18" spans="1:11" x14ac:dyDescent="0.25">
      <c r="A18" s="202" t="s">
        <v>554</v>
      </c>
      <c r="B18" s="212">
        <v>565</v>
      </c>
      <c r="C18" s="160">
        <v>535</v>
      </c>
      <c r="E18" s="29" t="s">
        <v>554</v>
      </c>
      <c r="F18" s="163">
        <f t="shared" si="0"/>
        <v>3.9019337016574585</v>
      </c>
      <c r="G18" s="163">
        <f t="shared" si="0"/>
        <v>3.69475138121547</v>
      </c>
      <c r="J18" s="29" t="s">
        <v>554</v>
      </c>
      <c r="K18" s="163">
        <f t="shared" si="1"/>
        <v>3.69475138121547</v>
      </c>
    </row>
    <row r="19" spans="1:11" x14ac:dyDescent="0.25">
      <c r="A19" s="202" t="s">
        <v>555</v>
      </c>
      <c r="B19" s="212">
        <v>308</v>
      </c>
      <c r="C19" s="160">
        <v>257</v>
      </c>
      <c r="E19" s="29" t="s">
        <v>555</v>
      </c>
      <c r="F19" s="163">
        <f t="shared" si="0"/>
        <v>2.1270718232044197</v>
      </c>
      <c r="G19" s="163">
        <f t="shared" si="0"/>
        <v>1.7748618784530386</v>
      </c>
      <c r="J19" s="29" t="s">
        <v>555</v>
      </c>
      <c r="K19" s="163">
        <f t="shared" si="1"/>
        <v>1.7748618784530386</v>
      </c>
    </row>
    <row r="20" spans="1:11" x14ac:dyDescent="0.25">
      <c r="A20" s="202" t="s">
        <v>556</v>
      </c>
      <c r="B20" s="212">
        <v>246</v>
      </c>
      <c r="C20" s="160">
        <v>186</v>
      </c>
      <c r="E20" s="29" t="s">
        <v>556</v>
      </c>
      <c r="F20" s="163">
        <f t="shared" si="0"/>
        <v>1.6988950276243093</v>
      </c>
      <c r="G20" s="163">
        <f t="shared" si="0"/>
        <v>1.2845303867403315</v>
      </c>
      <c r="J20" s="29" t="s">
        <v>556</v>
      </c>
      <c r="K20" s="163">
        <f t="shared" si="1"/>
        <v>1.2845303867403315</v>
      </c>
    </row>
    <row r="21" spans="1:11" x14ac:dyDescent="0.25">
      <c r="A21" s="203" t="s">
        <v>557</v>
      </c>
      <c r="B21" s="72">
        <v>166</v>
      </c>
      <c r="C21" s="111">
        <v>128</v>
      </c>
      <c r="E21" s="31" t="s">
        <v>557</v>
      </c>
      <c r="F21" s="163">
        <f t="shared" si="0"/>
        <v>1.1464088397790055</v>
      </c>
      <c r="G21" s="163">
        <f t="shared" si="0"/>
        <v>0.88397790055248626</v>
      </c>
      <c r="J21" s="31" t="s">
        <v>557</v>
      </c>
      <c r="K21" s="210">
        <f t="shared" si="1"/>
        <v>0.88397790055248626</v>
      </c>
    </row>
    <row r="22" spans="1:11" x14ac:dyDescent="0.25">
      <c r="A22" s="309" t="s">
        <v>16</v>
      </c>
      <c r="B22" s="121">
        <f>SUM(B4:B21)</f>
        <v>6975</v>
      </c>
      <c r="C22" s="124">
        <f>SUM(C4:C21)</f>
        <v>7505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/>
      <c r="C3" s="110">
        <v>1437</v>
      </c>
      <c r="E3" s="297" t="s">
        <v>709</v>
      </c>
      <c r="F3" s="71">
        <v>51.93</v>
      </c>
      <c r="G3" s="71">
        <v>56.58</v>
      </c>
      <c r="K3" s="122" t="s">
        <v>16</v>
      </c>
      <c r="L3" s="71">
        <v>2.99</v>
      </c>
      <c r="M3" s="71">
        <v>2.74</v>
      </c>
    </row>
    <row r="4" spans="1:16" x14ac:dyDescent="0.25">
      <c r="A4" s="202" t="s">
        <v>704</v>
      </c>
      <c r="B4" s="212"/>
      <c r="C4" s="160">
        <v>1446</v>
      </c>
      <c r="E4" s="298" t="s">
        <v>710</v>
      </c>
      <c r="F4" s="214">
        <v>38.51</v>
      </c>
      <c r="G4" s="214">
        <v>32.86</v>
      </c>
      <c r="K4" s="215" t="s">
        <v>212</v>
      </c>
      <c r="L4" s="214"/>
      <c r="M4" s="214"/>
      <c r="N4" s="211"/>
    </row>
    <row r="5" spans="1:16" x14ac:dyDescent="0.25">
      <c r="A5" s="202" t="s">
        <v>705</v>
      </c>
      <c r="B5" s="212"/>
      <c r="C5" s="160">
        <v>927</v>
      </c>
      <c r="E5" s="298" t="s">
        <v>711</v>
      </c>
      <c r="F5" s="214">
        <v>7.32</v>
      </c>
      <c r="G5" s="214">
        <v>8.0500000000000007</v>
      </c>
      <c r="K5" s="123" t="s">
        <v>213</v>
      </c>
      <c r="L5" s="73">
        <v>2.99</v>
      </c>
      <c r="M5" s="73">
        <v>2.74</v>
      </c>
      <c r="N5" s="211"/>
    </row>
    <row r="6" spans="1:16" x14ac:dyDescent="0.25">
      <c r="A6" s="202" t="s">
        <v>706</v>
      </c>
      <c r="B6" s="212"/>
      <c r="C6" s="160">
        <v>845</v>
      </c>
      <c r="E6" s="298" t="s">
        <v>712</v>
      </c>
      <c r="F6" s="214">
        <v>1.55</v>
      </c>
      <c r="G6" s="214">
        <v>1.93</v>
      </c>
      <c r="K6" s="226"/>
      <c r="L6" s="164"/>
      <c r="M6" s="211"/>
    </row>
    <row r="7" spans="1:16" x14ac:dyDescent="0.25">
      <c r="A7" s="202" t="s">
        <v>707</v>
      </c>
      <c r="B7" s="212"/>
      <c r="C7" s="160">
        <v>548</v>
      </c>
      <c r="E7" s="299" t="s">
        <v>713</v>
      </c>
      <c r="F7" s="73">
        <v>0.69</v>
      </c>
      <c r="G7" s="73">
        <v>0.57999999999999996</v>
      </c>
      <c r="K7" s="227"/>
      <c r="L7" s="211"/>
      <c r="M7" s="211"/>
    </row>
    <row r="8" spans="1:16" x14ac:dyDescent="0.25">
      <c r="A8" s="203" t="s">
        <v>708</v>
      </c>
      <c r="B8" s="72"/>
      <c r="C8" s="111">
        <v>632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24.627249357326477</v>
      </c>
      <c r="C13" s="301" t="e">
        <f>B3/SUM(B3:B8)*100</f>
        <v>#DIV/0!</v>
      </c>
      <c r="E13" s="217" t="s">
        <v>836</v>
      </c>
      <c r="F13" s="289">
        <f>IF(ISBLANK(F3),"",F3)</f>
        <v>51.93</v>
      </c>
      <c r="G13" s="289">
        <f>IF(ISBLANK(G3),"",G3)</f>
        <v>56.58</v>
      </c>
    </row>
    <row r="14" spans="1:16" x14ac:dyDescent="0.25">
      <c r="A14" s="220" t="s">
        <v>825</v>
      </c>
      <c r="B14" s="305">
        <f>C4/SUM(C3:C8)*100</f>
        <v>24.781491002570693</v>
      </c>
      <c r="C14" s="302" t="e">
        <f>B4/SUM(B3:B8)*100</f>
        <v>#DIV/0!</v>
      </c>
      <c r="E14" s="286" t="s">
        <v>837</v>
      </c>
      <c r="F14" s="290">
        <f t="shared" ref="F14:G17" si="0">IF(ISBLANK(F4),"",F4)</f>
        <v>38.51</v>
      </c>
      <c r="G14" s="290">
        <f t="shared" si="0"/>
        <v>32.86</v>
      </c>
    </row>
    <row r="15" spans="1:16" x14ac:dyDescent="0.25">
      <c r="A15" s="220" t="s">
        <v>826</v>
      </c>
      <c r="B15" s="305">
        <f>C5/SUM(C3:C8)*100</f>
        <v>15.88688946015424</v>
      </c>
      <c r="C15" s="302" t="e">
        <f>B5/SUM(B3:B8)*100</f>
        <v>#DIV/0!</v>
      </c>
      <c r="E15" s="286" t="s">
        <v>838</v>
      </c>
      <c r="F15" s="290">
        <f t="shared" si="0"/>
        <v>7.32</v>
      </c>
      <c r="G15" s="290">
        <f t="shared" si="0"/>
        <v>8.0500000000000007</v>
      </c>
    </row>
    <row r="16" spans="1:16" x14ac:dyDescent="0.25">
      <c r="A16" s="220" t="s">
        <v>827</v>
      </c>
      <c r="B16" s="305">
        <f>C6/SUM(C3:C8)*100</f>
        <v>14.481576692373608</v>
      </c>
      <c r="C16" s="302" t="e">
        <f>B6/SUM(B3:B8)*100</f>
        <v>#DIV/0!</v>
      </c>
      <c r="E16" s="286" t="s">
        <v>839</v>
      </c>
      <c r="F16" s="290">
        <f t="shared" si="0"/>
        <v>1.55</v>
      </c>
      <c r="G16" s="290">
        <f t="shared" si="0"/>
        <v>1.93</v>
      </c>
    </row>
    <row r="17" spans="1:18" x14ac:dyDescent="0.25">
      <c r="A17" s="220" t="s">
        <v>828</v>
      </c>
      <c r="B17" s="305">
        <f>C7/SUM(C3:C8)*100</f>
        <v>9.3916023993144826</v>
      </c>
      <c r="C17" s="302" t="e">
        <f>B7/SUM(B3:B8)*100</f>
        <v>#DIV/0!</v>
      </c>
      <c r="E17" s="219" t="s">
        <v>840</v>
      </c>
      <c r="F17" s="291">
        <f t="shared" si="0"/>
        <v>0.69</v>
      </c>
      <c r="G17" s="291">
        <f t="shared" si="0"/>
        <v>0.57999999999999996</v>
      </c>
    </row>
    <row r="18" spans="1:18" x14ac:dyDescent="0.25">
      <c r="A18" s="221" t="s">
        <v>829</v>
      </c>
      <c r="B18" s="306">
        <f>C8/SUM(C3:C8)*100</f>
        <v>10.831191088260498</v>
      </c>
      <c r="C18" s="303" t="e">
        <f>B8/SUM(B3:B8)*100</f>
        <v>#DIV/0!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24.627249357326477</v>
      </c>
      <c r="C22" s="301" t="e">
        <f>C13</f>
        <v>#DIV/0!</v>
      </c>
    </row>
    <row r="23" spans="1:18" x14ac:dyDescent="0.25">
      <c r="A23" s="220" t="s">
        <v>831</v>
      </c>
      <c r="B23" s="305">
        <f t="shared" ref="B23:C27" si="1">B14</f>
        <v>24.781491002570693</v>
      </c>
      <c r="C23" s="302" t="e">
        <f t="shared" si="1"/>
        <v>#DIV/0!</v>
      </c>
    </row>
    <row r="24" spans="1:18" x14ac:dyDescent="0.25">
      <c r="A24" s="307" t="s">
        <v>832</v>
      </c>
      <c r="B24" s="305">
        <f t="shared" si="1"/>
        <v>15.88688946015424</v>
      </c>
      <c r="C24" s="302" t="e">
        <f t="shared" si="1"/>
        <v>#DIV/0!</v>
      </c>
    </row>
    <row r="25" spans="1:18" x14ac:dyDescent="0.25">
      <c r="A25" s="220" t="s">
        <v>833</v>
      </c>
      <c r="B25" s="305">
        <f t="shared" si="1"/>
        <v>14.481576692373608</v>
      </c>
      <c r="C25" s="302" t="e">
        <f t="shared" si="1"/>
        <v>#DIV/0!</v>
      </c>
    </row>
    <row r="26" spans="1:18" x14ac:dyDescent="0.25">
      <c r="A26" s="220" t="s">
        <v>834</v>
      </c>
      <c r="B26" s="305">
        <f t="shared" si="1"/>
        <v>9.3916023993144826</v>
      </c>
      <c r="C26" s="302" t="e">
        <f t="shared" si="1"/>
        <v>#DIV/0!</v>
      </c>
    </row>
    <row r="27" spans="1:18" x14ac:dyDescent="0.25">
      <c r="A27" s="308" t="s">
        <v>835</v>
      </c>
      <c r="B27" s="306">
        <f t="shared" si="1"/>
        <v>10.831191088260498</v>
      </c>
      <c r="C27" s="303" t="e">
        <f t="shared" si="1"/>
        <v>#DIV/0!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/>
      <c r="C34" s="110">
        <v>1533</v>
      </c>
      <c r="E34" s="297" t="s">
        <v>709</v>
      </c>
      <c r="F34" s="71">
        <v>56.58</v>
      </c>
      <c r="G34" s="211"/>
      <c r="K34" s="122" t="s">
        <v>16</v>
      </c>
      <c r="L34" s="71">
        <v>2.74</v>
      </c>
      <c r="M34" s="211"/>
    </row>
    <row r="35" spans="1:16" x14ac:dyDescent="0.25">
      <c r="A35" s="202" t="s">
        <v>704</v>
      </c>
      <c r="B35" s="212"/>
      <c r="C35" s="160">
        <v>1462</v>
      </c>
      <c r="E35" s="298" t="s">
        <v>710</v>
      </c>
      <c r="F35" s="214">
        <v>32.86</v>
      </c>
      <c r="G35" s="211"/>
      <c r="K35" s="215" t="s">
        <v>212</v>
      </c>
      <c r="L35" s="214"/>
      <c r="M35" s="211"/>
      <c r="N35" s="29" t="s">
        <v>876</v>
      </c>
    </row>
    <row r="36" spans="1:16" x14ac:dyDescent="0.25">
      <c r="A36" s="202" t="s">
        <v>705</v>
      </c>
      <c r="B36" s="212"/>
      <c r="C36" s="160">
        <v>789</v>
      </c>
      <c r="E36" s="298" t="s">
        <v>711</v>
      </c>
      <c r="F36" s="214">
        <v>8.0500000000000007</v>
      </c>
      <c r="G36" s="211"/>
      <c r="K36" s="123" t="s">
        <v>213</v>
      </c>
      <c r="L36" s="73">
        <v>2.74</v>
      </c>
      <c r="M36" s="211"/>
      <c r="N36" s="288">
        <v>2022</v>
      </c>
    </row>
    <row r="37" spans="1:16" x14ac:dyDescent="0.25">
      <c r="A37" s="202" t="s">
        <v>706</v>
      </c>
      <c r="B37" s="212"/>
      <c r="C37" s="160">
        <v>596</v>
      </c>
      <c r="E37" s="298" t="s">
        <v>712</v>
      </c>
      <c r="F37" s="214">
        <v>1.93</v>
      </c>
      <c r="G37" s="211"/>
      <c r="K37" s="226"/>
      <c r="L37" s="164"/>
      <c r="M37" s="211"/>
    </row>
    <row r="38" spans="1:16" x14ac:dyDescent="0.25">
      <c r="A38" s="202" t="s">
        <v>707</v>
      </c>
      <c r="B38" s="212"/>
      <c r="C38" s="160">
        <v>366</v>
      </c>
      <c r="E38" s="299" t="s">
        <v>713</v>
      </c>
      <c r="F38" s="73">
        <v>0.57999999999999996</v>
      </c>
      <c r="G38" s="211"/>
      <c r="K38" s="227"/>
      <c r="L38" s="211"/>
      <c r="M38" s="211"/>
    </row>
    <row r="39" spans="1:16" x14ac:dyDescent="0.25">
      <c r="A39" s="203" t="s">
        <v>708</v>
      </c>
      <c r="B39" s="72"/>
      <c r="C39" s="111">
        <v>506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29.188880426504188</v>
      </c>
      <c r="C44" s="301" t="e">
        <f>B34/SUM(B34:B39)*100</f>
        <v>#DIV/0!</v>
      </c>
      <c r="E44" s="217" t="s">
        <v>836</v>
      </c>
      <c r="F44" s="289">
        <f>IF(ISBLANK(F34),"",F34)</f>
        <v>56.58</v>
      </c>
    </row>
    <row r="45" spans="1:16" x14ac:dyDescent="0.25">
      <c r="A45" s="220" t="s">
        <v>825</v>
      </c>
      <c r="B45" s="305">
        <f>C35/SUM(C34:C39)*100</f>
        <v>27.837014470677836</v>
      </c>
      <c r="C45" s="302" t="e">
        <f>B35/SUM(B34:B39)*100</f>
        <v>#DIV/0!</v>
      </c>
      <c r="E45" s="286" t="s">
        <v>837</v>
      </c>
      <c r="F45" s="290">
        <f t="shared" ref="F45:F48" si="2">IF(ISBLANK(F35),"",F35)</f>
        <v>32.86</v>
      </c>
    </row>
    <row r="46" spans="1:16" x14ac:dyDescent="0.25">
      <c r="A46" s="220" t="s">
        <v>826</v>
      </c>
      <c r="B46" s="305">
        <f>C36/SUM(C34:C39)*100</f>
        <v>15.022848438690023</v>
      </c>
      <c r="C46" s="302" t="e">
        <f>B36/SUM(B34:B39)*100</f>
        <v>#DIV/0!</v>
      </c>
      <c r="E46" s="286" t="s">
        <v>838</v>
      </c>
      <c r="F46" s="290">
        <f t="shared" si="2"/>
        <v>8.0500000000000007</v>
      </c>
    </row>
    <row r="47" spans="1:16" x14ac:dyDescent="0.25">
      <c r="A47" s="220" t="s">
        <v>827</v>
      </c>
      <c r="B47" s="305">
        <f>C37/SUM(C34:C39)*100</f>
        <v>11.348057882711348</v>
      </c>
      <c r="C47" s="302" t="e">
        <f>B37/SUM(B34:B39)*100</f>
        <v>#DIV/0!</v>
      </c>
      <c r="E47" s="286" t="s">
        <v>839</v>
      </c>
      <c r="F47" s="290">
        <f t="shared" si="2"/>
        <v>1.93</v>
      </c>
    </row>
    <row r="48" spans="1:16" x14ac:dyDescent="0.25">
      <c r="A48" s="220" t="s">
        <v>828</v>
      </c>
      <c r="B48" s="305">
        <f>C38/SUM(C34:C39)*100</f>
        <v>6.9687738004569688</v>
      </c>
      <c r="C48" s="302" t="e">
        <f>B38/SUM(B34:B39)*100</f>
        <v>#DIV/0!</v>
      </c>
      <c r="E48" s="219" t="s">
        <v>840</v>
      </c>
      <c r="F48" s="291">
        <f t="shared" si="2"/>
        <v>0.57999999999999996</v>
      </c>
    </row>
    <row r="49" spans="1:3" x14ac:dyDescent="0.25">
      <c r="A49" s="221" t="s">
        <v>829</v>
      </c>
      <c r="B49" s="306">
        <f>C39/SUM(C34:C39)*100</f>
        <v>9.6344249809596345</v>
      </c>
      <c r="C49" s="303" t="e">
        <f>B39/SUM(B34:B39)*100</f>
        <v>#DIV/0!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29.188880426504188</v>
      </c>
      <c r="C53" s="301" t="e">
        <f>C44</f>
        <v>#DIV/0!</v>
      </c>
    </row>
    <row r="54" spans="1:3" x14ac:dyDescent="0.25">
      <c r="A54" s="220" t="s">
        <v>831</v>
      </c>
      <c r="B54" s="305">
        <f t="shared" ref="B54:C54" si="3">B45</f>
        <v>27.837014470677836</v>
      </c>
      <c r="C54" s="302" t="e">
        <f t="shared" si="3"/>
        <v>#DIV/0!</v>
      </c>
    </row>
    <row r="55" spans="1:3" x14ac:dyDescent="0.25">
      <c r="A55" s="307" t="s">
        <v>832</v>
      </c>
      <c r="B55" s="305">
        <f t="shared" ref="B55:C55" si="4">B46</f>
        <v>15.022848438690023</v>
      </c>
      <c r="C55" s="302" t="e">
        <f t="shared" si="4"/>
        <v>#DIV/0!</v>
      </c>
    </row>
    <row r="56" spans="1:3" x14ac:dyDescent="0.25">
      <c r="A56" s="220" t="s">
        <v>833</v>
      </c>
      <c r="B56" s="305">
        <f t="shared" ref="B56:C56" si="5">B47</f>
        <v>11.348057882711348</v>
      </c>
      <c r="C56" s="302" t="e">
        <f t="shared" si="5"/>
        <v>#DIV/0!</v>
      </c>
    </row>
    <row r="57" spans="1:3" x14ac:dyDescent="0.25">
      <c r="A57" s="220" t="s">
        <v>834</v>
      </c>
      <c r="B57" s="305">
        <f t="shared" ref="B57:C57" si="6">B48</f>
        <v>6.9687738004569688</v>
      </c>
      <c r="C57" s="302" t="e">
        <f t="shared" si="6"/>
        <v>#DIV/0!</v>
      </c>
    </row>
    <row r="58" spans="1:3" x14ac:dyDescent="0.25">
      <c r="A58" s="308" t="s">
        <v>835</v>
      </c>
      <c r="B58" s="306">
        <f t="shared" ref="B58:C58" si="7">B49</f>
        <v>9.6344249809596345</v>
      </c>
      <c r="C58" s="303" t="e">
        <f t="shared" si="7"/>
        <v>#DIV/0!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2024-04-25T06:19:58Z</dcterms:modified>
</cp:coreProperties>
</file>