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7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9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<sst xmlns="http://schemas.openxmlformats.org/spreadsheetml/2006/main" count="6314" uniqueCount="2917">
  <si>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</si>
  <si>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</si>
  <si>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</si>
  <si>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</si>
  <si>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</si>
  <si>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</si>
  <si>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</si>
  <si>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</si>
  <si>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</si>
  <si>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</si>
  <si>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</si>
  <si>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</si>
  <si>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</si>
  <si>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</si>
  <si>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</si>
  <si>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</si>
  <si>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</si>
  <si>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</si>
  <si>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</si>
  <si>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</si>
  <si>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</si>
  <si>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</si>
  <si>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</si>
  <si>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</si>
  <si>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</si>
  <si>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</si>
  <si>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</si>
  <si>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</si>
  <si>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</si>
  <si>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</si>
  <si>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</si>
  <si>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</si>
  <si>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</si>
  <si>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</si>
  <si>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</si>
  <si>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</si>
  <si>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</si>
  <si>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</si>
  <si>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</si>
  <si>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</si>
  <si>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</si>
  <si>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</si>
  <si>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</si>
  <si>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</si>
  <si>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</si>
  <si>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</si>
  <si>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</si>
  <si>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</si>
  <si>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</si>
  <si>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</si>
  <si>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</si>
  <si>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</si>
  <si>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</si>
  <si>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</si>
  <si>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</si>
  <si>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</si>
  <si>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</si>
  <si>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</si>
  <si>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</si>
  <si>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</si>
  <si>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</si>
  <si>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</si>
  <si>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</si>
  <si>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</si>
  <si>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</si>
  <si>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</si>
  <si>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</si>
  <si>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</si>
  <si>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</si>
  <si>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</si>
  <si>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</si>
  <si>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</si>
  <si>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</si>
  <si>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</si>
  <si>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</si>
  <si>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</si>
  <si>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</si>
  <si>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</si>
  <si>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</si>
  <si>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</si>
  <si>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</si>
  <si>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</si>
  <si>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</si>
  <si>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</si>
  <si>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</si>
  <si>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</si>
  <si>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</si>
  <si>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</si>
  <si>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</si>
  <si>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</si>
  <si>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</si>
  <si>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</si>
  <si>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</si>
  <si>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</si>
  <si>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</si>
  <si>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</si>
  <si>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</si>
  <si>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</si>
  <si>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</si>
  <si>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</si>
  <si>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</si>
  <si>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</si>
  <si>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</si>
  <si>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</si>
  <si>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</si>
  <si>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</si>
  <si>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</si>
  <si>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</si>
  <si>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</si>
  <si>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</si>
  <si>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</si>
  <si>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</si>
  <si>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</si>
  <si>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</si>
  <si>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</si>
  <si>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</si>
  <si>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</si>
  <si>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</si>
  <si>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</si>
  <si>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</si>
  <si>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</si>
  <si>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</si>
  <si>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</si>
  <si>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</si>
  <si>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</si>
  <si>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</si>
  <si>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</si>
  <si>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</si>
  <si>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</si>
  <si>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</si>
  <si>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</si>
  <si>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</si>
  <si>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</si>
  <si>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</si>
  <si>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</si>
  <si>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</si>
  <si>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</si>
  <si>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</si>
  <si>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</si>
  <si>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</si>
  <si>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</si>
  <si>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</si>
  <si>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</si>
  <si>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</si>
  <si>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</si>
  <si>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</si>
  <si>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</si>
  <si>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</si>
  <si>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</si>
  <si>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</si>
  <si>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</si>
  <si>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</si>
  <si>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</si>
  <si>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</si>
  <si>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</si>
  <si>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</si>
  <si>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</si>
  <si>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</si>
  <si>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</si>
  <si>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</si>
  <si>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</si>
  <si>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</si>
  <si>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</si>
  <si>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</si>
  <si>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</si>
  <si>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</si>
  <si>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</si>
  <si>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</si>
  <si>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</si>
  <si>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</si>
  <si>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</si>
  <si>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</si>
  <si>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</si>
  <si>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</si>
  <si>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</si>
  <si>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</si>
  <si>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</si>
  <si>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</si>
  <si>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</si>
  <si>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</si>
  <si>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</si>
  <si>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</si>
  <si>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</si>
  <si>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</si>
  <si>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</si>
  <si>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</si>
  <si>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</si>
  <si>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</si>
  <si>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</si>
  <si>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</si>
  <si>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</si>
  <si>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</si>
  <si>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</si>
  <si>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</si>
  <si>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</si>
  <si>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</si>
  <si>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</si>
  <si>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</si>
  <si>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</si>
  <si>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</si>
  <si>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</si>
  <si>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</si>
  <si>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</si>
  <si>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</si>
  <si>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</si>
  <si>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</si>
  <si>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</si>
  <si>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</si>
  <si>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</si>
  <si>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</si>
  <si>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</si>
  <si>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</si>
  <si>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</si>
  <si>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</si>
  <si>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</si>
  <si>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</si>
  <si>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</si>
  <si>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</si>
  <si>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</si>
  <si>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</si>
  <si>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</si>
  <si>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</si>
  <si>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</si>
  <si>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</si>
  <si>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</si>
  <si>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</si>
  <si>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</si>
  <si>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</si>
  <si>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</si>
  <si>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</si>
  <si>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</si>
  <si>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</si>
  <si>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</si>
  <si>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</si>
  <si>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</si>
  <si>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</si>
  <si>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</si>
  <si>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</si>
  <si>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</si>
  <si>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</si>
  <si>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</si>
  <si>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</si>
  <si>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</si>
  <si>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</si>
  <si>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</si>
  <si>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</si>
  <si>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</si>
  <si>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</si>
  <si>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</si>
  <si>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</si>
  <si>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</si>
  <si>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</si>
  <si>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</si>
  <si>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</si>
  <si>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</si>
  <si>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</si>
  <si>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</si>
  <si>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</si>
  <si>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</si>
  <si>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</si>
  <si>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</si>
  <si>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</si>
  <si>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</si>
  <si>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</si>
  <si>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</si>
  <si>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</si>
  <si>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</si>
  <si>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</si>
  <si>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</si>
  <si>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</si>
  <si>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</si>
  <si>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</si>
  <si>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</si>
  <si>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</si>
  <si>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</si>
  <si>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</si>
  <si>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</si>
  <si>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</si>
  <si>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</si>
  <si>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</si>
  <si>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</si>
  <si>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</si>
  <si>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</si>
  <si>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</si>
  <si>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</si>
  <si>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</si>
  <si>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</si>
  <si>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</si>
  <si>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</si>
  <si>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</si>
  <si>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</si>
  <si>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</si>
  <si>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</si>
  <si>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</si>
  <si>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</si>
  <si>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</si>
  <si>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</si>
  <si>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</si>
  <si>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</si>
  <si>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</si>
  <si>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</si>
  <si>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</si>
  <si>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</si>
  <si>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</si>
  <si>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</si>
  <si>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</si>
  <si>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</si>
  <si>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</si>
  <si>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</si>
  <si>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</si>
  <si>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</si>
  <si>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</si>
  <si>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</si>
  <si>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</si>
  <si>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</si>
  <si>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</si>
  <si>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</si>
  <si>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</si>
  <si>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</si>
  <si>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</si>
  <si>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</si>
  <si>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</si>
  <si>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</si>
  <si>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</si>
  <si>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</si>
  <si>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</si>
  <si>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</si>
  <si>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</si>
  <si>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</si>
  <si>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</si>
  <si>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</si>
  <si>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</si>
  <si>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</si>
  <si>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</si>
  <si>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</si>
  <si>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</si>
  <si>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</si>
  <si>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</si>
  <si>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</si>
  <si>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</si>
  <si>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</si>
  <si>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</si>
  <si>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</si>
  <si>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</si>
  <si>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</si>
  <si>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</si>
  <si>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</si>
  <si>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</si>
  <si>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</si>
  <si>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</si>
  <si>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</si>
  <si>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</si>
  <si>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</si>
  <si>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</si>
  <si>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</si>
  <si>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</si>
  <si>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</si>
  <si>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</si>
  <si>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</si>
  <si>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</si>
  <si>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</si>
  <si>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</si>
  <si>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</si>
  <si>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</si>
  <si>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</si>
  <si>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</si>
  <si>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</si>
  <si>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</si>
  <si>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</si>
  <si>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</si>
  <si>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</si>
  <si>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</si>
  <si>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</si>
  <si>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</si>
  <si>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</si>
  <si>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</si>
  <si>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</si>
  <si>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</si>
  <si>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</si>
  <si>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</si>
  <si>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</si>
  <si>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</si>
  <si>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</si>
  <si>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</si>
  <si>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</si>
  <si>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</si>
  <si>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</si>
  <si>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</si>
  <si>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</si>
  <si>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</si>
  <si>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</si>
  <si>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</si>
  <si>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</si>
  <si>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</si>
  <si>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</si>
  <si>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</si>
  <si>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</si>
  <si>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</si>
  <si>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</si>
  <si>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</si>
  <si>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</si>
  <si>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</si>
  <si>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</si>
  <si>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</si>
  <si>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</si>
  <si>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</si>
  <si>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</si>
  <si>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</si>
  <si>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</si>
  <si>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</si>
  <si>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</si>
  <si>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</si>
  <si>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</si>
  <si>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</si>
  <si>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</si>
  <si>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</si>
  <si>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</si>
  <si>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</si>
  <si>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</si>
  <si>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</si>
  <si>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</si>
  <si>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</si>
  <si>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</si>
  <si>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</si>
  <si>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</si>
  <si>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</si>
  <si>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</si>
  <si>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</si>
  <si>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</si>
  <si>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</si>
  <si>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</si>
  <si>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</si>
  <si>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</si>
  <si>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</si>
  <si>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</si>
  <si>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</si>
  <si>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</si>
  <si>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</si>
  <si>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</si>
  <si>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</si>
  <si>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</si>
  <si>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</si>
  <si>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</si>
  <si>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</si>
  <si>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</si>
  <si>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</si>
  <si>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</si>
  <si>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</si>
  <si>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</si>
  <si>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</si>
  <si>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</si>
  <si>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</si>
  <si>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</si>
  <si>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</si>
  <si>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</si>
  <si>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</si>
  <si>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</si>
  <si>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</si>
  <si>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</si>
  <si>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</si>
  <si>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</si>
  <si>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</si>
  <si>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</si>
  <si>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</si>
  <si>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</si>
  <si>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</si>
  <si>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</si>
  <si>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</si>
  <si>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</si>
  <si>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</si>
  <si>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</si>
  <si>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</si>
  <si>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</si>
  <si>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</si>
  <si>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</si>
  <si>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</si>
  <si>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</si>
  <si>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</si>
  <si>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</si>
  <si>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</si>
  <si>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</si>
  <si>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</si>
  <si>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</si>
  <si>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</si>
  <si>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</si>
  <si>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</si>
  <si>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</si>
  <si>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</si>
  <si>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</si>
  <si>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</si>
  <si>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</si>
  <si>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</si>
  <si>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</si>
  <si>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</si>
  <si>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</si>
  <si>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</si>
  <si>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</si>
  <si>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</si>
  <si>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</si>
  <si>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</si>
  <si>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</si>
  <si>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</si>
  <si>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</si>
  <si>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</si>
  <si>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</si>
  <si>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</si>
  <si>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</si>
  <si>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</si>
  <si>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</si>
  <si>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</si>
  <si>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</si>
  <si>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</si>
  <si>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</si>
  <si>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</si>
  <si>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</si>
  <si>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</si>
  <si>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</si>
  <si>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</si>
  <si>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</si>
  <si>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</si>
  <si>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</si>
  <si>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</si>
  <si>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</si>
  <si>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</si>
  <si>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</si>
  <si>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</si>
  <si>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</si>
  <si>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</si>
  <si>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</si>
  <si>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</si>
  <si>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</si>
  <si>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</si>
  <si>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</si>
  <si>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</si>
  <si>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</si>
  <si>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</si>
  <si>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</si>
  <si>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</si>
  <si>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</si>
  <si>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</si>
  <si>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</si>
  <si>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</si>
  <si>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</si>
  <si>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</si>
  <si>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</si>
  <si>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</si>
  <si>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</si>
  <si>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</si>
  <si>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</si>
  <si>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</si>
  <si>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</si>
  <si>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</si>
  <si>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</si>
  <si>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</si>
  <si>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</si>
  <si>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</si>
  <si>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</si>
  <si>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</si>
  <si>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</si>
  <si>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</si>
  <si>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</si>
  <si>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</si>
  <si>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</si>
  <si>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</si>
  <si>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</si>
  <si>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</si>
  <si>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</si>
  <si>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</si>
  <si>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</si>
  <si>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</si>
  <si>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</si>
  <si>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</si>
  <si>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</si>
  <si>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</si>
  <si>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</si>
  <si>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</si>
  <si>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</si>
  <si>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</si>
  <si>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</si>
  <si>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</si>
  <si>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</si>
  <si>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</si>
  <si>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</si>
  <si>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</si>
  <si>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</si>
  <si>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</si>
  <si>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</si>
  <si>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</si>
  <si>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</si>
  <si>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</si>
  <si>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</si>
  <si>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</si>
  <si>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</si>
  <si>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</si>
  <si>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</si>
  <si>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</si>
  <si>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</si>
  <si>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</si>
  <si>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</si>
  <si>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</si>
  <si>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</si>
  <si>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</si>
  <si>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</si>
  <si>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</si>
  <si>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</si>
  <si>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</si>
  <si>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</si>
  <si>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</si>
  <si>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</si>
  <si>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</si>
  <si>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</si>
  <si>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</si>
  <si>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</si>
  <si>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</si>
  <si>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</si>
  <si>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</si>
  <si>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</si>
  <si>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</si>
  <si>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</si>
  <si>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</si>
  <si>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</si>
  <si>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</si>
  <si>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</si>
  <si>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</si>
  <si>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</si>
  <si>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</si>
  <si>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</si>
  <si>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</si>
  <si>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</si>
  <si>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</si>
  <si>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</si>
  <si>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</si>
  <si>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</si>
  <si>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</si>
  <si>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</si>
  <si>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</si>
  <si>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</si>
  <si>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</si>
  <si>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</si>
  <si>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</si>
  <si>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</si>
  <si>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</si>
  <si>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</si>
  <si>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</si>
  <si>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</si>
  <si>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</si>
  <si>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</si>
  <si>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</si>
  <si>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</si>
  <si>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</si>
  <si>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</si>
  <si>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</si>
  <si>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</si>
  <si>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</si>
  <si>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</si>
  <si>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</si>
  <si>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</si>
  <si>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</si>
  <si>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</si>
  <si>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</si>
  <si>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</si>
  <si>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</si>
  <si>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</si>
  <si>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</si>
  <si>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</si>
  <si>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</si>
  <si>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</si>
  <si>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</si>
  <si>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</si>
  <si>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</si>
  <si>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</si>
  <si>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</si>
  <si>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</si>
  <si>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</si>
  <si>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</si>
  <si>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</si>
  <si>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</si>
  <si>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</si>
  <si>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</si>
  <si>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</si>
  <si>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</si>
  <si>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</si>
  <si>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</si>
  <si>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</si>
  <si>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</si>
  <si>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</si>
  <si>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</si>
  <si>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</si>
  <si>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</si>
  <si>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</si>
  <si>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</si>
  <si>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</si>
  <si>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</si>
  <si>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</si>
  <si>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</si>
  <si>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</si>
  <si>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</si>
  <si>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</si>
  <si>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</si>
  <si>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</si>
  <si>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</si>
  <si>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</si>
  <si>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</si>
  <si>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</si>
  <si>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</si>
  <si>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</si>
  <si>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</si>
  <si>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</si>
  <si>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</si>
  <si>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</si>
  <si>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</si>
  <si>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</si>
  <si>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</si>
  <si>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</si>
  <si>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</si>
  <si>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</si>
  <si>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</si>
  <si>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</si>
  <si>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</si>
  <si>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</si>
  <si>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</si>
  <si>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</si>
  <si>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</si>
  <si>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</si>
  <si>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</si>
  <si>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</si>
  <si>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</si>
  <si>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</si>
  <si>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</si>
  <si>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</si>
  <si>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</si>
  <si>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</si>
  <si>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</si>
  <si>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</si>
  <si>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</si>
  <si>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</si>
  <si>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</si>
  <si>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</si>
  <si>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</si>
  <si>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</si>
  <si>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</si>
  <si>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</si>
  <si>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</si>
  <si>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</si>
  <si>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</si>
  <si>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</si>
  <si>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</si>
  <si>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</si>
  <si>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</si>
  <si>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</si>
  <si>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</si>
  <si>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</si>
  <si>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</si>
  <si>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</si>
  <si>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</si>
  <si>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</si>
  <si>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</si>
  <si>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</si>
  <si>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</si>
  <si>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</si>
  <si>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</si>
  <si>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</si>
  <si>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</si>
  <si>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</si>
  <si>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</si>
  <si>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</si>
  <si>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</si>
  <si>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</si>
  <si>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</si>
  <si>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</si>
  <si>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</si>
  <si>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</si>
  <si>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</si>
  <si>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</si>
  <si>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</si>
  <si>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</si>
  <si>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</si>
  <si>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</si>
  <si>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</si>
  <si>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</si>
  <si>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</si>
  <si>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</si>
  <si>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</si>
  <si>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</si>
  <si>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</si>
  <si>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</si>
  <si>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</si>
  <si>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</si>
  <si>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</si>
  <si>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</si>
  <si>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</si>
  <si>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</si>
  <si>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</si>
  <si>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</si>
  <si>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</si>
  <si>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</si>
  <si>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</si>
  <si>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</si>
  <si>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</si>
  <si>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</si>
  <si>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</si>
  <si>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</si>
  <si>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</si>
  <si>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</si>
  <si>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</si>
  <si>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</si>
  <si>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</si>
  <si>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</si>
  <si>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</si>
  <si>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</si>
  <si>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</si>
  <si>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</si>
  <si>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</si>
  <si>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</si>
  <si>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</si>
  <si>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</si>
  <si>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</si>
  <si>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</si>
  <si>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</si>
  <si>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</si>
  <si>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</si>
  <si>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</si>
  <si>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</si>
  <si>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</si>
  <si>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</si>
  <si>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</si>
  <si>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</si>
  <si>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</si>
  <si>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</si>
  <si>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</si>
  <si>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</si>
  <si>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</si>
  <si>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</si>
  <si>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</si>
  <si>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</si>
  <si>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</si>
  <si>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</si>
  <si>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</si>
  <si>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</si>
  <si>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</si>
  <si>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</si>
  <si>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</si>
  <si>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</si>
  <si>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</si>
  <si>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</si>
  <si>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</si>
  <si>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</si>
  <si>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</si>
  <si>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</si>
  <si>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</si>
  <si>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</si>
  <si>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</si>
  <si>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</si>
  <si>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</si>
  <si>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</si>
  <si>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</si>
  <si>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</si>
  <si>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</si>
  <si>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</si>
  <si>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</si>
  <si>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</si>
  <si>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</si>
  <si>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</si>
  <si>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</si>
  <si>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</si>
  <si>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</si>
  <si>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</si>
  <si>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</si>
  <si>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</si>
  <si>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</si>
  <si>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</si>
  <si>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</si>
  <si>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</si>
  <si>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</si>
  <si>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</si>
  <si>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</si>
  <si>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</si>
  <si>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</si>
  <si>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</si>
  <si>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</si>
  <si>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</si>
  <si>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</si>
  <si>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</si>
  <si>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</si>
  <si>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</si>
  <si>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</si>
  <si>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</si>
  <si>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</si>
  <si>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</si>
  <si>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</si>
  <si>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</si>
  <si>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</si>
  <si>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</si>
  <si>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</si>
  <si>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</si>
  <si>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</si>
  <si>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</si>
  <si>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</si>
  <si>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</si>
  <si>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</si>
  <si>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</si>
  <si>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</si>
  <si>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</si>
  <si>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</si>
  <si>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</si>
  <si>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</si>
  <si>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</si>
  <si>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</si>
  <si>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</si>
  <si>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</si>
  <si>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</si>
  <si>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</si>
  <si>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</si>
  <si>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</si>
  <si>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</si>
  <si>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</si>
  <si>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</si>
  <si>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</si>
  <si>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</si>
  <si>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</si>
  <si>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</si>
  <si>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</si>
  <si>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</si>
  <si>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</si>
  <si>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</si>
  <si>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</si>
  <si>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</si>
  <si>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</si>
  <si>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</si>
  <si>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</si>
  <si>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</si>
  <si>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</si>
  <si>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</si>
  <si>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</si>
  <si>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</si>
  <si>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</si>
  <si>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</si>
  <si>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</si>
  <si>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</si>
  <si>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</si>
  <si>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</si>
  <si>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</si>
  <si>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</si>
  <si>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</si>
  <si>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</si>
  <si>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</si>
  <si>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</si>
  <si>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</si>
  <si>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</si>
  <si>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</si>
  <si>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</si>
  <si>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</si>
  <si>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</si>
  <si>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</si>
  <si>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</si>
  <si>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</si>
  <si>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</si>
  <si>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</si>
  <si>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</si>
  <si>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</si>
  <si>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</si>
  <si>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</si>
  <si>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</si>
  <si>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</si>
  <si>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</si>
  <si>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</si>
  <si>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</si>
  <si>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</si>
  <si>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</si>
  <si>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</si>
  <si>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</si>
  <si>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</si>
  <si>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</si>
  <si>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</si>
  <si>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</si>
  <si>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</si>
  <si>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</si>
  <si>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</si>
  <si>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</si>
  <si>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</si>
  <si>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</si>
  <si>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</si>
  <si>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</si>
  <si>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</si>
  <si>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</si>
  <si>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</si>
  <si>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</si>
  <si>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</si>
  <si>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</si>
  <si>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</si>
  <si>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</si>
  <si>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</si>
  <si>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</si>
  <si>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</si>
  <si>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</si>
  <si>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</si>
  <si>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</si>
  <si>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</si>
  <si>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</si>
  <si>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</si>
  <si>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</si>
  <si>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</si>
  <si>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</si>
  <si>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</si>
  <si>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</si>
  <si>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</si>
  <si>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</si>
  <si>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</si>
  <si>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</si>
  <si>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</si>
  <si>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</si>
  <si>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</si>
  <si>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</si>
  <si>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</si>
  <si>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</si>
  <si>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</si>
  <si>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</si>
  <si>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</si>
  <si>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</si>
  <si>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</si>
  <si>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</si>
  <si>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</si>
  <si>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</si>
  <si>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</si>
  <si>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</si>
  <si>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</si>
  <si>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</si>
  <si>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</si>
  <si>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</si>
  <si>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</si>
  <si>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</si>
  <si>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</si>
  <si>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</si>
  <si>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</si>
  <si>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</si>
  <si>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</si>
  <si>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</si>
  <si>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</si>
  <si>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</si>
  <si>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</si>
  <si>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</si>
  <si>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</si>
  <si>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</si>
  <si>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</si>
  <si>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</si>
  <si>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</si>
  <si>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</si>
  <si>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</si>
  <si>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</si>
  <si>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</si>
  <si>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</si>
  <si>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</si>
  <si>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</si>
  <si>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</si>
  <si>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</si>
  <si>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</si>
  <si>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</si>
  <si>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</si>
  <si>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</si>
  <si>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</si>
  <si>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</si>
  <si>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</si>
  <si>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</si>
  <si>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</si>
  <si>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</si>
  <si>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</si>
  <si>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</si>
  <si>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</si>
  <si>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</si>
  <si>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</si>
  <si>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</si>
  <si>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</si>
  <si>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</si>
  <si>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</si>
  <si>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</si>
  <si>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</si>
  <si>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</si>
  <si>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</si>
  <si>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</si>
  <si>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</si>
  <si>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</si>
  <si>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</si>
  <si>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</si>
  <si>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</si>
  <si>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</si>
  <si>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</si>
  <si>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</si>
  <si>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</si>
  <si>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</si>
  <si>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</si>
  <si>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</si>
  <si>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</si>
  <si>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</si>
  <si>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</si>
  <si>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</si>
  <si>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</si>
  <si>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</si>
  <si>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</si>
  <si>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</si>
  <si>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</si>
  <si>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</si>
  <si>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</si>
  <si>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</si>
  <si>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</si>
  <si>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</si>
  <si>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</si>
  <si>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</si>
  <si>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</si>
  <si>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</si>
  <si>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</si>
  <si>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</si>
  <si>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</si>
  <si>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</si>
  <si>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</si>
  <si>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</si>
  <si>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</si>
  <si>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</si>
  <si>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</si>
  <si>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</si>
  <si>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</si>
  <si>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</si>
  <si>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</si>
  <si>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</si>
  <si>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</si>
  <si>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</si>
  <si>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</si>
  <si>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</si>
  <si>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</si>
  <si>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</si>
  <si>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</si>
  <si>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</si>
  <si>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</si>
  <si>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</si>
  <si>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</si>
  <si>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</si>
  <si>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</si>
  <si>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</si>
  <si>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</si>
  <si>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</si>
  <si>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</si>
  <si>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</si>
  <si>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</si>
  <si>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</si>
  <si>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</si>
  <si>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</si>
  <si>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</si>
  <si>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</si>
  <si>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</si>
  <si>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</si>
  <si>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</si>
  <si>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</si>
  <si>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</si>
  <si>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</si>
  <si>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</si>
  <si>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</si>
  <si>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</si>
  <si>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</si>
  <si>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</si>
  <si>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</si>
  <si>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</si>
  <si>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</si>
  <si>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</si>
  <si>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</si>
  <si>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</si>
  <si>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</si>
  <si>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</si>
  <si>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</si>
  <si>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</si>
  <si>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</si>
  <si>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</si>
  <si>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</si>
  <si>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</si>
  <si>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</si>
  <si>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</si>
  <si>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</si>
  <si>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</si>
  <si>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</si>
  <si>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</si>
  <si>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</si>
  <si>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</si>
  <si>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</si>
  <si>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</si>
  <si>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</si>
  <si>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</si>
  <si>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</si>
  <si>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</si>
  <si>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</si>
  <si>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</si>
  <si>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</si>
  <si>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</si>
  <si>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</si>
  <si>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</si>
  <si>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</si>
  <si>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</si>
  <si>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</si>
  <si>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</si>
  <si>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</si>
  <si>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</si>
  <si>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</si>
  <si>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</si>
  <si>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</si>
  <si>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</si>
  <si>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</si>
  <si>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</si>
  <si>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</si>
  <si>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</si>
  <si>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</si>
  <si>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</si>
  <si>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</si>
  <si>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</si>
  <si>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</si>
  <si>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</si>
  <si>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</si>
  <si>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</si>
  <si>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</si>
  <si>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</si>
  <si>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</si>
  <si>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</si>
  <si>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</si>
  <si>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</si>
  <si>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</si>
  <si>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</si>
  <si>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</si>
  <si>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</si>
  <si>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</si>
  <si>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</si>
  <si>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</si>
  <si>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</si>
  <si>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</si>
  <si>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</si>
  <si>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</si>
  <si>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</si>
  <si>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</si>
  <si>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</si>
  <si>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</si>
  <si>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</si>
  <si>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</si>
  <si>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</si>
  <si>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</si>
  <si>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</si>
  <si>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</si>
  <si>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</si>
  <si>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</si>
  <si>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</si>
  <si>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</si>
  <si>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</si>
  <si>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</si>
  <si>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</si>
  <si>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</si>
  <si>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</si>
  <si>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</si>
  <si>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</si>
  <si>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</si>
  <si>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</si>
  <si>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</si>
  <si>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</si>
  <si>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</si>
  <si>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</si>
  <si>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</si>
  <si>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</si>
  <si>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</si>
  <si>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</si>
  <si>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</si>
  <si>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</si>
  <si>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</si>
  <si>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</si>
  <si>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</si>
  <si>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</si>
  <si>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</si>
  <si>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</si>
  <si>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</si>
  <si>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</si>
  <si>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</si>
  <si>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</si>
  <si>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</si>
  <si>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</si>
  <si>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</si>
  <si>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</si>
  <si>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</si>
  <si>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</si>
  <si>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</si>
  <si>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</si>
  <si>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</si>
  <si>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</si>
  <si>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</si>
  <si>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</si>
  <si>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</si>
  <si>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</si>
  <si>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</si>
  <si>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</si>
  <si>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</si>
  <si>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</si>
  <si>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</si>
  <si>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</si>
  <si>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</si>
  <si>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</si>
  <si>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</si>
  <si>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</si>
  <si>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</si>
  <si>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</si>
  <si>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</si>
  <si>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</si>
  <si>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</si>
  <si>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</si>
  <si>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</si>
  <si>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</si>
  <si>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</si>
  <si>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</si>
  <si>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</si>
  <si>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</si>
  <si>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</si>
  <si>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</si>
  <si>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</si>
  <si>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</si>
  <si>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</si>
  <si>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</si>
  <si>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</si>
  <si>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</si>
  <si>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</si>
  <si>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</si>
  <si>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</si>
  <si>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</si>
  <si>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</si>
  <si>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</si>
  <si>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</si>
  <si>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</si>
  <si>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</si>
  <si>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</si>
  <si>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</si>
  <si>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</si>
  <si>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</si>
  <si>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</si>
  <si>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</si>
  <si>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</si>
  <si>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</si>
  <si>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</si>
  <si>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</si>
  <si>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</si>
  <si>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</si>
  <si>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</si>
  <si>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</si>
  <si>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</si>
  <si>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</si>
  <si>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</si>
  <si>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</si>
  <si>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</si>
  <si>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</si>
  <si>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</si>
  <si>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</si>
  <si>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</si>
  <si>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</si>
  <si>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</si>
  <si>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</si>
  <si>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</si>
  <si>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</si>
  <si>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</si>
  <si>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</si>
  <si>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</si>
  <si>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</si>
  <si>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</si>
  <si>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</si>
  <si>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</si>
  <si>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</si>
  <si>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</si>
  <si>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</si>
  <si>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</si>
  <si>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</si>
  <si>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</si>
  <si>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</si>
  <si>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</si>
  <si>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</si>
  <si>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</si>
  <si>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</si>
  <si>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</si>
  <si>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</si>
  <si>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</si>
  <si>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</si>
  <si>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</si>
  <si>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</si>
  <si>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</si>
  <si>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</si>
  <si>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</si>
  <si>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</si>
  <si>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</si>
  <si>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</si>
  <si>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</si>
  <si>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</si>
  <si>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</si>
  <si>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</si>
  <si>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</si>
  <si>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</si>
  <si>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</si>
  <si>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</si>
  <si>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</si>
  <si>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</si>
  <si>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</si>
  <si>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</si>
  <si>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</si>
  <si>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</si>
  <si>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</si>
  <si>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</si>
  <si>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</si>
  <si>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</si>
  <si>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</si>
  <si>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</si>
  <si>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</si>
  <si>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</si>
  <si>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</si>
  <si>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</si>
  <si>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</si>
  <si>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</si>
  <si>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</si>
  <si>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</si>
  <si>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</si>
  <si>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</si>
  <si>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</si>
  <si>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</si>
  <si>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</si>
  <si>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</si>
  <si>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</si>
  <si>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</si>
  <si>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</si>
  <si>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</si>
  <si>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</si>
  <si>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</si>
  <si>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</si>
  <si>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</si>
  <si>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</si>
  <si>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</si>
  <si>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</si>
  <si>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</si>
  <si>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</si>
  <si>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</si>
  <si>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</si>
  <si>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</si>
  <si>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</si>
  <si>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</si>
  <si>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</si>
  <si>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</si>
  <si>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</si>
  <si>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</si>
  <si>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</si>
  <si>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</si>
  <si>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</si>
  <si>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</si>
  <si>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</si>
  <si>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</si>
  <si>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</si>
  <si>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</si>
  <si>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</si>
  <si>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</si>
  <si>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</si>
  <si>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</si>
  <si>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</si>
  <si>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</si>
  <si>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</si>
  <si>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</si>
  <si>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</si>
  <si>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</si>
  <si>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</si>
  <si>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</si>
  <si>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</si>
  <si>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</si>
  <si>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</si>
  <si>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</si>
  <si>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</si>
  <si>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</si>
  <si>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</si>
  <si>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</si>
  <si>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</si>
  <si>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</si>
  <si>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</si>
  <si>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</si>
  <si>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</si>
  <si>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</si>
  <si>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</si>
  <si>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</si>
  <si>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</si>
  <si>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</si>
  <si>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</si>
  <si>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</si>
  <si>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</si>
  <si>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</si>
  <si>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</si>
  <si>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</si>
  <si>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</si>
  <si>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</si>
  <si>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</si>
  <si>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</si>
  <si>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</si>
  <si>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</si>
  <si>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</si>
  <si>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</si>
  <si>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</si>
  <si>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</si>
  <si>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</si>
  <si>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</si>
  <si>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</si>
  <si>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</si>
  <si>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</si>
  <si>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</si>
  <si>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</si>
  <si>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</si>
  <si>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</si>
  <si>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</si>
  <si>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</si>
  <si>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</si>
  <si>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</si>
  <si>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</si>
  <si>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</si>
  <si>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</si>
  <si>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</si>
  <si>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</si>
  <si>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</si>
  <si>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</si>
  <si>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</si>
  <si>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</si>
  <si>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</si>
  <si>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</si>
  <si>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</si>
  <si>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</si>
  <si>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</si>
  <si>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</si>
  <si>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</si>
  <si>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</si>
  <si>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</si>
  <si>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</si>
  <si>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</si>
  <si>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</si>
  <si>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</si>
  <si>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</si>
  <si>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</si>
  <si>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</si>
  <si>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</si>
  <si>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</si>
  <si>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</si>
  <si>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</si>
  <si>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</si>
  <si>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</si>
  <si>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</si>
  <si>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</si>
  <si>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</si>
  <si>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</si>
  <si>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</si>
  <si>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</si>
  <si>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</si>
  <si>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</si>
  <si>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</si>
  <si>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</si>
  <si>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</si>
  <si>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</si>
  <si>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</si>
  <si>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</si>
  <si>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</si>
  <si>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</si>
  <si>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</si>
  <si>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</si>
  <si>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</si>
  <si>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</si>
  <si>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</si>
  <si>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</si>
  <si>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</si>
  <si>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</si>
  <si>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</si>
  <si>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</si>
  <si>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</si>
  <si>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</si>
  <si>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</si>
  <si>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</si>
  <si>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</si>
  <si>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</si>
  <si>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</si>
  <si>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</si>
  <si>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</si>
  <si>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</si>
  <si>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</si>
  <si>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</si>
  <si>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</si>
  <si>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</si>
  <si>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</si>
  <si>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</si>
  <si>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</si>
  <si>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</si>
  <si>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</si>
  <si>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</si>
  <si>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</si>
  <si>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</si>
  <si>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</si>
  <si>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</si>
  <si>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</si>
  <si>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</si>
  <si>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</si>
  <si>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</si>
  <si>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</si>
  <si>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</si>
  <si>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</si>
  <si>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</si>
  <si>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</si>
  <si>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</si>
  <si>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</si>
  <si>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</si>
  <si>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</si>
  <si>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</si>
  <si>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</si>
  <si>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</si>
  <si>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</si>
  <si>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</si>
  <si>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</si>
  <si>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</si>
  <si>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</si>
  <si>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</si>
  <si>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</si>
  <si>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</si>
  <si>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</si>
  <si>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</si>
  <si>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</si>
  <si>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</si>
  <si>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</si>
  <si>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</si>
  <si>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</si>
  <si>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</si>
  <si>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</si>
  <si>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</si>
  <si>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</si>
  <si>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</si>
  <si>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</si>
  <si>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</si>
  <si>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</si>
  <si>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</si>
  <si>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</si>
  <si>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</si>
  <si>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</si>
  <si>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</si>
  <si>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</si>
  <si>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</si>
  <si>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</si>
  <si>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</si>
  <si>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</si>
  <si>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</si>
  <si>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</si>
  <si>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</si>
  <si>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</si>
  <si>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</si>
  <si>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</si>
  <si>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</si>
  <si>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</si>
  <si>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</si>
  <si>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</si>
  <si>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</si>
  <si>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</si>
  <si>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</si>
  <si>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</si>
  <si>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</si>
  <si>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</si>
  <si>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</si>
  <si>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</si>
  <si>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</si>
  <si>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</si>
  <si>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</si>
  <si>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</si>
  <si>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</si>
  <si>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</si>
  <si>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</si>
  <si>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</si>
  <si>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</si>
  <si>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</si>
  <si>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</si>
  <si>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</si>
  <si>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</si>
  <si>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</si>
  <si>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</si>
  <si>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</si>
  <si>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</si>
  <si>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</si>
  <si>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</si>
  <si>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</si>
  <si>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</si>
  <si>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</si>
  <si>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</si>
  <si>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</si>
  <si>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</si>
  <si>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</si>
  <si>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</si>
  <si>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</si>
  <si>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</si>
  <si>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</si>
  <si>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</si>
  <si>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</si>
  <si>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</si>
  <si>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</si>
  <si>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</si>
  <si>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</si>
  <si>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</si>
  <si>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</si>
  <si>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</si>
  <si>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</si>
  <si>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</si>
  <si>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</si>
  <si>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</si>
  <si>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</si>
  <si>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</si>
  <si>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</si>
  <si>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</si>
  <si>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</si>
  <si>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</si>
  <si>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</si>
  <si>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</si>
  <si>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</si>
  <si>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</si>
  <si>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</si>
  <si>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</si>
  <si>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</si>
  <si>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</si>
  <si>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</si>
  <si>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</si>
  <si>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</si>
  <si>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</si>
  <si>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</si>
  <si>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</si>
  <si>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</si>
  <si>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</si>
  <si>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</si>
  <si>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</si>
  <si>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</si>
  <si>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</si>
  <si>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</si>
  <si>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</si>
  <si>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</si>
  <si>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</si>
  <si>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</si>
  <si>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</si>
  <si>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</si>
  <si>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</si>
  <si>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</si>
  <si>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</si>
  <si>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</si>
  <si>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</si>
  <si>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</si>
  <si>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</si>
  <si>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</si>
  <si>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</si>
  <si>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</si>
  <si>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</si>
  <si>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</si>
  <si>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</si>
  <si>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</si>
  <si>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</si>
  <si>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</si>
  <si>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</si>
  <si>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</si>
  <si>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</si>
  <si>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</si>
  <si>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</si>
  <si>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</si>
  <si>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</si>
  <si>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</si>
  <si>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</si>
  <si>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</si>
  <si>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</si>
  <si>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</si>
  <si>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</si>
  <si>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</si>
  <si>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</si>
  <si>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</si>
  <si>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</si>
  <si>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</si>
  <si>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</si>
  <si>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</si>
  <si>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</si>
  <si>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</si>
  <si>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</si>
  <si>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</si>
  <si>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</si>
  <si>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</si>
  <si>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</si>
  <si>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</si>
  <si>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</si>
  <si>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</si>
  <si>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</si>
  <si>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</si>
  <si>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</si>
  <si>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</si>
  <si>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</si>
  <si>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</si>
  <si>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</si>
  <si>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</si>
  <si>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</si>
  <si>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</si>
  <si>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</si>
  <si>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</si>
  <si>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</si>
  <si>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</si>
  <si>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</si>
  <si>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</si>
  <si>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</si>
  <si>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</si>
  <si>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</si>
  <si>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</si>
  <si>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</si>
  <si>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</si>
  <si>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</si>
  <si>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</si>
  <si>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</si>
  <si>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</si>
  <si>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</si>
  <si>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</si>
  <si>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</si>
  <si>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</si>
  <si>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</si>
  <si>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</si>
  <si>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</si>
  <si>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</si>
  <si>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</si>
  <si>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</si>
  <si>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</si>
  <si>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</si>
  <si>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</si>
  <si>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</si>
  <si>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</si>
  <si>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</si>
  <si>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</si>
  <si>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</si>
  <si>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</si>
  <si>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</si>
  <si>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</si>
  <si>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</si>
  <si>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</si>
  <si>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</si>
  <si>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</si>
  <si>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</si>
  <si>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</si>
  <si>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</si>
  <si>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</si>
  <si>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</si>
  <si>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</si>
  <si>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</si>
  <si>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</si>
  <si>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</si>
  <si>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</si>
  <si>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</si>
  <si>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</si>
  <si>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</si>
  <si>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</si>
  <si>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</si>
  <si>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</si>
  <si>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</si>
  <si>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</si>
  <si>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</si>
  <si>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</si>
  <si>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</si>
  <si>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</si>
  <si>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</si>
  <si>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</si>
  <si>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</si>
  <si>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</si>
  <si>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</si>
  <si>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</si>
  <si>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</si>
  <si>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</si>
  <si>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</si>
  <si>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</si>
  <si>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</si>
  <si>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</si>
  <si>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</si>
  <si>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</si>
  <si>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</si>
  <si>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</si>
  <si>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</si>
  <si>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</si>
  <si>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</si>
  <si>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</si>
  <si>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</si>
  <si>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</si>
  <si>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</si>
  <si>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</si>
  <si>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</si>
  <si>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</si>
  <si>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</si>
  <si>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</si>
  <si>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</si>
  <si>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</si>
  <si>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</si>
  <si>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</si>
  <si>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</si>
  <si>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</si>
  <si>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</si>
  <si>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</si>
  <si>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</si>
  <si>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</si>
  <si>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</si>
  <si>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</si>
  <si>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</si>
  <si>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</si>
  <si>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</si>
  <si>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</si>
  <si>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</si>
  <si>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</si>
  <si>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</si>
  <si>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</si>
  <si>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</si>
  <si>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</si>
  <si>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</si>
  <si>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</si>
  <si>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</si>
  <si>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</si>
  <si>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</si>
  <si>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</si>
  <si>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</si>
  <si>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</si>
  <si>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</si>
  <si>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</si>
  <si>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</si>
  <si>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</si>
  <si>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</si>
  <si>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</si>
  <si>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</si>
  <si>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</si>
  <si>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</si>
  <si>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</si>
  <si>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</si>
  <si>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</si>
  <si>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</si>
  <si>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</si>
  <si>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</si>
  <si>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</si>
  <si>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</si>
  <si>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</si>
  <si>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</si>
  <si>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</si>
  <si>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</si>
  <si>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</si>
  <si>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</si>
  <si>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</si>
  <si>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</si>
  <si>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</si>
  <si>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</si>
  <si>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</si>
  <si>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</si>
  <si>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</si>
  <si>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</si>
  <si>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</si>
  <si>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</si>
  <si>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</si>
  <si>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</si>
  <si>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</si>
  <si>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</si>
  <si>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</si>
  <si>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</si>
  <si>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</si>
  <si>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</si>
  <si>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</si>
  <si>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</si>
  <si>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</si>
  <si>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</si>
  <si>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</si>
  <si>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</si>
  <si>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</si>
  <si>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</si>
  <si>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</si>
  <si>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</si>
  <si>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</si>
  <si>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</si>
  <si>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</si>
  <si>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</si>
  <si>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</si>
  <si>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</si>
  <si>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</si>
  <si>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</si>
  <si>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</si>
  <si>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</si>
  <si>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</si>
  <si>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</si>
  <si>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</si>
  <si>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</si>
  <si>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</si>
  <si>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</si>
  <si>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</si>
  <si>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</si>
  <si>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</si>
  <si>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</si>
  <si>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</si>
  <si>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</si>
  <si>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</si>
  <si>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</si>
  <si>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</si>
  <si>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</si>
  <si>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</si>
  <si>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</si>
  <si>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</si>
  <si>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</si>
  <si>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</si>
  <si>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</si>
  <si>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</si>
  <si>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</si>
  <si>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</si>
  <si>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</si>
  <si>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</si>
  <si>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</si>
  <si>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</si>
  <si>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</si>
  <si>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</si>
  <si>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</si>
  <si>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</si>
  <si>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</si>
  <si>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</si>
  <si>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</si>
  <si>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</si>
  <si>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</si>
  <si>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</si>
  <si>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</si>
  <si>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</si>
  <si>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</si>
  <si>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</si>
  <si>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</si>
  <si>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</si>
  <si>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</si>
  <si>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</si>
  <si>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</si>
  <si>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</si>
  <si>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</si>
  <si>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</si>
  <si>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</si>
  <si>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</si>
  <si>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</si>
  <si>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</si>
  <si>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</si>
  <si>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</si>
  <si>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</si>
  <si>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</si>
  <si>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</si>
  <si>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</si>
  <si>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</si>
  <si>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</si>
  <si>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</si>
  <si>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</si>
  <si>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</si>
  <si>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</si>
  <si>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</si>
  <si>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</si>
  <si>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</si>
  <si>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</si>
  <si>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</si>
  <si>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</si>
  <si>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</si>
  <si>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</si>
  <si>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</si>
  <si>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</si>
  <si>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</si>
  <si>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</si>
  <si>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</si>
  <si>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</si>
  <si>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</si>
  <si>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</si>
  <si>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</si>
  <si>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</si>
  <si>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</si>
  <si>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</si>
  <si>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</si>
  <si>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</si>
  <si>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</si>
  <si>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</si>
  <si>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</si>
  <si>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</si>
  <si>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</si>
  <si>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</si>
  <si>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</si>
  <si>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</si>
  <si>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</si>
  <si>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</si>
  <si>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</si>
  <si>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</si>
  <si>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</si>
  <si>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</si>
  <si>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</si>
  <si>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</si>
  <si>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</si>
  <si>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</si>
  <si>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</si>
  <si>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</si>
  <si>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</si>
  <si>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</si>
  <si>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</si>
  <si>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</si>
  <si>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</si>
  <si>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</si>
  <si>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</si>
  <si>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</si>
  <si>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</si>
  <si>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</si>
  <si>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</si>
  <si>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</si>
  <si>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</si>
  <si>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</si>
  <si>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</si>
  <si>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</si>
  <si>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</si>
  <si>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</si>
  <si>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</si>
  <si>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</si>
  <si>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</si>
  <si>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</si>
  <si>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</si>
  <si>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</si>
  <si>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</si>
  <si>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</si>
  <si>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</si>
  <si>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</si>
  <si>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</si>
  <si>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</si>
  <si>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</si>
  <si>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</si>
  <si>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</si>
  <si>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</si>
  <si>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</si>
  <si>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</si>
  <si>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</si>
  <si>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</si>
  <si>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</si>
  <si>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</si>
  <si>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</si>
  <si>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</si>
  <si>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</si>
  <si>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</si>
  <si>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</si>
  <si>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</si>
  <si>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</si>
  <si>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</si>
  <si>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</si>
  <si>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</si>
  <si>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</si>
  <si>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</si>
  <si>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</si>
  <si>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</si>
  <si>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</si>
  <si>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</si>
  <si>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</si>
  <si>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</si>
  <si>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</si>
  <si>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</si>
  <si>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</si>
  <si>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</si>
  <si>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</si>
  <si>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</si>
  <si>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</si>
  <si>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</si>
  <si>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</si>
  <si>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</si>
  <si>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</si>
  <si>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</si>
  <si>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</si>
  <si>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</si>
  <si>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</si>
  <si>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</si>
  <si>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</si>
  <si>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</si>
  <si>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</si>
  <si>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</si>
  <si>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</si>
  <si>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</si>
  <si>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</si>
  <si>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</si>
  <si>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</si>
  <si>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</si>
  <si>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</si>
  <si>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</si>
  <si>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</si>
  <si>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</si>
  <si>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</si>
  <si>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</si>
  <si>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</si>
  <si>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</si>
  <si>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</si>
  <si>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</si>
  <si>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</si>
  <si>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</si>
  <si>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</si>
  <si>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</si>
  <si>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</si>
  <si>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</si>
  <si>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</si>
  <si>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</si>
  <si>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</si>
  <si>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</si>
  <si>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</si>
  <si>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</si>
  <si>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</si>
  <si>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</si>
  <si>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</si>
  <si>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</si>
  <si>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</si>
  <si>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</si>
  <si>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</si>
  <si>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</si>
  <si>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</si>
  <si>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</si>
  <si>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</si>
  <si>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</si>
  <si>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</si>
  <si>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</si>
  <si>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</si>
  <si>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</si>
  <si>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</si>
  <si>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</si>
  <si>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</si>
  <si>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</si>
  <si>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</si>
  <si>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</si>
  <si>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</si>
  <si>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</si>
  <si>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</si>
  <si>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</si>
  <si>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</si>
  <si>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</si>
  <si>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</si>
  <si>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</si>
  <si>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</si>
  <si>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</si>
  <si>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</si>
  <si>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</si>
  <si>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</si>
  <si>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</si>
  <si>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</si>
  <si>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</si>
  <si>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</si>
  <si>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</si>
  <si>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</si>
  <si>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</si>
  <si>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</si>
  <si>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</si>
  <si>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</si>
  <si>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</si>
  <si>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</si>
  <si>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</si>
  <si>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</si>
  <si>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</si>
  <si>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</si>
  <si>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</si>
  <si>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</si>
  <si>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</si>
  <si>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</si>
  <si>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</si>
  <si>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</si>
  <si>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</si>
  <si>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</si>
  <si>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</si>
  <si>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</si>
  <si>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</si>
  <si>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</si>
  <si>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</si>
  <si>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</si>
  <si>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</si>
  <si>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</si>
  <si>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</si>
  <si>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</si>
  <si>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</si>
  <si>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</si>
  <si>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</si>
  <si>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</si>
  <si>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</si>
  <si>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</si>
  <si>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</si>
  <si>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</si>
  <si>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</si>
  <si>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</si>
  <si>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</si>
  <si>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</si>
  <si>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</si>
  <si>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</si>
  <si>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</si>
  <si>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</si>
  <si>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</si>
  <si>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</si>
  <si>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</si>
  <si>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</si>
  <si>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</si>
  <si>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</si>
  <si>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</si>
  <si>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</si>
  <si>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</si>
  <si>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</si>
  <si>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</si>
  <si>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</si>
  <si>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</si>
  <si>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</si>
  <si>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</si>
  <si>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</si>
  <si>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</si>
  <si>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</si>
  <si>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</si>
  <si>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</si>
  <si>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</si>
  <si>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</si>
  <si>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</si>
  <si>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</si>
  <si>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</si>
  <si>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</si>
  <si>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</si>
  <si>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</si>
  <si>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</si>
  <si>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</si>
  <si>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</si>
  <si>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</si>
  <si>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</si>
  <si>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</si>
  <si>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</si>
  <si>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</si>
  <si>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</si>
  <si>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</si>
  <si>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</si>
  <si>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</si>
  <si>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</si>
  <si>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</si>
  <si>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</si>
  <si>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</si>
  <si>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</si>
  <si>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</si>
  <si>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</si>
  <si>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</si>
  <si>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</si>
  <si>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</si>
  <si>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</si>
  <si>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</si>
  <si>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</si>
  <si>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</si>
  <si>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</si>
  <si>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</si>
  <si>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</si>
  <si>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</si>
  <si>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</si>
  <si>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</si>
  <si>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</si>
  <si>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</si>
  <si>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</si>
  <si>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</si>
  <si>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</si>
  <si>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</si>
  <si>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</si>
  <si>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</si>
  <si>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</si>
  <si>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</si>
  <si>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</si>
  <si>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</si>
  <si>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</si>
  <si>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</si>
  <si>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</si>
  <si>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</si>
  <si>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</si>
  <si>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</si>
  <si>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</si>
  <si>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</si>
  <si>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</si>
  <si>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</si>
  <si>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</si>
  <si>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</si>
  <si>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</si>
  <si>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</si>
  <si>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</si>
  <si>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</si>
  <si>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</si>
  <si>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</si>
  <si>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</si>
  <si>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</si>
  <si>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</si>
  <si>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</si>
  <si>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</si>
  <si>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</si>
  <si>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</si>
  <si>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</si>
  <si>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</si>
  <si>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</si>
  <si>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</si>
  <si>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</si>
  <si>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</si>
  <si>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</si>
  <si>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</si>
  <si>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</si>
  <si>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</si>
  <si>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</si>
  <si>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</si>
  <si>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</si>
  <si>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</si>
  <si>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</si>
  <si>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</si>
  <si>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</si>
  <si>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</si>
  <si>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</si>
  <si>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</si>
  <si>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</si>
  <si>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</si>
  <si>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</si>
  <si>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</si>
  <si>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</si>
  <si>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</si>
  <si>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</si>
  <si>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</si>
  <si>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</si>
  <si>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</si>
  <si>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</si>
  <si>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</si>
  <si>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</si>
  <si>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</si>
  <si>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</si>
  <si>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</si>
  <si>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</si>
  <si>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</si>
  <si>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</si>
  <si>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</si>
  <si>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</si>
  <si>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</si>
  <si>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</si>
  <si>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</si>
  <si>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</si>
  <si>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</si>
  <si>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</si>
  <si>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</si>
  <si>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</si>
  <si>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</si>
  <si>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</si>
  <si>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</si>
  <si>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</si>
  <si>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</si>
  <si>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</si>
  <si>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</si>
  <si>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</si>
  <si>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</si>
  <si>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</si>
  <si>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</si>
  <si>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</si>
  <si>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</si>
  <si>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</si>
  <si>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</si>
  <si>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</si>
  <si>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</si>
  <si>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</si>
  <si>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</si>
  <si>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</si>
  <si>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</si>
  <si>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</si>
  <si>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</si>
  <si>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</si>
  <si>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</si>
  <si>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</si>
  <si>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</si>
  <si>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</si>
  <si>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</si>
  <si>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</si>
  <si>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</si>
  <si>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</si>
  <si>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</si>
  <si>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</si>
  <si>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</si>
  <si>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</si>
  <si>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</si>
  <si>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</si>
  <si>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</si>
  <si>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</si>
  <si>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</si>
  <si>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</si>
  <si>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</si>
  <si>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</si>
  <si>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</si>
  <si>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</si>
  <si>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</si>
  <si>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</si>
  <si>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</si>
  <si>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</si>
  <si>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</si>
  <si>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</si>
  <si>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</si>
  <si>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</si>
  <si>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</si>
  <si>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</si>
  <si>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</si>
  <si>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</si>
  <si>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</si>
  <si>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</si>
  <si>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</si>
  <si>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</si>
  <si>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</si>
  <si>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</si>
  <si>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</si>
  <si>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</si>
  <si>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</si>
  <si>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</si>
  <si>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</si>
  <si>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</si>
  <si>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</si>
  <si>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</si>
  <si>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</si>
  <si>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</si>
  <si>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</si>
  <si>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</si>
  <si>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</si>
  <si>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</si>
  <si>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</si>
  <si>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</si>
  <si>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</si>
  <si>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</si>
  <si>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</si>
  <si>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</si>
  <si>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</si>
  <si>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</si>
  <si>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</si>
  <si>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</si>
  <si>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</si>
  <si>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</si>
  <si>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</si>
  <si>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</si>
  <si>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</si>
  <si>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</si>
  <si>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</si>
  <si>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</si>
  <si>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</si>
  <si>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</si>
  <si>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</si>
  <si>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</si>
  <si>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</si>
  <si>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</si>
  <si>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</si>
  <si>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</si>
  <si>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</si>
  <si>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</si>
  <si>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</si>
  <si>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</si>
  <si>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</si>
  <si>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</si>
  <si>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</si>
  <si>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</si>
  <si>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</si>
  <si>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</si>
  <si>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</si>
  <si>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</si>
  <si>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</si>
  <si>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</si>
  <si>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</si>
  <si>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</si>
  <si>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</si>
  <si>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</si>
  <si>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</si>
  <si>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</si>
  <si>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</si>
  <si>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</si>
  <si>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</si>
  <si>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</si>
  <si>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</si>
  <si>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</si>
  <si>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</si>
  <si>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</si>
  <si>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</si>
  <si>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</si>
  <si>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</si>
  <si>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</si>
  <si>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</si>
  <si>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</si>
  <si>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</si>
  <si>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</si>
  <si>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</si>
  <si>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</si>
  <si>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</si>
  <si>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</si>
  <si>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</si>
  <si>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</si>
  <si>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</si>
  <si>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</si>
  <si>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</si>
  <si>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</si>
  <si>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</si>
  <si>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</si>
  <si>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</si>
  <si>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</si>
  <si>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</si>
  <si>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</si>
  <si>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</si>
  <si>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</si>
  <si>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</si>
  <si>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</si>
  <si>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</si>
  <si>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</si>
  <si>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</si>
  <si>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</si>
  <si>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</si>
  <si>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</si>
  <si>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</si>
  <si>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</si>
  <si>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</si>
  <si>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</si>
  <si>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</si>
  <si>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</si>
  <si>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</si>
  <si>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</si>
  <si>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</si>
  <si>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</si>
  <si>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</si>
  <si>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</si>
  <si>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</si>
  <si>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</si>
  <si>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</si>
  <si>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</si>
  <si>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</si>
  <si>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</si>
  <si>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</si>
  <si>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</si>
  <si>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</si>
  <si>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</si>
  <si>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</si>
  <si>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</si>
  <si>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</si>
  <si>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</si>
  <si>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</si>
  <si>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</si>
  <si>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</si>
  <si>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</si>
  <si>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</si>
  <si>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</si>
  <si>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</si>
  <si>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</si>
  <si>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</si>
  <si>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</si>
  <si>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</si>
  <si>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</si>
  <si>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</si>
  <si>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</si>
  <si>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</si>
  <si>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</si>
  <si>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</si>
  <si>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</si>
  <si>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</si>
  <si>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</si>
  <si>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</si>
  <si>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</si>
  <si>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</si>
  <si>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</si>
  <si>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</si>
  <si>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</si>
  <si>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</si>
  <si>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</si>
  <si>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</si>
  <si>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</si>
  <si>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</si>
  <si>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</si>
  <si>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</si>
  <si>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</si>
  <si>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</si>
  <si>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</si>
  <si>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</si>
  <si>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</si>
  <si>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</si>
  <si>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</si>
  <si>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</si>
  <si>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</si>
  <si>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</si>
  <si>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</si>
  <si>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</si>
  <si>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</si>
  <si>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</si>
  <si>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</si>
  <si>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</si>
  <si>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</si>
  <si>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</si>
  <si>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</si>
  <si>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</si>
  <si>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</si>
  <si>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</si>
  <si>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</si>
  <si>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</si>
  <si>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</si>
  <si>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</si>
  <si>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</si>
  <si>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</si>
  <si>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</si>
  <si>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</si>
  <si>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</si>
  <si>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</si>
  <si>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</si>
  <si>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</si>
  <si>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</si>
  <si>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</si>
  <si>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</si>
  <si>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</si>
  <si>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</si>
  <si>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</si>
  <si>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</si>
  <si>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</si>
  <si>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</si>
  <si>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</si>
  <si>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</si>
  <si>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</si>
  <si>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</si>
  <si>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</si>
  <si>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</si>
  <si>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</si>
  <si>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</si>
  <si>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</si>
  <si>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</si>
  <si>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</si>
  <si>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</si>
  <si>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</si>
  <si>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</si>
  <si>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</si>
  <si>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</si>
  <si>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</si>
  <si>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</si>
  <si>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</si>
  <si>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</si>
  <si>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</si>
  <si>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</si>
  <si>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</si>
  <si>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</si>
  <si>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</si>
  <si>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</si>
  <si>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</si>
  <si>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</si>
  <si>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</si>
  <si>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</si>
  <si>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</si>
  <si>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</si>
  <si>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</si>
  <si>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</si>
  <si>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</si>
  <si>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</si>
  <si>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</si>
  <si>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</si>
  <si>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</si>
  <si>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</si>
  <si>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</si>
  <si>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</si>
  <si>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</si>
  <si>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</si>
  <si>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</si>
  <si>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</si>
  <si>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</si>
  <si>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</si>
  <si>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</si>
  <si>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</si>
  <si>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</si>
  <si>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</si>
  <si>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</si>
  <si>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</si>
  <si>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</si>
  <si>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</si>
  <si>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</si>
  <si>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</si>
  <si>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</si>
  <si>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</si>
  <si>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</si>
  <si>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</si>
  <si>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</si>
  <si>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</si>
  <si>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</si>
  <si>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</si>
  <si>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</si>
  <si>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</si>
  <si>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</si>
  <si>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</si>
  <si>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</si>
  <si>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</si>
  <si>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</si>
  <si>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</si>
  <si>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</si>
  <si>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</si>
  <si>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</si>
  <si>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</si>
  <si>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</si>
  <si>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</si>
  <si>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</si>
  <si>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</si>
  <si>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</si>
  <si>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</si>
  <si>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</si>
  <si>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</si>
  <si>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</si>
  <si>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</si>
  <si>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</si>
  <si>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</si>
  <si>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</si>
  <si>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</si>
  <si>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</si>
  <si>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</si>
  <si>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</si>
  <si>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</si>
  <si>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</si>
  <si>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</si>
  <si>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</si>
  <si>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</si>
  <si>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</si>
  <si>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</si>
  <si>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</si>
  <si>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</si>
  <si>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</si>
  <si>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</si>
  <si>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</si>
  <si>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</si>
  <si>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</si>
  <si>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</si>
  <si>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</si>
  <si>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</si>
  <si>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</si>
  <si>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</si>
  <si>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</si>
  <si>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</si>
  <si>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</si>
  <si>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</si>
  <si>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</si>
  <si>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</si>
  <si>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</si>
  <si>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</si>
  <si>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</si>
  <si>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</si>
  <si>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</si>
  <si>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</si>
  <si>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</si>
  <si>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</si>
  <si>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</si>
  <si>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</si>
  <si>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</si>
  <si>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</si>
  <si>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</si>
  <si>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</si>
  <si>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</si>
  <si>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</si>
  <si>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</si>
  <si>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</si>
  <si>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</si>
  <si>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</si>
  <si>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</si>
  <si>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</si>
  <si>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</si>
  <si>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</si>
  <si>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</si>
  <si>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</si>
  <si>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</si>
  <si>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</si>
  <si>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</si>
  <si>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</si>
  <si>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</si>
  <si>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</si>
  <si>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</si>
  <si>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</si>
  <si>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</si>
  <si>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</si>
  <si>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</si>
  <si>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</si>
  <si>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</si>
  <si>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</si>
  <si>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</si>
  <si>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</si>
  <si>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</si>
  <si>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</si>
  <si>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</si>
  <si>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</si>
  <si>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</si>
  <si>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</si>
  <si>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</si>
  <si>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</si>
  <si>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</si>
  <si>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</si>
  <si>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</si>
  <si>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</si>
  <si>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</si>
  <si>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</si>
  <si>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</si>
  <si>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</si>
  <si>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</si>
  <si>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</si>
  <si>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</si>
  <si>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</si>
  <si>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</si>
  <si>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</si>
  <si>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</si>
  <si>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</si>
  <si>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</si>
  <si>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</si>
  <si>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</si>
  <si>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</si>
  <si>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</si>
  <si>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</si>
  <si>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</si>
  <si>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</si>
  <si>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</si>
  <si>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</si>
  <si>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</si>
  <si>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</si>
  <si>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</si>
  <si>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</si>
  <si>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</si>
  <si>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</si>
  <si>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</si>
  <si>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</si>
  <si>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</si>
  <si>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</si>
  <si>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</si>
  <si>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</si>
  <si>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</si>
  <si>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</si>
  <si>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</si>
  <si>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</si>
  <si>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</si>
  <si>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</si>
  <si>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</si>
  <si>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</si>
  <si>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</si>
  <si>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</si>
  <si>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</si>
  <si>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</si>
  <si>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</si>
  <si>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</si>
  <si>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</si>
  <si>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</si>
  <si>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</si>
  <si>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</si>
  <si>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</si>
  <si>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</si>
  <si>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</si>
  <si>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</si>
  <si>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</si>
  <si>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</si>
  <si>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Ужице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</si>
</sst>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613</c:v>
                </c:pt>
                <c:pt idx="1">
                  <c:v>763</c:v>
                </c:pt>
                <c:pt idx="2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907</c:v>
                </c:pt>
                <c:pt idx="1">
                  <c:v>1046</c:v>
                </c:pt>
                <c:pt idx="2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81792"/>
        <c:axId val="136083328"/>
      </c:barChart>
      <c:catAx>
        <c:axId val="1360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83328"/>
        <c:crosses val="autoZero"/>
        <c:auto val="1"/>
        <c:lblAlgn val="ctr"/>
        <c:lblOffset val="100"/>
        <c:noMultiLvlLbl val="0"/>
      </c:catAx>
      <c:valAx>
        <c:axId val="13608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8179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03552"/>
        <c:axId val="139321728"/>
      </c:barChart>
      <c:catAx>
        <c:axId val="13930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321728"/>
        <c:crosses val="autoZero"/>
        <c:auto val="1"/>
        <c:lblAlgn val="ctr"/>
        <c:lblOffset val="100"/>
        <c:noMultiLvlLbl val="0"/>
      </c:catAx>
      <c:valAx>
        <c:axId val="1393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0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46688"/>
        <c:axId val="139348224"/>
      </c:barChart>
      <c:catAx>
        <c:axId val="1393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48224"/>
        <c:crosses val="autoZero"/>
        <c:auto val="1"/>
        <c:lblAlgn val="ctr"/>
        <c:lblOffset val="100"/>
        <c:noMultiLvlLbl val="0"/>
      </c:catAx>
      <c:valAx>
        <c:axId val="1393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4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87648"/>
        <c:axId val="139389184"/>
      </c:barChart>
      <c:catAx>
        <c:axId val="13938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89184"/>
        <c:crosses val="autoZero"/>
        <c:auto val="1"/>
        <c:lblAlgn val="ctr"/>
        <c:lblOffset val="100"/>
        <c:noMultiLvlLbl val="0"/>
      </c:catAx>
      <c:valAx>
        <c:axId val="139389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938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684096"/>
        <c:axId val="139685888"/>
      </c:barChart>
      <c:catAx>
        <c:axId val="1396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85888"/>
        <c:crosses val="autoZero"/>
        <c:auto val="1"/>
        <c:lblAlgn val="ctr"/>
        <c:lblOffset val="100"/>
        <c:noMultiLvlLbl val="0"/>
      </c:catAx>
      <c:valAx>
        <c:axId val="13968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8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53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72448"/>
        <c:axId val="140073984"/>
      </c:barChart>
      <c:catAx>
        <c:axId val="1400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73984"/>
        <c:crosses val="autoZero"/>
        <c:auto val="1"/>
        <c:lblAlgn val="ctr"/>
        <c:lblOffset val="100"/>
        <c:noMultiLvlLbl val="0"/>
      </c:catAx>
      <c:valAx>
        <c:axId val="140073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7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112640"/>
        <c:axId val="140114176"/>
      </c:barChart>
      <c:catAx>
        <c:axId val="140112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14176"/>
        <c:crosses val="autoZero"/>
        <c:auto val="1"/>
        <c:lblAlgn val="ctr"/>
        <c:lblOffset val="100"/>
        <c:noMultiLvlLbl val="0"/>
      </c:catAx>
      <c:valAx>
        <c:axId val="140114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12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3-4931-ACC5-0836D96E62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3-4931-ACC5-0836D96E62B9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25457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23360"/>
        <c:axId val="139833344"/>
      </c:barChart>
      <c:catAx>
        <c:axId val="1398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33344"/>
        <c:crosses val="autoZero"/>
        <c:auto val="1"/>
        <c:lblAlgn val="ctr"/>
        <c:lblOffset val="100"/>
        <c:noMultiLvlLbl val="0"/>
      </c:catAx>
      <c:valAx>
        <c:axId val="13983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23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60224"/>
        <c:axId val="139866112"/>
      </c:barChart>
      <c:catAx>
        <c:axId val="1398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66112"/>
        <c:crosses val="autoZero"/>
        <c:auto val="1"/>
        <c:lblAlgn val="ctr"/>
        <c:lblOffset val="100"/>
        <c:noMultiLvlLbl val="0"/>
      </c:catAx>
      <c:valAx>
        <c:axId val="13986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6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0-48C3-AF88-3600AE70CF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0-48C3-AF88-3600AE70CF53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99648"/>
        <c:axId val="139901184"/>
      </c:barChart>
      <c:catAx>
        <c:axId val="1398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01184"/>
        <c:crosses val="autoZero"/>
        <c:auto val="1"/>
        <c:lblAlgn val="ctr"/>
        <c:lblOffset val="100"/>
        <c:noMultiLvlLbl val="0"/>
      </c:catAx>
      <c:valAx>
        <c:axId val="1399011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8996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16.812883820027572</c:v>
                </c:pt>
                <c:pt idx="1">
                  <c:v>60.137548564983078</c:v>
                </c:pt>
                <c:pt idx="2">
                  <c:v>23.049567614989346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183</c:v>
                </c:pt>
                <c:pt idx="1">
                  <c:v>272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101</c:v>
                </c:pt>
                <c:pt idx="1">
                  <c:v>101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340992"/>
        <c:axId val="136342528"/>
      </c:barChart>
      <c:catAx>
        <c:axId val="13634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42528"/>
        <c:crosses val="autoZero"/>
        <c:auto val="1"/>
        <c:lblAlgn val="ctr"/>
        <c:lblOffset val="100"/>
        <c:noMultiLvlLbl val="0"/>
      </c:catAx>
      <c:valAx>
        <c:axId val="13634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409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C-4266-B324-32F3B5D640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C-4266-B324-32F3B5D640E6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C-4266-B324-32F3B5D640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C-4266-B324-32F3B5D640E6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163712"/>
        <c:axId val="140173696"/>
      </c:barChart>
      <c:catAx>
        <c:axId val="1401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73696"/>
        <c:crosses val="autoZero"/>
        <c:auto val="1"/>
        <c:lblAlgn val="ctr"/>
        <c:lblOffset val="100"/>
        <c:noMultiLvlLbl val="0"/>
      </c:catAx>
      <c:valAx>
        <c:axId val="14017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16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73-4B5B-AE22-CE380DCFD44F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73-4B5B-AE22-CE380DCFD44F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196096"/>
        <c:axId val="140214272"/>
      </c:barChart>
      <c:catAx>
        <c:axId val="14019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14272"/>
        <c:crosses val="autoZero"/>
        <c:auto val="1"/>
        <c:lblAlgn val="ctr"/>
        <c:lblOffset val="100"/>
        <c:noMultiLvlLbl val="0"/>
      </c:catAx>
      <c:valAx>
        <c:axId val="1402142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1960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90.2</c:v>
                </c:pt>
                <c:pt idx="1">
                  <c:v>100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94.5</c:v>
                </c:pt>
                <c:pt idx="1">
                  <c:v>101.7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257152"/>
        <c:axId val="140258688"/>
      </c:barChart>
      <c:catAx>
        <c:axId val="14025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58688"/>
        <c:crosses val="autoZero"/>
        <c:auto val="1"/>
        <c:lblAlgn val="ctr"/>
        <c:lblOffset val="100"/>
        <c:noMultiLvlLbl val="0"/>
      </c:catAx>
      <c:valAx>
        <c:axId val="14025868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5715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860</c:v>
                </c:pt>
                <c:pt idx="1">
                  <c:v>705</c:v>
                </c:pt>
                <c:pt idx="2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337152"/>
        <c:axId val="140338688"/>
      </c:barChart>
      <c:catAx>
        <c:axId val="1403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38688"/>
        <c:crosses val="autoZero"/>
        <c:auto val="1"/>
        <c:lblAlgn val="ctr"/>
        <c:lblOffset val="100"/>
        <c:noMultiLvlLbl val="0"/>
      </c:catAx>
      <c:valAx>
        <c:axId val="14033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3715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60704"/>
        <c:axId val="140509952"/>
      </c:barChart>
      <c:catAx>
        <c:axId val="1403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09952"/>
        <c:crosses val="autoZero"/>
        <c:auto val="1"/>
        <c:lblAlgn val="ctr"/>
        <c:lblOffset val="100"/>
        <c:noMultiLvlLbl val="0"/>
      </c:catAx>
      <c:valAx>
        <c:axId val="14050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607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520832"/>
        <c:axId val="140526720"/>
      </c:barChart>
      <c:catAx>
        <c:axId val="14052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26720"/>
        <c:crosses val="autoZero"/>
        <c:auto val="1"/>
        <c:lblAlgn val="ctr"/>
        <c:lblOffset val="100"/>
        <c:noMultiLvlLbl val="0"/>
      </c:catAx>
      <c:valAx>
        <c:axId val="14052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20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2.0412959017420729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2.1822910139115179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2.4031833563103144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2.5504449179095126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2.2872540418598821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2.3420854743702217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2.7400050131595437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3.0517608722897602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3.3259180348414588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3.7661361072816137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3.9447299160295777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3.8804988093746084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4.1750219325730038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4.3489159042486527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3.485712495300163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2.0632284747462091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1.7373731043990475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1.2564231106654971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724096"/>
        <c:axId val="140725632"/>
      </c:barChart>
      <c:catAx>
        <c:axId val="1407240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0725632"/>
        <c:crosses val="autoZero"/>
        <c:auto val="1"/>
        <c:lblAlgn val="ctr"/>
        <c:lblOffset val="100"/>
        <c:noMultiLvlLbl val="0"/>
      </c:catAx>
      <c:valAx>
        <c:axId val="1407256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0724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2.1948239127710241</c:v>
                </c:pt>
                <c:pt idx="1">
                  <c:v>2.411016418097506</c:v>
                </c:pt>
                <c:pt idx="2">
                  <c:v>2.4376488281739568</c:v>
                </c:pt>
                <c:pt idx="3">
                  <c:v>2.5551447549818271</c:v>
                </c:pt>
                <c:pt idx="4">
                  <c:v>2.3138864519363329</c:v>
                </c:pt>
                <c:pt idx="5">
                  <c:v>2.6272089234239879</c:v>
                </c:pt>
                <c:pt idx="6">
                  <c:v>2.8935330241884949</c:v>
                </c:pt>
                <c:pt idx="7">
                  <c:v>3.1786564732422611</c:v>
                </c:pt>
                <c:pt idx="8">
                  <c:v>3.2710866023311191</c:v>
                </c:pt>
                <c:pt idx="9">
                  <c:v>3.4653465346534658</c:v>
                </c:pt>
                <c:pt idx="10">
                  <c:v>3.5797092367464596</c:v>
                </c:pt>
                <c:pt idx="11">
                  <c:v>3.6705727534778791</c:v>
                </c:pt>
                <c:pt idx="12">
                  <c:v>3.66117307933325</c:v>
                </c:pt>
                <c:pt idx="13">
                  <c:v>3.7849354555708739</c:v>
                </c:pt>
                <c:pt idx="14">
                  <c:v>2.8982328612608099</c:v>
                </c:pt>
                <c:pt idx="15">
                  <c:v>1.5525128462213311</c:v>
                </c:pt>
                <c:pt idx="16">
                  <c:v>1.206291515227472</c:v>
                </c:pt>
                <c:pt idx="17">
                  <c:v>0.71594184734929189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745728"/>
        <c:axId val="140751616"/>
      </c:barChart>
      <c:catAx>
        <c:axId val="140745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0751616"/>
        <c:crosses val="autoZero"/>
        <c:auto val="1"/>
        <c:lblAlgn val="ctr"/>
        <c:lblOffset val="100"/>
        <c:noMultiLvlLbl val="0"/>
      </c:catAx>
      <c:valAx>
        <c:axId val="1407516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745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0.16079418344519014</c:v>
                </c:pt>
                <c:pt idx="1">
                  <c:v>0.20546381553915227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0.87038590604026844</c:v>
                </c:pt>
                <c:pt idx="1">
                  <c:v>0.20926870101209955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BE1-450D-BB69-962CAB6DD87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BE1-450D-BB69-962CAB6DD87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6.3373881431767334</c:v>
                </c:pt>
                <c:pt idx="1">
                  <c:v>1.799710828704056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BE1-450D-BB69-962CAB6DD87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BE1-450D-BB69-962CAB6DD87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18.068372483221477</c:v>
                </c:pt>
                <c:pt idx="1">
                  <c:v>14.892321741115591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BE1-450D-BB69-962CAB6DD87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BE1-450D-BB69-962CAB6DD870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49.895134228187921</c:v>
                </c:pt>
                <c:pt idx="1">
                  <c:v>62.529487862415344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BE1-450D-BB69-962CAB6DD87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BE1-450D-BB69-962CAB6DD87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7.4979026845637575</c:v>
                </c:pt>
                <c:pt idx="1">
                  <c:v>6.6547446921847646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BE1-450D-BB69-962CAB6DD87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BE1-450D-BB69-962CAB6DD87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17.170022371364656</c:v>
                </c:pt>
                <c:pt idx="1">
                  <c:v>13.709002359028993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113600"/>
        <c:axId val="141123584"/>
      </c:barChart>
      <c:catAx>
        <c:axId val="14111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23584"/>
        <c:crosses val="autoZero"/>
        <c:auto val="1"/>
        <c:lblAlgn val="ctr"/>
        <c:lblOffset val="100"/>
        <c:noMultiLvlLbl val="0"/>
      </c:catAx>
      <c:valAx>
        <c:axId val="14112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13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BC-4AE5-90FF-F344721D5DD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6BC-4AE5-90FF-F344721D5DD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28.631851230425053</c:v>
                </c:pt>
                <c:pt idx="1">
                  <c:v>24.667072521117113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6BC-4AE5-90FF-F344721D5DD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6BC-4AE5-90FF-F344721D5DD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21.452041387024607</c:v>
                </c:pt>
                <c:pt idx="1">
                  <c:v>29.917814473784336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6BC-4AE5-90FF-F344721D5DD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6BC-4AE5-90FF-F344721D5DD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49.692393736017898</c:v>
                </c:pt>
                <c:pt idx="1">
                  <c:v>45.034624457803815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0.22371364653243847</c:v>
                </c:pt>
                <c:pt idx="1">
                  <c:v>0.38048854729472642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905472"/>
        <c:axId val="140919552"/>
      </c:barChart>
      <c:catAx>
        <c:axId val="14090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919552"/>
        <c:crosses val="autoZero"/>
        <c:auto val="1"/>
        <c:lblAlgn val="ctr"/>
        <c:lblOffset val="100"/>
        <c:noMultiLvlLbl val="0"/>
      </c:catAx>
      <c:valAx>
        <c:axId val="14091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905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1616</c:v>
                </c:pt>
                <c:pt idx="1">
                  <c:v>1304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1219</c:v>
                </c:pt>
                <c:pt idx="1">
                  <c:v>1021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43040"/>
        <c:axId val="139144576"/>
      </c:barChart>
      <c:catAx>
        <c:axId val="1391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44576"/>
        <c:crosses val="autoZero"/>
        <c:auto val="1"/>
        <c:lblAlgn val="ctr"/>
        <c:lblOffset val="100"/>
        <c:noMultiLvlLbl val="0"/>
      </c:catAx>
      <c:valAx>
        <c:axId val="13914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43040"/>
        <c:crosses val="autoZero"/>
        <c:crossBetween val="between"/>
        <c:majorUnit val="3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14</c:v>
                </c:pt>
                <c:pt idx="3">
                  <c:v>10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1036160"/>
        <c:axId val="141037952"/>
      </c:barChart>
      <c:catAx>
        <c:axId val="141036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37952"/>
        <c:crosses val="autoZero"/>
        <c:auto val="1"/>
        <c:lblAlgn val="ctr"/>
        <c:lblOffset val="100"/>
        <c:noMultiLvlLbl val="0"/>
      </c:catAx>
      <c:valAx>
        <c:axId val="141037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36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0.53</c:v>
                </c:pt>
                <c:pt idx="1">
                  <c:v>0.14000000000000001</c:v>
                </c:pt>
                <c:pt idx="3">
                  <c:v>0.21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1082624"/>
        <c:axId val="141084160"/>
      </c:barChart>
      <c:catAx>
        <c:axId val="1410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084160"/>
        <c:crosses val="autoZero"/>
        <c:auto val="1"/>
        <c:lblAlgn val="ctr"/>
        <c:lblOffset val="100"/>
        <c:noMultiLvlLbl val="0"/>
      </c:catAx>
      <c:valAx>
        <c:axId val="141084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082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185024"/>
        <c:axId val="141186560"/>
      </c:barChart>
      <c:catAx>
        <c:axId val="14118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86560"/>
        <c:crosses val="autoZero"/>
        <c:auto val="1"/>
        <c:lblAlgn val="ctr"/>
        <c:lblOffset val="100"/>
        <c:noMultiLvlLbl val="0"/>
      </c:catAx>
      <c:valAx>
        <c:axId val="141186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850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282</c:v>
                </c:pt>
                <c:pt idx="1">
                  <c:v>250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270</c:v>
                </c:pt>
                <c:pt idx="1">
                  <c:v>261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52960"/>
        <c:axId val="141354496"/>
      </c:barChart>
      <c:catAx>
        <c:axId val="1413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54496"/>
        <c:crosses val="autoZero"/>
        <c:auto val="1"/>
        <c:lblAlgn val="ctr"/>
        <c:lblOffset val="100"/>
        <c:noMultiLvlLbl val="0"/>
      </c:catAx>
      <c:valAx>
        <c:axId val="141354496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35296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519</c:v>
                </c:pt>
                <c:pt idx="1">
                  <c:v>663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604</c:v>
                </c:pt>
                <c:pt idx="1">
                  <c:v>682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634944"/>
        <c:axId val="141665408"/>
      </c:barChart>
      <c:catAx>
        <c:axId val="14163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665408"/>
        <c:crosses val="autoZero"/>
        <c:auto val="1"/>
        <c:lblAlgn val="ctr"/>
        <c:lblOffset val="100"/>
        <c:noMultiLvlLbl val="0"/>
      </c:catAx>
      <c:valAx>
        <c:axId val="14166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6349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32.392719986642177</c:v>
                </c:pt>
                <c:pt idx="1">
                  <c:v>27.997331143502365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29.587577224912337</c:v>
                </c:pt>
                <c:pt idx="1">
                  <c:v>28.608088688154382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14.342962097178161</c:v>
                </c:pt>
                <c:pt idx="1">
                  <c:v>19.682816670088275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11.554516613791952</c:v>
                </c:pt>
                <c:pt idx="1">
                  <c:v>17.409156230753439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5.994322925363166</c:v>
                </c:pt>
                <c:pt idx="1">
                  <c:v>4.8552658591664954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6.127901152112206</c:v>
                </c:pt>
                <c:pt idx="1">
                  <c:v>1.4473414083350442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1428992"/>
        <c:axId val="141455360"/>
      </c:barChart>
      <c:catAx>
        <c:axId val="141428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455360"/>
        <c:crosses val="autoZero"/>
        <c:auto val="1"/>
        <c:lblAlgn val="ctr"/>
        <c:lblOffset val="100"/>
        <c:noMultiLvlLbl val="0"/>
      </c:catAx>
      <c:valAx>
        <c:axId val="141455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428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52.84</c:v>
                </c:pt>
                <c:pt idx="1">
                  <c:v>39.03</c:v>
                </c:pt>
                <c:pt idx="2">
                  <c:v>7.32</c:v>
                </c:pt>
                <c:pt idx="3">
                  <c:v>0.65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1492224"/>
        <c:axId val="141493760"/>
      </c:barChart>
      <c:catAx>
        <c:axId val="1414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493760"/>
        <c:crosses val="autoZero"/>
        <c:auto val="1"/>
        <c:lblAlgn val="ctr"/>
        <c:lblOffset val="100"/>
        <c:noMultiLvlLbl val="0"/>
      </c:catAx>
      <c:valAx>
        <c:axId val="14149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492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56995</c:v>
                </c:pt>
                <c:pt idx="1">
                  <c:v>63217</c:v>
                </c:pt>
                <c:pt idx="2">
                  <c:v>70616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526912"/>
        <c:axId val="141528448"/>
      </c:barChart>
      <c:catAx>
        <c:axId val="1415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528448"/>
        <c:crosses val="autoZero"/>
        <c:auto val="1"/>
        <c:lblAlgn val="ctr"/>
        <c:lblOffset val="100"/>
        <c:noMultiLvlLbl val="0"/>
      </c:catAx>
      <c:valAx>
        <c:axId val="14152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52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12074</c:v>
                </c:pt>
                <c:pt idx="1">
                  <c:v>12231</c:v>
                </c:pt>
                <c:pt idx="2">
                  <c:v>12438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12885</c:v>
                </c:pt>
                <c:pt idx="1">
                  <c:v>12991</c:v>
                </c:pt>
                <c:pt idx="2">
                  <c:v>13069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18656"/>
        <c:axId val="141720192"/>
      </c:barChart>
      <c:catAx>
        <c:axId val="141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20192"/>
        <c:crosses val="autoZero"/>
        <c:auto val="1"/>
        <c:lblAlgn val="ctr"/>
        <c:lblOffset val="100"/>
        <c:noMultiLvlLbl val="0"/>
      </c:catAx>
      <c:valAx>
        <c:axId val="14172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186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54</c:v>
                </c:pt>
                <c:pt idx="1">
                  <c:v>14.2</c:v>
                </c:pt>
                <c:pt idx="2">
                  <c:v>0.8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51.9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90.115761353517371</c:v>
                </c:pt>
                <c:pt idx="1">
                  <c:v>95.128205128205124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9.8842386464826362</c:v>
                </c:pt>
                <c:pt idx="1">
                  <c:v>4.8717948717948723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2082816"/>
        <c:axId val="142084352"/>
      </c:barChart>
      <c:catAx>
        <c:axId val="142082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084352"/>
        <c:crosses val="autoZero"/>
        <c:auto val="1"/>
        <c:lblAlgn val="ctr"/>
        <c:lblOffset val="100"/>
        <c:noMultiLvlLbl val="0"/>
      </c:catAx>
      <c:valAx>
        <c:axId val="1420843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0828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32352"/>
        <c:axId val="142133888"/>
      </c:barChart>
      <c:catAx>
        <c:axId val="1421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33888"/>
        <c:crosses val="autoZero"/>
        <c:auto val="1"/>
        <c:lblAlgn val="ctr"/>
        <c:lblOffset val="100"/>
        <c:noMultiLvlLbl val="0"/>
      </c:catAx>
      <c:valAx>
        <c:axId val="14213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3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</c:v>
                </c:pt>
                <c:pt idx="1">
                  <c:v>18.600000000000001</c:v>
                </c:pt>
                <c:pt idx="2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46560"/>
        <c:axId val="141845248"/>
      </c:barChart>
      <c:catAx>
        <c:axId val="1421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845248"/>
        <c:crosses val="autoZero"/>
        <c:auto val="1"/>
        <c:lblAlgn val="ctr"/>
        <c:lblOffset val="100"/>
        <c:noMultiLvlLbl val="0"/>
      </c:catAx>
      <c:valAx>
        <c:axId val="14184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4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3.55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883648"/>
        <c:axId val="141893632"/>
      </c:barChart>
      <c:catAx>
        <c:axId val="14188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893632"/>
        <c:crosses val="autoZero"/>
        <c:auto val="1"/>
        <c:lblAlgn val="ctr"/>
        <c:lblOffset val="100"/>
        <c:noMultiLvlLbl val="0"/>
      </c:catAx>
      <c:valAx>
        <c:axId val="141893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8836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32640"/>
        <c:axId val="134434176"/>
      </c:barChart>
      <c:catAx>
        <c:axId val="134432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34176"/>
        <c:crosses val="autoZero"/>
        <c:auto val="1"/>
        <c:lblAlgn val="ctr"/>
        <c:lblOffset val="100"/>
        <c:noMultiLvlLbl val="0"/>
      </c:catAx>
      <c:valAx>
        <c:axId val="134434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32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518272"/>
        <c:axId val="134519808"/>
      </c:barChart>
      <c:catAx>
        <c:axId val="13451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19808"/>
        <c:crosses val="autoZero"/>
        <c:auto val="1"/>
        <c:lblAlgn val="ctr"/>
        <c:lblOffset val="100"/>
        <c:noMultiLvlLbl val="0"/>
      </c:catAx>
      <c:valAx>
        <c:axId val="134519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518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997184"/>
        <c:axId val="141998720"/>
      </c:barChart>
      <c:catAx>
        <c:axId val="14199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98720"/>
        <c:crosses val="autoZero"/>
        <c:auto val="1"/>
        <c:lblAlgn val="ctr"/>
        <c:lblOffset val="100"/>
        <c:noMultiLvlLbl val="0"/>
      </c:catAx>
      <c:valAx>
        <c:axId val="1419987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199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36.799999999999997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40.5</c:v>
                </c:pt>
                <c:pt idx="1">
                  <c:v>41.5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177024"/>
        <c:axId val="142178560"/>
      </c:barChart>
      <c:catAx>
        <c:axId val="14217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78560"/>
        <c:crosses val="autoZero"/>
        <c:auto val="1"/>
        <c:lblAlgn val="ctr"/>
        <c:lblOffset val="100"/>
        <c:noMultiLvlLbl val="0"/>
      </c:catAx>
      <c:valAx>
        <c:axId val="14217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77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9626.52</c:v>
                </c:pt>
                <c:pt idx="1">
                  <c:v>15580.01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28192"/>
        <c:axId val="142329728"/>
      </c:barChart>
      <c:catAx>
        <c:axId val="14232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29728"/>
        <c:crosses val="autoZero"/>
        <c:auto val="1"/>
        <c:lblAlgn val="ctr"/>
        <c:lblOffset val="100"/>
        <c:noMultiLvlLbl val="0"/>
      </c:catAx>
      <c:valAx>
        <c:axId val="1423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28192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56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81440"/>
        <c:axId val="142382976"/>
      </c:barChart>
      <c:catAx>
        <c:axId val="1423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82976"/>
        <c:crosses val="autoZero"/>
        <c:auto val="1"/>
        <c:lblAlgn val="ctr"/>
        <c:lblOffset val="100"/>
        <c:noMultiLvlLbl val="0"/>
      </c:catAx>
      <c:valAx>
        <c:axId val="14238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814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63D-41A4-ADF6-AF6877385C8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63D-41A4-ADF6-AF6877385C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17.3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63D-41A4-ADF6-AF6877385C8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63D-41A4-ADF6-AF6877385C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63D-41A4-ADF6-AF6877385C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930816"/>
        <c:axId val="139014528"/>
      </c:barChart>
      <c:catAx>
        <c:axId val="13893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014528"/>
        <c:crosses val="autoZero"/>
        <c:auto val="1"/>
        <c:lblAlgn val="ctr"/>
        <c:lblOffset val="100"/>
        <c:noMultiLvlLbl val="0"/>
      </c:catAx>
      <c:valAx>
        <c:axId val="139014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30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613</c:v>
                </c:pt>
                <c:pt idx="1">
                  <c:v>763</c:v>
                </c:pt>
                <c:pt idx="2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907</c:v>
                </c:pt>
                <c:pt idx="1">
                  <c:v>1046</c:v>
                </c:pt>
                <c:pt idx="2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701824"/>
        <c:axId val="138711808"/>
      </c:barChart>
      <c:catAx>
        <c:axId val="1387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11808"/>
        <c:crosses val="autoZero"/>
        <c:auto val="1"/>
        <c:lblAlgn val="ctr"/>
        <c:lblOffset val="100"/>
        <c:noMultiLvlLbl val="0"/>
      </c:catAx>
      <c:valAx>
        <c:axId val="13871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01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183</c:v>
                </c:pt>
                <c:pt idx="1">
                  <c:v>272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101</c:v>
                </c:pt>
                <c:pt idx="1">
                  <c:v>101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730112"/>
        <c:axId val="138736000"/>
      </c:barChart>
      <c:catAx>
        <c:axId val="1387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36000"/>
        <c:crosses val="autoZero"/>
        <c:auto val="1"/>
        <c:lblAlgn val="ctr"/>
        <c:lblOffset val="100"/>
        <c:noMultiLvlLbl val="0"/>
      </c:catAx>
      <c:valAx>
        <c:axId val="13873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30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1616</c:v>
                </c:pt>
                <c:pt idx="1">
                  <c:v>1304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1219</c:v>
                </c:pt>
                <c:pt idx="1">
                  <c:v>1021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554816"/>
        <c:axId val="143564800"/>
      </c:barChart>
      <c:catAx>
        <c:axId val="1435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64800"/>
        <c:crosses val="autoZero"/>
        <c:auto val="1"/>
        <c:lblAlgn val="ctr"/>
        <c:lblOffset val="100"/>
        <c:noMultiLvlLbl val="0"/>
      </c:catAx>
      <c:valAx>
        <c:axId val="14356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54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51.9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2BD-4CF8-9416-348933D7D30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2BD-4CF8-9416-348933D7D3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17.3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2BD-4CF8-9416-348933D7D30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2BD-4CF8-9416-348933D7D3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2BD-4CF8-9416-348933D7D30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2BD-4CF8-9416-348933D7D3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3383552"/>
        <c:axId val="143401728"/>
      </c:barChart>
      <c:catAx>
        <c:axId val="14338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401728"/>
        <c:crosses val="autoZero"/>
        <c:auto val="1"/>
        <c:lblAlgn val="ctr"/>
        <c:lblOffset val="100"/>
        <c:noMultiLvlLbl val="0"/>
      </c:catAx>
      <c:valAx>
        <c:axId val="143401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3835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3420032"/>
        <c:axId val="143442304"/>
      </c:barChart>
      <c:catAx>
        <c:axId val="143420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442304"/>
        <c:crosses val="autoZero"/>
        <c:auto val="1"/>
        <c:lblAlgn val="ctr"/>
        <c:lblOffset val="100"/>
        <c:noMultiLvlLbl val="0"/>
      </c:catAx>
      <c:valAx>
        <c:axId val="1434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420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524</c:v>
                </c:pt>
                <c:pt idx="1">
                  <c:v>1502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360</c:v>
                </c:pt>
                <c:pt idx="1">
                  <c:v>1164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490048"/>
        <c:axId val="143508224"/>
      </c:barChart>
      <c:catAx>
        <c:axId val="14349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508224"/>
        <c:crosses val="autoZero"/>
        <c:auto val="1"/>
        <c:lblAlgn val="ctr"/>
        <c:lblOffset val="100"/>
        <c:noMultiLvlLbl val="0"/>
      </c:catAx>
      <c:valAx>
        <c:axId val="14350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49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149</c:v>
                </c:pt>
                <c:pt idx="1">
                  <c:v>350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79</c:v>
                </c:pt>
                <c:pt idx="1">
                  <c:v>289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604352"/>
        <c:axId val="143614336"/>
      </c:barChart>
      <c:catAx>
        <c:axId val="14360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614336"/>
        <c:crosses val="autoZero"/>
        <c:auto val="1"/>
        <c:lblAlgn val="ctr"/>
        <c:lblOffset val="100"/>
        <c:noMultiLvlLbl val="0"/>
      </c:catAx>
      <c:valAx>
        <c:axId val="143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604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649024"/>
        <c:axId val="143724544"/>
      </c:barChart>
      <c:catAx>
        <c:axId val="14364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724544"/>
        <c:crosses val="autoZero"/>
        <c:auto val="1"/>
        <c:lblAlgn val="ctr"/>
        <c:lblOffset val="100"/>
        <c:noMultiLvlLbl val="0"/>
      </c:catAx>
      <c:valAx>
        <c:axId val="14372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64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753216"/>
        <c:axId val="143754752"/>
      </c:barChart>
      <c:catAx>
        <c:axId val="1437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54752"/>
        <c:crosses val="autoZero"/>
        <c:auto val="1"/>
        <c:lblAlgn val="ctr"/>
        <c:lblOffset val="100"/>
        <c:noMultiLvlLbl val="0"/>
      </c:catAx>
      <c:valAx>
        <c:axId val="14375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5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16.3</c:v>
                </c:pt>
                <c:pt idx="1">
                  <c:v>14.9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20.2</c:v>
                </c:pt>
                <c:pt idx="1">
                  <c:v>26.3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63.5</c:v>
                </c:pt>
                <c:pt idx="1">
                  <c:v>58.8</c:v>
                </c:pt>
                <c:pt idx="2">
                  <c:v>61.4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9049600"/>
        <c:axId val="139075968"/>
      </c:barChart>
      <c:catAx>
        <c:axId val="1390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075968"/>
        <c:crosses val="autoZero"/>
        <c:auto val="1"/>
        <c:lblAlgn val="ctr"/>
        <c:lblOffset val="100"/>
        <c:noMultiLvlLbl val="0"/>
      </c:catAx>
      <c:valAx>
        <c:axId val="139075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9049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798272"/>
        <c:axId val="143799808"/>
      </c:barChart>
      <c:catAx>
        <c:axId val="14379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99808"/>
        <c:crosses val="autoZero"/>
        <c:auto val="1"/>
        <c:lblAlgn val="ctr"/>
        <c:lblOffset val="100"/>
        <c:noMultiLvlLbl val="0"/>
      </c:catAx>
      <c:valAx>
        <c:axId val="143799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9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53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838208"/>
        <c:axId val="143840000"/>
      </c:barChart>
      <c:catAx>
        <c:axId val="143838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40000"/>
        <c:crosses val="autoZero"/>
        <c:auto val="1"/>
        <c:lblAlgn val="ctr"/>
        <c:lblOffset val="100"/>
        <c:noMultiLvlLbl val="0"/>
      </c:catAx>
      <c:valAx>
        <c:axId val="143840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38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25457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954688"/>
        <c:axId val="143956224"/>
      </c:barChart>
      <c:catAx>
        <c:axId val="1439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56224"/>
        <c:crosses val="autoZero"/>
        <c:auto val="1"/>
        <c:lblAlgn val="ctr"/>
        <c:lblOffset val="100"/>
        <c:noMultiLvlLbl val="0"/>
      </c:catAx>
      <c:valAx>
        <c:axId val="14395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5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16.812883820027572</c:v>
                </c:pt>
                <c:pt idx="1">
                  <c:v>60.137548564983078</c:v>
                </c:pt>
                <c:pt idx="2">
                  <c:v>23.049567614989346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4082048"/>
        <c:axId val="144083584"/>
      </c:barChart>
      <c:catAx>
        <c:axId val="1440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83584"/>
        <c:crosses val="autoZero"/>
        <c:auto val="1"/>
        <c:lblAlgn val="ctr"/>
        <c:lblOffset val="100"/>
        <c:noMultiLvlLbl val="0"/>
      </c:catAx>
      <c:valAx>
        <c:axId val="1440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08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4208640"/>
        <c:axId val="144210176"/>
      </c:barChart>
      <c:catAx>
        <c:axId val="1442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10176"/>
        <c:crosses val="autoZero"/>
        <c:auto val="1"/>
        <c:lblAlgn val="ctr"/>
        <c:lblOffset val="100"/>
        <c:noMultiLvlLbl val="0"/>
      </c:catAx>
      <c:valAx>
        <c:axId val="14421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20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90.2</c:v>
                </c:pt>
                <c:pt idx="1">
                  <c:v>100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94.5</c:v>
                </c:pt>
                <c:pt idx="1">
                  <c:v>101.7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236928"/>
        <c:axId val="144238464"/>
      </c:barChart>
      <c:catAx>
        <c:axId val="14423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38464"/>
        <c:crosses val="autoZero"/>
        <c:auto val="1"/>
        <c:lblAlgn val="ctr"/>
        <c:lblOffset val="100"/>
        <c:noMultiLvlLbl val="0"/>
      </c:catAx>
      <c:valAx>
        <c:axId val="14423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36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860</c:v>
                </c:pt>
                <c:pt idx="1">
                  <c:v>705</c:v>
                </c:pt>
                <c:pt idx="2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92096"/>
        <c:axId val="144306176"/>
      </c:barChart>
      <c:catAx>
        <c:axId val="1442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06176"/>
        <c:crosses val="autoZero"/>
        <c:auto val="1"/>
        <c:lblAlgn val="ctr"/>
        <c:lblOffset val="100"/>
        <c:noMultiLvlLbl val="0"/>
      </c:catAx>
      <c:valAx>
        <c:axId val="144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92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01920"/>
        <c:axId val="144403456"/>
      </c:barChart>
      <c:catAx>
        <c:axId val="1444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03456"/>
        <c:crosses val="autoZero"/>
        <c:auto val="1"/>
        <c:lblAlgn val="ctr"/>
        <c:lblOffset val="100"/>
        <c:noMultiLvlLbl val="0"/>
      </c:catAx>
      <c:valAx>
        <c:axId val="14440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01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08032"/>
        <c:axId val="144509568"/>
      </c:barChart>
      <c:catAx>
        <c:axId val="14450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09568"/>
        <c:crosses val="autoZero"/>
        <c:auto val="1"/>
        <c:lblAlgn val="ctr"/>
        <c:lblOffset val="100"/>
        <c:noMultiLvlLbl val="0"/>
      </c:catAx>
      <c:valAx>
        <c:axId val="14450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0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9106560"/>
        <c:axId val="139116544"/>
      </c:barChart>
      <c:catAx>
        <c:axId val="13910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116544"/>
        <c:crosses val="autoZero"/>
        <c:auto val="1"/>
        <c:lblAlgn val="ctr"/>
        <c:lblOffset val="100"/>
        <c:noMultiLvlLbl val="0"/>
      </c:catAx>
      <c:valAx>
        <c:axId val="13911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10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2.0412959017420729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2.1822910139115179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2.4031833563103144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2.5504449179095126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2.2872540418598821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2.3420854743702217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2.7400050131595437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3.0517608722897602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3.3259180348414588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3.7661361072816137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3.9447299160295777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3.8804988093746084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4.1750219325730038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4.3489159042486527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3.485712495300163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2.0632284747462091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1.7373731043990475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1.2564231106654971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4632832"/>
        <c:axId val="144638720"/>
      </c:barChart>
      <c:catAx>
        <c:axId val="1446328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4638720"/>
        <c:crosses val="autoZero"/>
        <c:auto val="1"/>
        <c:lblAlgn val="ctr"/>
        <c:lblOffset val="100"/>
        <c:noMultiLvlLbl val="0"/>
      </c:catAx>
      <c:valAx>
        <c:axId val="1446387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4632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2.1948239127710241</c:v>
                </c:pt>
                <c:pt idx="1">
                  <c:v>2.411016418097506</c:v>
                </c:pt>
                <c:pt idx="2">
                  <c:v>2.4376488281739568</c:v>
                </c:pt>
                <c:pt idx="3">
                  <c:v>2.5551447549818271</c:v>
                </c:pt>
                <c:pt idx="4">
                  <c:v>2.3138864519363329</c:v>
                </c:pt>
                <c:pt idx="5">
                  <c:v>2.6272089234239879</c:v>
                </c:pt>
                <c:pt idx="6">
                  <c:v>2.8935330241884949</c:v>
                </c:pt>
                <c:pt idx="7">
                  <c:v>3.1786564732422611</c:v>
                </c:pt>
                <c:pt idx="8">
                  <c:v>3.2710866023311191</c:v>
                </c:pt>
                <c:pt idx="9">
                  <c:v>3.4653465346534658</c:v>
                </c:pt>
                <c:pt idx="10">
                  <c:v>3.5797092367464596</c:v>
                </c:pt>
                <c:pt idx="11">
                  <c:v>3.6705727534778791</c:v>
                </c:pt>
                <c:pt idx="12">
                  <c:v>3.66117307933325</c:v>
                </c:pt>
                <c:pt idx="13">
                  <c:v>3.7849354555708739</c:v>
                </c:pt>
                <c:pt idx="14">
                  <c:v>2.8982328612608099</c:v>
                </c:pt>
                <c:pt idx="15">
                  <c:v>1.5525128462213311</c:v>
                </c:pt>
                <c:pt idx="16">
                  <c:v>1.206291515227472</c:v>
                </c:pt>
                <c:pt idx="17">
                  <c:v>0.71594184734929189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4670720"/>
        <c:axId val="144672256"/>
      </c:barChart>
      <c:catAx>
        <c:axId val="1446707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4672256"/>
        <c:crosses val="autoZero"/>
        <c:auto val="1"/>
        <c:lblAlgn val="ctr"/>
        <c:lblOffset val="100"/>
        <c:noMultiLvlLbl val="0"/>
      </c:catAx>
      <c:valAx>
        <c:axId val="1446722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707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0.16079418344519014</c:v>
                </c:pt>
                <c:pt idx="1">
                  <c:v>0.20546381553915227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0.87038590604026844</c:v>
                </c:pt>
                <c:pt idx="1">
                  <c:v>0.20926870101209955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62A-4202-B973-777525368D5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62A-4202-B973-777525368D5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62A-4202-B973-777525368D5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62A-4202-B973-777525368D5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6.3373881431767334</c:v>
                </c:pt>
                <c:pt idx="1">
                  <c:v>1.799710828704056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62A-4202-B973-777525368D5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62A-4202-B973-777525368D5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18.068372483221477</c:v>
                </c:pt>
                <c:pt idx="1">
                  <c:v>14.892321741115591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62A-4202-B973-777525368D5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62A-4202-B973-777525368D5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49.895134228187921</c:v>
                </c:pt>
                <c:pt idx="1">
                  <c:v>62.529487862415344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62A-4202-B973-777525368D5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62A-4202-B973-777525368D5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7.4979026845637575</c:v>
                </c:pt>
                <c:pt idx="1">
                  <c:v>6.6547446921847646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62A-4202-B973-777525368D5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62A-4202-B973-777525368D5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17.170022371364656</c:v>
                </c:pt>
                <c:pt idx="1">
                  <c:v>13.709002359028993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846848"/>
        <c:axId val="144848384"/>
      </c:barChart>
      <c:catAx>
        <c:axId val="14484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48384"/>
        <c:crosses val="autoZero"/>
        <c:auto val="1"/>
        <c:lblAlgn val="ctr"/>
        <c:lblOffset val="100"/>
        <c:noMultiLvlLbl val="0"/>
      </c:catAx>
      <c:valAx>
        <c:axId val="144848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46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E94-40FD-AD8B-97D9D2CF4F7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E94-40FD-AD8B-97D9D2CF4F7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28.631851230425053</c:v>
                </c:pt>
                <c:pt idx="1">
                  <c:v>24.667072521117113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E94-40FD-AD8B-97D9D2CF4F7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E94-40FD-AD8B-97D9D2CF4F7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21.452041387024607</c:v>
                </c:pt>
                <c:pt idx="1">
                  <c:v>29.917814473784336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E94-40FD-AD8B-97D9D2CF4F7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E94-40FD-AD8B-97D9D2CF4F7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49.692393736017898</c:v>
                </c:pt>
                <c:pt idx="1">
                  <c:v>45.034624457803815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0.22371364653243847</c:v>
                </c:pt>
                <c:pt idx="1">
                  <c:v>0.38048854729472642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892672"/>
        <c:axId val="144894208"/>
      </c:barChart>
      <c:catAx>
        <c:axId val="14489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94208"/>
        <c:crosses val="autoZero"/>
        <c:auto val="1"/>
        <c:lblAlgn val="ctr"/>
        <c:lblOffset val="100"/>
        <c:noMultiLvlLbl val="0"/>
      </c:catAx>
      <c:valAx>
        <c:axId val="144894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92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14</c:v>
                </c:pt>
                <c:pt idx="3">
                  <c:v>10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4937344"/>
        <c:axId val="144938880"/>
      </c:barChart>
      <c:catAx>
        <c:axId val="144937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38880"/>
        <c:crosses val="autoZero"/>
        <c:auto val="1"/>
        <c:lblAlgn val="ctr"/>
        <c:lblOffset val="100"/>
        <c:noMultiLvlLbl val="0"/>
      </c:catAx>
      <c:valAx>
        <c:axId val="144938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3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0.53</c:v>
                </c:pt>
                <c:pt idx="1">
                  <c:v>0.14000000000000001</c:v>
                </c:pt>
                <c:pt idx="3">
                  <c:v>0.21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4983552"/>
        <c:axId val="144985088"/>
      </c:barChart>
      <c:catAx>
        <c:axId val="14498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85088"/>
        <c:crosses val="autoZero"/>
        <c:auto val="1"/>
        <c:lblAlgn val="ctr"/>
        <c:lblOffset val="100"/>
        <c:noMultiLvlLbl val="0"/>
      </c:catAx>
      <c:valAx>
        <c:axId val="14498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8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044224"/>
        <c:axId val="145045760"/>
      </c:barChart>
      <c:catAx>
        <c:axId val="145044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045760"/>
        <c:crosses val="autoZero"/>
        <c:auto val="1"/>
        <c:lblAlgn val="ctr"/>
        <c:lblOffset val="100"/>
        <c:noMultiLvlLbl val="0"/>
      </c:catAx>
      <c:valAx>
        <c:axId val="145045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044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99392"/>
        <c:axId val="145109376"/>
      </c:barChart>
      <c:catAx>
        <c:axId val="1450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09376"/>
        <c:crosses val="autoZero"/>
        <c:auto val="1"/>
        <c:lblAlgn val="ctr"/>
        <c:lblOffset val="100"/>
        <c:noMultiLvlLbl val="0"/>
      </c:catAx>
      <c:valAx>
        <c:axId val="14510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09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282</c:v>
                </c:pt>
                <c:pt idx="1">
                  <c:v>250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270</c:v>
                </c:pt>
                <c:pt idx="1">
                  <c:v>261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164160"/>
        <c:axId val="145165696"/>
      </c:barChart>
      <c:catAx>
        <c:axId val="14516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165696"/>
        <c:crosses val="autoZero"/>
        <c:auto val="1"/>
        <c:lblAlgn val="ctr"/>
        <c:lblOffset val="100"/>
        <c:noMultiLvlLbl val="0"/>
      </c:catAx>
      <c:valAx>
        <c:axId val="14516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164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519</c:v>
                </c:pt>
                <c:pt idx="1">
                  <c:v>663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604</c:v>
                </c:pt>
                <c:pt idx="1">
                  <c:v>682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200640"/>
        <c:axId val="145202176"/>
      </c:barChart>
      <c:catAx>
        <c:axId val="1452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02176"/>
        <c:crosses val="autoZero"/>
        <c:auto val="1"/>
        <c:lblAlgn val="ctr"/>
        <c:lblOffset val="100"/>
        <c:noMultiLvlLbl val="0"/>
      </c:catAx>
      <c:valAx>
        <c:axId val="1452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20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524</c:v>
                </c:pt>
                <c:pt idx="1">
                  <c:v>1502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360</c:v>
                </c:pt>
                <c:pt idx="1">
                  <c:v>1164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29824"/>
        <c:axId val="139239808"/>
      </c:barChart>
      <c:catAx>
        <c:axId val="13922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239808"/>
        <c:crosses val="autoZero"/>
        <c:auto val="1"/>
        <c:lblAlgn val="ctr"/>
        <c:lblOffset val="100"/>
        <c:noMultiLvlLbl val="0"/>
      </c:catAx>
      <c:valAx>
        <c:axId val="13923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2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32.392719986642177</c:v>
                </c:pt>
                <c:pt idx="1">
                  <c:v>27.997331143502365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29.587577224912337</c:v>
                </c:pt>
                <c:pt idx="1">
                  <c:v>28.608088688154382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14.342962097178161</c:v>
                </c:pt>
                <c:pt idx="1">
                  <c:v>19.682816670088275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11.554516613791952</c:v>
                </c:pt>
                <c:pt idx="1">
                  <c:v>17.409156230753439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5.994322925363166</c:v>
                </c:pt>
                <c:pt idx="1">
                  <c:v>4.8552658591664954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6.127901152112206</c:v>
                </c:pt>
                <c:pt idx="1">
                  <c:v>1.4473414083350442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5644928"/>
        <c:axId val="145663104"/>
      </c:barChart>
      <c:catAx>
        <c:axId val="14564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663104"/>
        <c:crosses val="autoZero"/>
        <c:auto val="1"/>
        <c:lblAlgn val="ctr"/>
        <c:lblOffset val="100"/>
        <c:noMultiLvlLbl val="0"/>
      </c:catAx>
      <c:valAx>
        <c:axId val="145663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644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52.84</c:v>
                </c:pt>
                <c:pt idx="1">
                  <c:v>39.03</c:v>
                </c:pt>
                <c:pt idx="2">
                  <c:v>7.32</c:v>
                </c:pt>
                <c:pt idx="3">
                  <c:v>0.65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5450112"/>
        <c:axId val="145451648"/>
      </c:barChart>
      <c:catAx>
        <c:axId val="145450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51648"/>
        <c:crosses val="autoZero"/>
        <c:auto val="1"/>
        <c:lblAlgn val="ctr"/>
        <c:lblOffset val="100"/>
        <c:noMultiLvlLbl val="0"/>
      </c:catAx>
      <c:valAx>
        <c:axId val="145451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501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56995</c:v>
                </c:pt>
                <c:pt idx="1">
                  <c:v>63217</c:v>
                </c:pt>
                <c:pt idx="2">
                  <c:v>70616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464320"/>
        <c:axId val="145486592"/>
      </c:barChart>
      <c:catAx>
        <c:axId val="1454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86592"/>
        <c:crosses val="autoZero"/>
        <c:auto val="1"/>
        <c:lblAlgn val="ctr"/>
        <c:lblOffset val="100"/>
        <c:noMultiLvlLbl val="0"/>
      </c:catAx>
      <c:valAx>
        <c:axId val="14548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64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12074</c:v>
                </c:pt>
                <c:pt idx="1">
                  <c:v>12231</c:v>
                </c:pt>
                <c:pt idx="2">
                  <c:v>12438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12885</c:v>
                </c:pt>
                <c:pt idx="1">
                  <c:v>12991</c:v>
                </c:pt>
                <c:pt idx="2">
                  <c:v>13069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533184"/>
        <c:axId val="145534976"/>
      </c:barChart>
      <c:catAx>
        <c:axId val="1455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534976"/>
        <c:crosses val="autoZero"/>
        <c:auto val="1"/>
        <c:lblAlgn val="ctr"/>
        <c:lblOffset val="100"/>
        <c:noMultiLvlLbl val="0"/>
      </c:catAx>
      <c:valAx>
        <c:axId val="1455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53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54</c:v>
                </c:pt>
                <c:pt idx="1">
                  <c:v>14.2</c:v>
                </c:pt>
                <c:pt idx="2">
                  <c:v>0.8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90.115761353517371</c:v>
                </c:pt>
                <c:pt idx="1">
                  <c:v>95.128205128205124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9.8842386464826362</c:v>
                </c:pt>
                <c:pt idx="1">
                  <c:v>4.8717948717948723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482816"/>
        <c:axId val="138484352"/>
      </c:barChart>
      <c:catAx>
        <c:axId val="138482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84352"/>
        <c:crosses val="autoZero"/>
        <c:auto val="1"/>
        <c:lblAlgn val="ctr"/>
        <c:lblOffset val="100"/>
        <c:noMultiLvlLbl val="0"/>
      </c:catAx>
      <c:valAx>
        <c:axId val="1384843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828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521600"/>
        <c:axId val="138527488"/>
      </c:barChart>
      <c:catAx>
        <c:axId val="1385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27488"/>
        <c:crosses val="autoZero"/>
        <c:auto val="1"/>
        <c:lblAlgn val="ctr"/>
        <c:lblOffset val="100"/>
        <c:noMultiLvlLbl val="0"/>
      </c:catAx>
      <c:valAx>
        <c:axId val="13852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2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30656"/>
        <c:axId val="145832192"/>
      </c:barChart>
      <c:catAx>
        <c:axId val="1458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32192"/>
        <c:crosses val="autoZero"/>
        <c:auto val="1"/>
        <c:lblAlgn val="ctr"/>
        <c:lblOffset val="100"/>
        <c:noMultiLvlLbl val="0"/>
      </c:catAx>
      <c:valAx>
        <c:axId val="14583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</c:v>
                </c:pt>
                <c:pt idx="1">
                  <c:v>18.600000000000001</c:v>
                </c:pt>
                <c:pt idx="2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81344"/>
        <c:axId val="145887232"/>
      </c:barChart>
      <c:catAx>
        <c:axId val="1458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87232"/>
        <c:crosses val="autoZero"/>
        <c:auto val="1"/>
        <c:lblAlgn val="ctr"/>
        <c:lblOffset val="100"/>
        <c:noMultiLvlLbl val="0"/>
      </c:catAx>
      <c:valAx>
        <c:axId val="14588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8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3.55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5921536"/>
        <c:axId val="145923072"/>
      </c:barChart>
      <c:catAx>
        <c:axId val="1459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923072"/>
        <c:crosses val="autoZero"/>
        <c:auto val="1"/>
        <c:lblAlgn val="ctr"/>
        <c:lblOffset val="100"/>
        <c:noMultiLvlLbl val="0"/>
      </c:catAx>
      <c:valAx>
        <c:axId val="1459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92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149</c:v>
                </c:pt>
                <c:pt idx="1">
                  <c:v>350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79</c:v>
                </c:pt>
                <c:pt idx="1">
                  <c:v>289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70400"/>
        <c:axId val="139284480"/>
      </c:barChart>
      <c:catAx>
        <c:axId val="13927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284480"/>
        <c:crosses val="autoZero"/>
        <c:auto val="1"/>
        <c:lblAlgn val="ctr"/>
        <c:lblOffset val="100"/>
        <c:noMultiLvlLbl val="0"/>
      </c:catAx>
      <c:valAx>
        <c:axId val="1392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7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943936"/>
        <c:axId val="145970304"/>
      </c:barChart>
      <c:catAx>
        <c:axId val="1459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70304"/>
        <c:crosses val="autoZero"/>
        <c:auto val="1"/>
        <c:lblAlgn val="ctr"/>
        <c:lblOffset val="100"/>
        <c:noMultiLvlLbl val="0"/>
      </c:catAx>
      <c:valAx>
        <c:axId val="14597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4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16.3</c:v>
                </c:pt>
                <c:pt idx="1">
                  <c:v>14.9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20.2</c:v>
                </c:pt>
                <c:pt idx="1">
                  <c:v>26.3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63.5</c:v>
                </c:pt>
                <c:pt idx="1">
                  <c:v>58.8</c:v>
                </c:pt>
                <c:pt idx="2">
                  <c:v>61.4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6107392"/>
        <c:axId val="146125568"/>
      </c:barChart>
      <c:catAx>
        <c:axId val="146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125568"/>
        <c:crosses val="autoZero"/>
        <c:auto val="1"/>
        <c:lblAlgn val="ctr"/>
        <c:lblOffset val="100"/>
        <c:noMultiLvlLbl val="0"/>
      </c:catAx>
      <c:valAx>
        <c:axId val="146125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6107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30592"/>
        <c:axId val="146432384"/>
      </c:barChart>
      <c:catAx>
        <c:axId val="14643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32384"/>
        <c:crosses val="autoZero"/>
        <c:auto val="1"/>
        <c:lblAlgn val="ctr"/>
        <c:lblOffset val="100"/>
        <c:noMultiLvlLbl val="0"/>
      </c:catAx>
      <c:valAx>
        <c:axId val="146432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43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79360"/>
        <c:axId val="146481152"/>
      </c:barChart>
      <c:catAx>
        <c:axId val="14647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81152"/>
        <c:crosses val="autoZero"/>
        <c:auto val="1"/>
        <c:lblAlgn val="ctr"/>
        <c:lblOffset val="100"/>
        <c:noMultiLvlLbl val="0"/>
      </c:catAx>
      <c:valAx>
        <c:axId val="146481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479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528128"/>
        <c:axId val="146529664"/>
      </c:barChart>
      <c:catAx>
        <c:axId val="14652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29664"/>
        <c:crosses val="autoZero"/>
        <c:auto val="1"/>
        <c:lblAlgn val="ctr"/>
        <c:lblOffset val="100"/>
        <c:noMultiLvlLbl val="0"/>
      </c:catAx>
      <c:valAx>
        <c:axId val="146529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528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36.799999999999997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40.5</c:v>
                </c:pt>
                <c:pt idx="1">
                  <c:v>41.5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187776"/>
        <c:axId val="146189312"/>
      </c:barChart>
      <c:catAx>
        <c:axId val="1461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189312"/>
        <c:crosses val="autoZero"/>
        <c:auto val="1"/>
        <c:lblAlgn val="ctr"/>
        <c:lblOffset val="100"/>
        <c:noMultiLvlLbl val="0"/>
      </c:catAx>
      <c:valAx>
        <c:axId val="14618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187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18464"/>
        <c:axId val="146320000"/>
      </c:barChart>
      <c:catAx>
        <c:axId val="14631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20000"/>
        <c:crosses val="autoZero"/>
        <c:auto val="1"/>
        <c:lblAlgn val="ctr"/>
        <c:lblOffset val="100"/>
        <c:noMultiLvlLbl val="0"/>
      </c:catAx>
      <c:valAx>
        <c:axId val="146320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9626.52</c:v>
                </c:pt>
                <c:pt idx="1">
                  <c:v>15580.01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75040"/>
        <c:axId val="146376576"/>
      </c:barChart>
      <c:catAx>
        <c:axId val="14637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7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56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06784"/>
        <c:axId val="146560128"/>
      </c:barChart>
      <c:catAx>
        <c:axId val="14640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60128"/>
        <c:crosses val="autoZero"/>
        <c:auto val="1"/>
        <c:lblAlgn val="ctr"/>
        <c:lblOffset val="100"/>
        <c:noMultiLvlLbl val="0"/>
      </c:catAx>
      <c:valAx>
        <c:axId val="1465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06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32926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30906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12227</v>
      </c>
      <c r="C19" s="71">
        <v>12930</v>
      </c>
    </row>
    <row r="20" spans="1:3" x14ac:dyDescent="0.25">
      <c r="A20" s="288" t="s">
        <v>727</v>
      </c>
      <c r="B20" s="216">
        <v>1355</v>
      </c>
      <c r="C20" s="216">
        <v>1729</v>
      </c>
    </row>
    <row r="21" spans="1:3" x14ac:dyDescent="0.25">
      <c r="A21" s="288" t="s">
        <v>728</v>
      </c>
      <c r="B21" s="216">
        <v>4198</v>
      </c>
      <c r="C21" s="216">
        <v>4483</v>
      </c>
    </row>
    <row r="22" spans="1:3" x14ac:dyDescent="0.25">
      <c r="A22" s="288" t="s">
        <v>729</v>
      </c>
      <c r="B22" s="216">
        <v>9217</v>
      </c>
      <c r="C22" s="216">
        <v>7450</v>
      </c>
    </row>
    <row r="23" spans="1:3" x14ac:dyDescent="0.25">
      <c r="A23" s="288" t="s">
        <v>730</v>
      </c>
      <c r="B23" s="216">
        <v>57</v>
      </c>
      <c r="C23" s="216">
        <v>131</v>
      </c>
    </row>
    <row r="24" spans="1:3" x14ac:dyDescent="0.25">
      <c r="A24" s="288" t="s">
        <v>731</v>
      </c>
      <c r="B24" s="216">
        <v>2581</v>
      </c>
      <c r="C24" s="216">
        <v>2188</v>
      </c>
    </row>
    <row r="25" spans="1:3" ht="30" x14ac:dyDescent="0.25">
      <c r="A25" s="295" t="s">
        <v>732</v>
      </c>
      <c r="B25" s="216">
        <v>2427</v>
      </c>
      <c r="C25" s="216">
        <v>358</v>
      </c>
    </row>
    <row r="26" spans="1:3" x14ac:dyDescent="0.25">
      <c r="A26" s="288" t="s">
        <v>895</v>
      </c>
      <c r="B26" s="216">
        <v>744</v>
      </c>
      <c r="C26" s="216">
        <v>1496</v>
      </c>
    </row>
    <row r="27" spans="1:3" x14ac:dyDescent="0.25">
      <c r="A27" s="296" t="s">
        <v>16</v>
      </c>
      <c r="B27" s="1">
        <f>SUM(B19:B26)</f>
        <v>32806</v>
      </c>
      <c r="C27" s="1">
        <f>SUM(C19:C26)</f>
        <v>30765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76.31</v>
      </c>
      <c r="C4" s="1027">
        <v>73.959999999999994</v>
      </c>
      <c r="D4" s="1027">
        <v>78.66</v>
      </c>
      <c r="E4" s="1028">
        <v>101</v>
      </c>
      <c r="F4" s="1028">
        <v>162.1</v>
      </c>
      <c r="G4" s="1029">
        <v>44.7</v>
      </c>
      <c r="H4" s="1030">
        <v>43.4</v>
      </c>
      <c r="I4" s="1031">
        <v>46</v>
      </c>
      <c r="J4" s="1028">
        <v>18.3</v>
      </c>
    </row>
    <row r="5" spans="1:12" x14ac:dyDescent="0.25">
      <c r="A5" s="500">
        <v>2021</v>
      </c>
      <c r="B5" s="759">
        <v>75.31</v>
      </c>
      <c r="C5" s="760">
        <v>72.510000000000005</v>
      </c>
      <c r="D5" s="760">
        <v>78.19</v>
      </c>
      <c r="E5" s="1032">
        <v>100</v>
      </c>
      <c r="F5" s="1032">
        <v>162.80000000000001</v>
      </c>
      <c r="G5" s="1033">
        <v>44.8</v>
      </c>
      <c r="H5" s="1034">
        <v>43.5</v>
      </c>
      <c r="I5" s="1035">
        <v>46.1</v>
      </c>
      <c r="J5" s="1032">
        <v>18.600000000000001</v>
      </c>
    </row>
    <row r="6" spans="1:12" x14ac:dyDescent="0.25">
      <c r="A6" s="501">
        <v>2022</v>
      </c>
      <c r="B6" s="1020">
        <v>75.430000000000007</v>
      </c>
      <c r="C6" s="1021">
        <v>72.09</v>
      </c>
      <c r="D6" s="1021">
        <v>78.5</v>
      </c>
      <c r="E6" s="1022">
        <v>99</v>
      </c>
      <c r="F6" s="1022">
        <v>164.5</v>
      </c>
      <c r="G6" s="1023">
        <v>45</v>
      </c>
      <c r="H6" s="1024">
        <v>43.7</v>
      </c>
      <c r="I6" s="1025">
        <v>46.3</v>
      </c>
      <c r="J6" s="1022">
        <v>15.7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18.3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18.600000000000001</v>
      </c>
    </row>
    <row r="13" spans="1:12" x14ac:dyDescent="0.25">
      <c r="A13" s="635">
        <f t="shared" si="0"/>
        <v>2022</v>
      </c>
      <c r="B13" s="629">
        <f t="shared" si="1"/>
        <v>15.7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20795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25507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40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70616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2164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37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20546</v>
      </c>
      <c r="C5" s="70">
        <v>24958</v>
      </c>
      <c r="D5" s="55">
        <v>12885</v>
      </c>
      <c r="E5" s="110">
        <v>12074</v>
      </c>
      <c r="F5" s="55">
        <v>38.1</v>
      </c>
      <c r="G5" s="55">
        <v>40.5</v>
      </c>
      <c r="H5" s="110">
        <v>35.799999999999997</v>
      </c>
      <c r="I5" s="55">
        <v>56995</v>
      </c>
      <c r="J5" s="70"/>
      <c r="K5" s="55"/>
      <c r="L5" s="55"/>
      <c r="M5" s="71">
        <v>52</v>
      </c>
      <c r="N5" s="71">
        <v>49</v>
      </c>
      <c r="O5" s="71">
        <v>56</v>
      </c>
    </row>
    <row r="6" spans="1:16" x14ac:dyDescent="0.25">
      <c r="A6" s="217">
        <v>2021</v>
      </c>
      <c r="B6" s="214">
        <v>20709</v>
      </c>
      <c r="C6" s="214">
        <v>25222</v>
      </c>
      <c r="D6" s="58">
        <v>12991</v>
      </c>
      <c r="E6" s="162">
        <v>12231</v>
      </c>
      <c r="F6" s="58">
        <v>39.1</v>
      </c>
      <c r="G6" s="58">
        <v>41.5</v>
      </c>
      <c r="H6" s="162">
        <v>36.799999999999997</v>
      </c>
      <c r="I6" s="58">
        <v>63217</v>
      </c>
      <c r="J6" s="214">
        <v>2835</v>
      </c>
      <c r="K6" s="58">
        <v>1219</v>
      </c>
      <c r="L6" s="58">
        <v>1616</v>
      </c>
      <c r="M6" s="216">
        <v>44</v>
      </c>
      <c r="N6" s="216">
        <v>39</v>
      </c>
      <c r="O6" s="216">
        <v>49</v>
      </c>
    </row>
    <row r="7" spans="1:16" x14ac:dyDescent="0.25">
      <c r="A7" s="231">
        <v>2022</v>
      </c>
      <c r="B7" s="169">
        <v>20795</v>
      </c>
      <c r="C7" s="169">
        <v>25507</v>
      </c>
      <c r="D7" s="94">
        <v>13069</v>
      </c>
      <c r="E7" s="171">
        <v>12438</v>
      </c>
      <c r="F7" s="94">
        <v>40</v>
      </c>
      <c r="G7" s="58">
        <v>42.3</v>
      </c>
      <c r="H7" s="162">
        <v>37.799999999999997</v>
      </c>
      <c r="I7" s="94">
        <v>70616</v>
      </c>
      <c r="J7" s="169">
        <v>2325</v>
      </c>
      <c r="K7" s="94">
        <v>1021</v>
      </c>
      <c r="L7" s="94">
        <v>1304</v>
      </c>
      <c r="M7" s="216">
        <v>37</v>
      </c>
      <c r="N7" s="216">
        <v>33</v>
      </c>
      <c r="O7" s="216">
        <v>40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2164</v>
      </c>
      <c r="K8" s="1082">
        <v>986</v>
      </c>
      <c r="L8" s="1082">
        <v>1178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56995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63217</v>
      </c>
      <c r="F14" s="516">
        <f>A5</f>
        <v>2020</v>
      </c>
      <c r="G14" s="312">
        <f>IF(ISBLANK(E5),"",E5)</f>
        <v>12074</v>
      </c>
      <c r="H14" s="312">
        <f>IF(ISBLANK(D5),"",D5)</f>
        <v>12885</v>
      </c>
      <c r="K14" s="516">
        <f>A6</f>
        <v>2021</v>
      </c>
      <c r="L14" s="312">
        <f>IF(ISBLANK(L6),"",L6)</f>
        <v>1616</v>
      </c>
      <c r="M14" s="312">
        <f>IF(ISBLANK(K6),"",K6)</f>
        <v>1219</v>
      </c>
    </row>
    <row r="15" spans="1:16" x14ac:dyDescent="0.25">
      <c r="A15" s="483">
        <f>A7</f>
        <v>2022</v>
      </c>
      <c r="B15" s="313">
        <f t="shared" si="0"/>
        <v>70616</v>
      </c>
      <c r="F15" s="488">
        <f t="shared" ref="F15:F16" si="1">A6</f>
        <v>2021</v>
      </c>
      <c r="G15" s="481">
        <f t="shared" ref="G15:G16" si="2">IF(ISBLANK(E6),"",E6)</f>
        <v>12231</v>
      </c>
      <c r="H15" s="481">
        <f t="shared" ref="H15:H16" si="3">IF(ISBLANK(D6),"",D6)</f>
        <v>12991</v>
      </c>
      <c r="K15" s="488">
        <f>A7</f>
        <v>2022</v>
      </c>
      <c r="L15" s="481">
        <f t="shared" ref="L15:L16" si="4">IF(ISBLANK(L7),"",L7)</f>
        <v>1304</v>
      </c>
      <c r="M15" s="481">
        <f t="shared" ref="M15:M16" si="5">IF(ISBLANK(K7),"",K7)</f>
        <v>1021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12438</v>
      </c>
      <c r="H16" s="313">
        <f t="shared" si="3"/>
        <v>13069</v>
      </c>
      <c r="K16" s="483">
        <f>A8</f>
        <v>2023</v>
      </c>
      <c r="L16" s="313">
        <f t="shared" si="4"/>
        <v>1178</v>
      </c>
      <c r="M16" s="313">
        <f t="shared" si="5"/>
        <v>986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20546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20709</v>
      </c>
      <c r="C21" s="375"/>
      <c r="D21" s="199"/>
      <c r="F21" s="516">
        <f>A5</f>
        <v>2020</v>
      </c>
      <c r="G21" s="312">
        <f>IF(ISBLANK(E5),"",E5)</f>
        <v>12074</v>
      </c>
      <c r="H21" s="312">
        <f>IF(ISBLANK(D5),"",D5)</f>
        <v>12885</v>
      </c>
      <c r="K21" s="516">
        <f>A6</f>
        <v>2021</v>
      </c>
      <c r="L21" s="312">
        <f>IF(ISBLANK(L6),"",L6)</f>
        <v>1616</v>
      </c>
      <c r="M21" s="312">
        <f>IF(ISBLANK(K6),"",K6)</f>
        <v>1219</v>
      </c>
    </row>
    <row r="22" spans="1:15" x14ac:dyDescent="0.25">
      <c r="A22" s="483">
        <f t="shared" si="6"/>
        <v>2022</v>
      </c>
      <c r="B22" s="313">
        <f t="shared" si="7"/>
        <v>20795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12231</v>
      </c>
      <c r="H22" s="481">
        <f t="shared" ref="H22:H23" si="10">IF(ISBLANK(D6),"",D6)</f>
        <v>12991</v>
      </c>
      <c r="K22" s="488">
        <f>A7</f>
        <v>2022</v>
      </c>
      <c r="L22" s="481">
        <f>IF(ISBLANK(L7),"",L7)</f>
        <v>1304</v>
      </c>
      <c r="M22" s="481">
        <f>IF(ISBLANK(K7),"",K7)</f>
        <v>1021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12438</v>
      </c>
      <c r="H23" s="313">
        <f t="shared" si="10"/>
        <v>13069</v>
      </c>
      <c r="K23" s="483">
        <f>A8</f>
        <v>2023</v>
      </c>
      <c r="L23" s="313">
        <f>IF(ISBLANK(L8),"",L8)</f>
        <v>1178</v>
      </c>
      <c r="M23" s="313">
        <f>IF(ISBLANK(K8),"",K8)</f>
        <v>986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20546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20709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20795</v>
      </c>
      <c r="C28" s="375"/>
      <c r="D28" s="199"/>
      <c r="F28" s="516">
        <f>A5</f>
        <v>2020</v>
      </c>
      <c r="G28" s="312">
        <f>IF(ISBLANK(H5),"",H5)</f>
        <v>35.799999999999997</v>
      </c>
      <c r="H28" s="312">
        <f>IF(ISBLANK(G5),"",G5)</f>
        <v>40.5</v>
      </c>
      <c r="K28" s="516">
        <f>A5</f>
        <v>2020</v>
      </c>
      <c r="L28" s="312">
        <f>IF(ISBLANK(O5),"",O5)</f>
        <v>56</v>
      </c>
      <c r="M28" s="312">
        <f>IF(ISBLANK(N5),"",N5)</f>
        <v>49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36.799999999999997</v>
      </c>
      <c r="H29" s="481">
        <f t="shared" ref="H29:H30" si="15">IF(ISBLANK(G6),"",G6)</f>
        <v>41.5</v>
      </c>
      <c r="K29" s="488">
        <f t="shared" ref="K29:K30" si="16">A6</f>
        <v>2021</v>
      </c>
      <c r="L29" s="481">
        <f t="shared" ref="L29:L30" si="17">IF(ISBLANK(O6),"",O6)</f>
        <v>49</v>
      </c>
      <c r="M29" s="481">
        <f t="shared" ref="M29:M30" si="18">IF(ISBLANK(N6),"",N6)</f>
        <v>39</v>
      </c>
    </row>
    <row r="30" spans="1:15" x14ac:dyDescent="0.25">
      <c r="F30" s="483">
        <f t="shared" si="13"/>
        <v>2022</v>
      </c>
      <c r="G30" s="313">
        <f t="shared" si="14"/>
        <v>37.799999999999997</v>
      </c>
      <c r="H30" s="313">
        <f t="shared" si="15"/>
        <v>42.3</v>
      </c>
      <c r="K30" s="483">
        <f t="shared" si="16"/>
        <v>2022</v>
      </c>
      <c r="L30" s="313">
        <f t="shared" si="17"/>
        <v>40</v>
      </c>
      <c r="M30" s="313">
        <f t="shared" si="18"/>
        <v>33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35.799999999999997</v>
      </c>
      <c r="H35" s="312">
        <f>IF(ISBLANK(G5),"",G5)</f>
        <v>40.5</v>
      </c>
      <c r="K35" s="516">
        <f>A5</f>
        <v>2020</v>
      </c>
      <c r="L35" s="312">
        <f>IF(ISBLANK(O5),"",O5)</f>
        <v>56</v>
      </c>
      <c r="M35" s="312">
        <f>IF(ISBLANK(N5),"",N5)</f>
        <v>49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36.799999999999997</v>
      </c>
      <c r="H36" s="481">
        <f t="shared" ref="H36:H37" si="21">IF(ISBLANK(G6),"",G6)</f>
        <v>41.5</v>
      </c>
      <c r="K36" s="488">
        <f t="shared" ref="K36:K37" si="22">A6</f>
        <v>2021</v>
      </c>
      <c r="L36" s="481">
        <f t="shared" ref="L36:L37" si="23">IF(ISBLANK(O6),"",O6)</f>
        <v>49</v>
      </c>
      <c r="M36" s="481">
        <f t="shared" ref="M36:M37" si="24">IF(ISBLANK(N6),"",N6)</f>
        <v>39</v>
      </c>
    </row>
    <row r="37" spans="6:15" x14ac:dyDescent="0.25">
      <c r="F37" s="483">
        <f t="shared" si="19"/>
        <v>2022</v>
      </c>
      <c r="G37" s="313">
        <f t="shared" si="20"/>
        <v>37.799999999999997</v>
      </c>
      <c r="H37" s="313">
        <f t="shared" si="21"/>
        <v>42.3</v>
      </c>
      <c r="K37" s="483">
        <f t="shared" si="22"/>
        <v>2022</v>
      </c>
      <c r="L37" s="313">
        <f t="shared" si="23"/>
        <v>40</v>
      </c>
      <c r="M37" s="313">
        <f t="shared" si="24"/>
        <v>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17.5</v>
      </c>
      <c r="C6" s="35">
        <v>17.3</v>
      </c>
      <c r="D6" s="63">
        <v>17.600000000000001</v>
      </c>
      <c r="E6" s="35">
        <v>53.8</v>
      </c>
      <c r="F6" s="35">
        <v>49.4</v>
      </c>
      <c r="G6" s="35">
        <v>57.1</v>
      </c>
      <c r="H6" s="294">
        <v>28.7</v>
      </c>
      <c r="I6" s="35">
        <v>33.299999999999997</v>
      </c>
      <c r="J6" s="63">
        <v>25.2</v>
      </c>
      <c r="M6" s="127" t="s">
        <v>16</v>
      </c>
      <c r="N6" s="937">
        <f>IF(ISBLANK(B8),"",B8)</f>
        <v>18.2</v>
      </c>
      <c r="O6" s="937">
        <f>IF(ISBLANK(E8),"",E8)</f>
        <v>51.9</v>
      </c>
      <c r="P6" s="128">
        <f>IF(ISBLANK(H8),"",H8)</f>
        <v>29.9</v>
      </c>
    </row>
    <row r="7" spans="1:19" x14ac:dyDescent="0.25">
      <c r="A7" s="288">
        <v>2022</v>
      </c>
      <c r="B7" s="169">
        <v>18.399999999999999</v>
      </c>
      <c r="C7" s="94">
        <v>17.899999999999999</v>
      </c>
      <c r="D7" s="171">
        <v>18.7</v>
      </c>
      <c r="E7" s="94">
        <v>51.7</v>
      </c>
      <c r="F7" s="94">
        <v>47.4</v>
      </c>
      <c r="G7" s="94">
        <v>55.1</v>
      </c>
      <c r="H7" s="169">
        <v>29.9</v>
      </c>
      <c r="I7" s="94">
        <v>34.700000000000003</v>
      </c>
      <c r="J7" s="171">
        <v>26.2</v>
      </c>
    </row>
    <row r="8" spans="1:19" x14ac:dyDescent="0.25">
      <c r="A8" s="220">
        <v>2023</v>
      </c>
      <c r="B8" s="169">
        <v>18.2</v>
      </c>
      <c r="C8" s="94">
        <v>19.2</v>
      </c>
      <c r="D8" s="171">
        <v>17.3</v>
      </c>
      <c r="E8" s="94">
        <v>51.9</v>
      </c>
      <c r="F8" s="94">
        <v>48.3</v>
      </c>
      <c r="G8" s="94">
        <v>55</v>
      </c>
      <c r="H8" s="169">
        <v>29.9</v>
      </c>
      <c r="I8" s="94">
        <v>32.6</v>
      </c>
      <c r="J8" s="171">
        <v>27.7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17.3</v>
      </c>
      <c r="O12" s="938">
        <f>IF(ISBLANK(G8),"",G8)</f>
        <v>55</v>
      </c>
      <c r="P12" s="940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19.2</v>
      </c>
      <c r="O13" s="939">
        <f>IF(ISBLANK(F8),"",F8)</f>
        <v>48.3</v>
      </c>
      <c r="P13" s="941">
        <f>IF(ISBLANK(I8),"",I8)</f>
        <v>32.6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18.2</v>
      </c>
      <c r="O20" s="937">
        <f>IF(ISBLANK(E8),"",E8)</f>
        <v>51.9</v>
      </c>
      <c r="P20" s="942">
        <f>IF(ISBLANK(H8),"",H8)</f>
        <v>29.9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17.3</v>
      </c>
      <c r="O24" s="938">
        <f>IF(ISBLANK(G8),"",G8)</f>
        <v>55</v>
      </c>
      <c r="P24" s="940">
        <f>IF(ISBLANK(J8),"",J8)</f>
        <v>27.7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19.2</v>
      </c>
      <c r="O25" s="939">
        <f>IF(ISBLANK(F8),"",F8)</f>
        <v>48.3</v>
      </c>
      <c r="P25" s="941">
        <f>IF(ISBLANK(I8),"",I8)</f>
        <v>32.6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3897988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61066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3917399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61370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17574391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275323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57.8</v>
      </c>
      <c r="E20" s="602">
        <v>55.8</v>
      </c>
      <c r="F20" s="602">
        <v>54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13.5</v>
      </c>
      <c r="E21" s="753">
        <v>13.9</v>
      </c>
      <c r="F21" s="753">
        <v>14.2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3.5</v>
      </c>
      <c r="E22" s="754">
        <v>0.8</v>
      </c>
      <c r="F22" s="754">
        <v>0.8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54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14.2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0.8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31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54</v>
      </c>
      <c r="C30" s="206" t="s">
        <v>501</v>
      </c>
    </row>
    <row r="31" spans="1:11" x14ac:dyDescent="0.25">
      <c r="A31" s="700" t="s">
        <v>1438</v>
      </c>
      <c r="B31" s="736">
        <f>F21</f>
        <v>14.2</v>
      </c>
    </row>
    <row r="32" spans="1:11" x14ac:dyDescent="0.25">
      <c r="A32" s="700" t="s">
        <v>1439</v>
      </c>
      <c r="B32" s="736">
        <f>F22</f>
        <v>0.8</v>
      </c>
    </row>
    <row r="33" spans="1:2" x14ac:dyDescent="0.25">
      <c r="A33" s="701" t="s">
        <v>1440</v>
      </c>
      <c r="B33" s="734">
        <f>100-(B30+B31+B32)</f>
        <v>31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7488104</v>
      </c>
      <c r="C4" s="1086">
        <v>114244</v>
      </c>
      <c r="D4" s="110">
        <v>1752647</v>
      </c>
      <c r="E4" s="70">
        <v>26740</v>
      </c>
      <c r="F4" s="1085">
        <v>449606</v>
      </c>
      <c r="G4" s="70">
        <v>6860</v>
      </c>
      <c r="H4" s="1087">
        <v>12966020</v>
      </c>
      <c r="I4" s="1086">
        <v>197819</v>
      </c>
    </row>
    <row r="5" spans="1:9" x14ac:dyDescent="0.25">
      <c r="A5" s="589">
        <v>2021</v>
      </c>
      <c r="B5" s="1088">
        <v>9130865</v>
      </c>
      <c r="C5" s="1089">
        <v>141448</v>
      </c>
      <c r="D5" s="162">
        <v>2280401</v>
      </c>
      <c r="E5" s="214">
        <v>35326</v>
      </c>
      <c r="F5" s="1088">
        <v>127860</v>
      </c>
      <c r="G5" s="214">
        <v>1981</v>
      </c>
      <c r="H5" s="1090">
        <v>16366497</v>
      </c>
      <c r="I5" s="1089">
        <v>253536</v>
      </c>
    </row>
    <row r="6" spans="1:9" x14ac:dyDescent="0.25">
      <c r="A6" s="590">
        <v>2022</v>
      </c>
      <c r="B6" s="1091">
        <v>9497171</v>
      </c>
      <c r="C6" s="1092">
        <v>148784</v>
      </c>
      <c r="D6" s="171">
        <v>2502398</v>
      </c>
      <c r="E6" s="169">
        <v>39203</v>
      </c>
      <c r="F6" s="1091">
        <v>132215</v>
      </c>
      <c r="G6" s="169">
        <v>2071</v>
      </c>
      <c r="H6" s="1093">
        <v>17574391</v>
      </c>
      <c r="I6" s="1092">
        <v>275323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>
        <v>3344624</v>
      </c>
      <c r="D5" s="1089">
        <v>51812</v>
      </c>
      <c r="E5" s="1088">
        <v>3184656</v>
      </c>
      <c r="F5" s="1089">
        <v>49334</v>
      </c>
    </row>
    <row r="6" spans="1:6" ht="15.75" thickBot="1" x14ac:dyDescent="0.3">
      <c r="A6" s="962">
        <v>2022</v>
      </c>
      <c r="B6" s="1094"/>
      <c r="C6" s="1095">
        <v>3897988</v>
      </c>
      <c r="D6" s="1096">
        <v>61066</v>
      </c>
      <c r="E6" s="1095">
        <v>3917399</v>
      </c>
      <c r="F6" s="1096">
        <v>61370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Ужице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647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63832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99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7.8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15.9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-8.1999999999999993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75.430000000000007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164.5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2.48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1918</v>
      </c>
      <c r="C63" s="550">
        <f>IF(ISBLANK('DEM2'!C7),"-",'DEM2'!C7)</f>
        <v>2120</v>
      </c>
      <c r="D63" s="550"/>
      <c r="E63" s="550">
        <f>IF(ISBLANK('DEM2'!D8),"-",'DEM2'!D8)</f>
        <v>1850</v>
      </c>
      <c r="F63" s="550">
        <f>IF(ISBLANK('DEM2'!C8),"-",'DEM2'!C8)</f>
        <v>2033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2399</v>
      </c>
      <c r="C64" s="319">
        <f>IF(ISBLANK('DEM2'!F7),"-",'DEM2'!F7)</f>
        <v>2448</v>
      </c>
      <c r="D64" s="791"/>
      <c r="E64" s="319">
        <f>IF(ISBLANK('DEM2'!G8),"-",'DEM2'!G8)</f>
        <v>2380</v>
      </c>
      <c r="F64" s="319">
        <f>IF(ISBLANK('DEM2'!F8),"-",'DEM2'!F8)</f>
        <v>2463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1271</v>
      </c>
      <c r="C65" s="347">
        <f>IF(ISBLANK('DEM2'!I7),"-",'DEM2'!I7)</f>
        <v>1310</v>
      </c>
      <c r="D65" s="395"/>
      <c r="E65" s="347">
        <f>IF(ISBLANK('DEM2'!J8),"-",'DEM2'!J8)</f>
        <v>1337</v>
      </c>
      <c r="F65" s="347">
        <f>IF(ISBLANK('DEM2'!I8),"-",'DEM2'!I8)</f>
        <v>1317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5280</v>
      </c>
      <c r="C66" s="319">
        <f>IF(ISBLANK('DEM2'!L7),"-",'DEM2'!L7)</f>
        <v>5549</v>
      </c>
      <c r="D66" s="397"/>
      <c r="E66" s="319">
        <f>IF(ISBLANK('DEM2'!M8),"-",'DEM2'!M8)</f>
        <v>5242</v>
      </c>
      <c r="F66" s="319">
        <f>IF(ISBLANK('DEM2'!L8),"-",'DEM2'!L8)</f>
        <v>5490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4655</v>
      </c>
      <c r="C67" s="319">
        <f>IF(ISBLANK('DEM2'!O7),"-",'DEM2'!O7)</f>
        <v>5032</v>
      </c>
      <c r="D67" s="397"/>
      <c r="E67" s="319">
        <f>IF(ISBLANK('DEM2'!P8),"-",'DEM2'!P8)</f>
        <v>4583</v>
      </c>
      <c r="F67" s="319">
        <f>IF(ISBLANK('DEM2'!O8),"-",'DEM2'!O8)</f>
        <v>4785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20769</v>
      </c>
      <c r="C68" s="416">
        <f>IF(ISBLANK('DEM2'!R7),"-",'DEM2'!R7)</f>
        <v>20248</v>
      </c>
      <c r="D68" s="422"/>
      <c r="E68" s="416">
        <f>IF(ISBLANK('DEM2'!S8),"-",'DEM2'!S8)</f>
        <v>20467</v>
      </c>
      <c r="F68" s="416">
        <f>IF(ISBLANK('DEM2'!R8),"-",'DEM2'!R8)</f>
        <v>19926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33253</v>
      </c>
      <c r="C69" s="465">
        <f>IF(ISBLANK('DEM2'!U7),"-",'DEM2'!U7)</f>
        <v>31300</v>
      </c>
      <c r="D69" s="801"/>
      <c r="E69" s="465">
        <f>IF(ISBLANK('DEM2'!V8),"-",'DEM2'!V8)</f>
        <v>32926</v>
      </c>
      <c r="F69" s="465">
        <f>IF(ISBLANK('DEM2'!U8),"-",'DEM2'!U8)</f>
        <v>30906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3.6</v>
      </c>
      <c r="G115" s="802">
        <f>IF(ISBLANK('DEM2'!E23),"-",'DEM2'!E23)</f>
        <v>7.2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5.8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8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20795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25507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40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70616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2164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37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17.899999999999999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19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5.4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17574391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275323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2502398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959679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39203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9497171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148784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132215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2071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3897988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61066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3917399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61370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2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25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470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35.6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2040</v>
      </c>
      <c r="I364" s="810">
        <f>IF(ISBLANK(OBRAZ2!I6),"-",OBRAZ2!I6)</f>
        <v>1890</v>
      </c>
      <c r="J364" s="810">
        <f>IF(ISBLANK(OBRAZ2!J6),"-",OBRAZ2!J6)</f>
        <v>150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949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296</v>
      </c>
      <c r="I365" s="791">
        <f>IF(ISBLANK(OBRAZ2!I7),"-",OBRAZ2!I7)</f>
        <v>285</v>
      </c>
      <c r="J365" s="791">
        <f>IF(ISBLANK(OBRAZ2!J7),"-",OBRAZ2!J7)</f>
        <v>11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66.8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216</v>
      </c>
      <c r="I366" s="809">
        <f>IF(ISBLANK(OBRAZ2!I8),"-",OBRAZ2!I8)</f>
        <v>216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608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71.309578898658032</v>
      </c>
      <c r="I377" s="853">
        <f>IF(ISBLANK(OBRAZ2!C14),"-",OBRAZ2!C23)</f>
        <v>69.068627450980387</v>
      </c>
      <c r="J377" s="853">
        <f>IF(ISBLANK(OBRAZ2!D14),"-",OBRAZ2!D23)</f>
        <v>70.004933399111991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14.067561314206387</v>
      </c>
      <c r="I379" s="853">
        <f>IF(ISBLANK(OBRAZ2!C16),"-",OBRAZ2!C25)</f>
        <v>13.970588235294118</v>
      </c>
      <c r="J379" s="853">
        <f>IF(ISBLANK(OBRAZ2!D16),"-",OBRAZ2!D25)</f>
        <v>12.432165762210163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14.622859787135587</v>
      </c>
      <c r="I380" s="854">
        <f>IF(ISBLANK(OBRAZ2!C17),"-",OBRAZ2!C26)</f>
        <v>16.96078431372549</v>
      </c>
      <c r="J380" s="854">
        <f>IF(ISBLANK(OBRAZ2!D17),"-",OBRAZ2!D26)</f>
        <v>17.562900838677852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8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13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2024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2226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222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114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93.1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575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92.2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0.1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35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7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3921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991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23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2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30930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2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41325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13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11983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15</v>
      </c>
      <c r="F545" s="320" t="str">
        <f>IF(LEN('SOC3'!C4)&gt;0,"(" &amp; 'SOC3'!C4 &amp; ")", "-")</f>
        <v>(2020)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2</v>
      </c>
      <c r="F549" s="320" t="str">
        <f>IF(LEN('SOC3'!C8)&gt;0,"(" &amp; 'SOC3'!C8 &amp; ")", "-")</f>
        <v>(2020)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61</v>
      </c>
      <c r="F550" s="351" t="str">
        <f>IF(LEN('SOC3'!C9)&gt;0,"(" &amp; 'SOC3'!C9 &amp; ")", "-")</f>
        <v>(2020)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 t="str">
        <f>IF(ISBLANK('SOC5'!B4),"-",'SOC5'!B4)</f>
        <v>-</v>
      </c>
      <c r="F563" s="796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552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5.2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133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1.2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401</v>
      </c>
      <c r="F570" s="320" t="str">
        <f>IF(LEN('SOC5'!C11)&gt;0,"(" &amp; 'SOC5'!C11 &amp; ")", "-")</f>
        <v>(2020)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57.4</v>
      </c>
      <c r="F625" s="796" t="str">
        <f>IF(LEN(IZBORI!C4)&gt;0,"(" &amp; IZBORI!C4 &amp; ")", "-")</f>
        <v>(2016)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31.3</v>
      </c>
      <c r="F626" s="798" t="str">
        <f>IF(LEN(IZBORI!C5)&gt;0,"(" &amp; IZBORI!C5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167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22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1.6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40</v>
      </c>
      <c r="F651" s="798" t="str">
        <f>IF(LEN(SAOBINFR1!C12)&gt;0,"(" &amp; SAOBINFR1!C12 &amp; ")", "-")</f>
        <v>(2020)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25206.53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23483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15090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56034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24065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1.6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5.4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17.899999999999999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19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2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25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470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35.6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949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66.8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608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2179</v>
      </c>
      <c r="C6" s="975">
        <v>2076</v>
      </c>
      <c r="D6" s="947">
        <v>103</v>
      </c>
      <c r="E6" s="975">
        <v>2161</v>
      </c>
      <c r="F6" s="975">
        <v>2018</v>
      </c>
      <c r="G6" s="947">
        <v>143</v>
      </c>
      <c r="H6" s="601">
        <v>2040</v>
      </c>
      <c r="I6" s="618">
        <v>1890</v>
      </c>
      <c r="J6" s="947">
        <v>150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551</v>
      </c>
      <c r="C7" s="977">
        <v>551</v>
      </c>
      <c r="D7" s="978">
        <v>0</v>
      </c>
      <c r="E7" s="977">
        <v>447</v>
      </c>
      <c r="F7" s="977">
        <v>443</v>
      </c>
      <c r="G7" s="978">
        <v>4</v>
      </c>
      <c r="H7" s="755">
        <v>296</v>
      </c>
      <c r="I7" s="692">
        <v>285</v>
      </c>
      <c r="J7" s="978">
        <v>11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164</v>
      </c>
      <c r="C8" s="980">
        <v>164</v>
      </c>
      <c r="D8" s="981">
        <v>0</v>
      </c>
      <c r="E8" s="980">
        <v>0</v>
      </c>
      <c r="F8" s="980">
        <v>0</v>
      </c>
      <c r="G8" s="981">
        <v>0</v>
      </c>
      <c r="H8" s="756">
        <v>216</v>
      </c>
      <c r="I8" s="693">
        <v>216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1541</v>
      </c>
      <c r="C14" s="753">
        <v>1409</v>
      </c>
      <c r="D14" s="753">
        <v>1419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304</v>
      </c>
      <c r="C16" s="1038">
        <v>285</v>
      </c>
      <c r="D16" s="753">
        <v>252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316</v>
      </c>
      <c r="C17" s="754">
        <v>346</v>
      </c>
      <c r="D17" s="754">
        <v>356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71.309578898658032</v>
      </c>
      <c r="C23" s="292">
        <f>C14/SUM(C12:C17)*100</f>
        <v>69.068627450980387</v>
      </c>
      <c r="D23" s="292">
        <f>D14/SUM(D12:D17)*100</f>
        <v>70.004933399111991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14.067561314206387</v>
      </c>
      <c r="C25" s="292">
        <f>C16/SUM(C12:C17)*100</f>
        <v>13.970588235294118</v>
      </c>
      <c r="D25" s="292">
        <f>D16/SUM(D12:D17)*100</f>
        <v>12.432165762210163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14.622859787135587</v>
      </c>
      <c r="C26" s="293">
        <f>C17/SUM(C12:C17)*100</f>
        <v>16.96078431372549</v>
      </c>
      <c r="D26" s="293">
        <f>D17/SUM(D12:D17)*100</f>
        <v>17.562900838677852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16.3</v>
      </c>
      <c r="C7" s="602">
        <v>14.9</v>
      </c>
      <c r="D7" s="602">
        <v>16.5</v>
      </c>
    </row>
    <row r="8" spans="1:6" x14ac:dyDescent="0.25">
      <c r="A8" s="697" t="s">
        <v>952</v>
      </c>
      <c r="B8" s="753">
        <v>20.2</v>
      </c>
      <c r="C8" s="753">
        <v>26.3</v>
      </c>
      <c r="D8" s="753">
        <v>22.1</v>
      </c>
    </row>
    <row r="9" spans="1:6" x14ac:dyDescent="0.25">
      <c r="A9" s="698" t="s">
        <v>224</v>
      </c>
      <c r="B9" s="754">
        <v>63.5</v>
      </c>
      <c r="C9" s="754">
        <v>58.8</v>
      </c>
      <c r="D9" s="754">
        <v>61.4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16.3</v>
      </c>
      <c r="C13" s="699">
        <f t="shared" ref="C13:D13" si="1">IF(ISBLANK(C7),"",C7)</f>
        <v>14.9</v>
      </c>
      <c r="D13" s="699">
        <f t="shared" si="1"/>
        <v>16.5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20.2</v>
      </c>
      <c r="C14" s="700">
        <f t="shared" si="2"/>
        <v>26.3</v>
      </c>
      <c r="D14" s="700">
        <f t="shared" si="2"/>
        <v>22.1</v>
      </c>
    </row>
    <row r="15" spans="1:6" x14ac:dyDescent="0.25">
      <c r="A15" s="704" t="s">
        <v>1671</v>
      </c>
      <c r="B15" s="701">
        <f t="shared" si="2"/>
        <v>63.5</v>
      </c>
      <c r="C15" s="701">
        <f t="shared" si="2"/>
        <v>58.8</v>
      </c>
      <c r="D15" s="701">
        <f t="shared" si="2"/>
        <v>61.4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16.3</v>
      </c>
      <c r="C18" s="699">
        <f t="shared" ref="C18:D18" si="4">IF(ISBLANK(C7),"",C7)</f>
        <v>14.9</v>
      </c>
      <c r="D18" s="699">
        <f t="shared" si="4"/>
        <v>16.5</v>
      </c>
    </row>
    <row r="19" spans="1:5" x14ac:dyDescent="0.25">
      <c r="A19" s="703" t="s">
        <v>1673</v>
      </c>
      <c r="B19" s="700">
        <f t="shared" ref="B19:D20" si="5">IF(ISBLANK(B8),"",B8)</f>
        <v>20.2</v>
      </c>
      <c r="C19" s="700">
        <f t="shared" si="5"/>
        <v>26.3</v>
      </c>
      <c r="D19" s="700">
        <f t="shared" si="5"/>
        <v>22.1</v>
      </c>
    </row>
    <row r="20" spans="1:5" x14ac:dyDescent="0.25">
      <c r="A20" s="704" t="s">
        <v>1674</v>
      </c>
      <c r="B20" s="701">
        <f t="shared" si="5"/>
        <v>63.5</v>
      </c>
      <c r="C20" s="701">
        <f t="shared" si="5"/>
        <v>58.8</v>
      </c>
      <c r="D20" s="701">
        <f t="shared" si="5"/>
        <v>61.4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90.2</v>
      </c>
      <c r="C5" s="613">
        <v>94.5</v>
      </c>
      <c r="D5" s="1039">
        <v>92.4</v>
      </c>
      <c r="F5" s="28"/>
      <c r="G5" s="695">
        <f>A5</f>
        <v>2020</v>
      </c>
      <c r="H5" s="671">
        <f>IF(ISBLANK(B5),"",B5)</f>
        <v>90.2</v>
      </c>
      <c r="I5" s="620">
        <f t="shared" ref="H5:I7" si="0">IF(ISBLANK(C5),"",C5)</f>
        <v>94.5</v>
      </c>
    </row>
    <row r="6" spans="1:10" x14ac:dyDescent="0.25">
      <c r="A6" s="751">
        <v>2021</v>
      </c>
      <c r="B6" s="603">
        <v>100</v>
      </c>
      <c r="C6" s="614">
        <v>101.7</v>
      </c>
      <c r="D6" s="948">
        <v>101</v>
      </c>
      <c r="F6" s="44"/>
      <c r="G6" s="695">
        <f t="shared" ref="G6:G7" si="1">A6</f>
        <v>2021</v>
      </c>
      <c r="H6" s="672">
        <f t="shared" si="0"/>
        <v>100</v>
      </c>
      <c r="I6" s="621">
        <f t="shared" si="0"/>
        <v>101.7</v>
      </c>
    </row>
    <row r="7" spans="1:10" x14ac:dyDescent="0.25">
      <c r="A7" s="752">
        <v>2022</v>
      </c>
      <c r="B7" s="603">
        <v>103.3</v>
      </c>
      <c r="C7" s="614">
        <v>97.6</v>
      </c>
      <c r="D7" s="948">
        <v>100.2</v>
      </c>
      <c r="F7" s="44"/>
      <c r="G7" s="695">
        <f t="shared" si="1"/>
        <v>2022</v>
      </c>
      <c r="H7" s="673">
        <f t="shared" si="0"/>
        <v>103.3</v>
      </c>
      <c r="I7" s="622">
        <f t="shared" si="0"/>
        <v>97.6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90.2</v>
      </c>
      <c r="I13" s="620">
        <f>IF(ISBLANK(C5),"",C5)</f>
        <v>94.5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100</v>
      </c>
      <c r="I14" s="621">
        <f t="shared" si="3"/>
        <v>101.7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103.3</v>
      </c>
      <c r="I15" s="622">
        <f t="shared" si="4"/>
        <v>97.6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Ужице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647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63832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99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7.8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15.9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-8.1999999999999993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75.430000000000007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164.5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2.48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1918</v>
      </c>
      <c r="C63" s="550">
        <f>IF(ISBLANK('DEM2'!C7),"-",'DEM2'!C7)</f>
        <v>2120</v>
      </c>
      <c r="D63" s="550"/>
      <c r="E63" s="550">
        <f>IF(ISBLANK('DEM2'!D8),"-",'DEM2'!D8)</f>
        <v>1850</v>
      </c>
      <c r="F63" s="550">
        <f>IF(ISBLANK('DEM2'!C8),"-",'DEM2'!C8)</f>
        <v>2033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2399</v>
      </c>
      <c r="C64" s="319">
        <f>IF(ISBLANK('DEM2'!F7),"-",'DEM2'!F7)</f>
        <v>2448</v>
      </c>
      <c r="D64" s="791"/>
      <c r="E64" s="319">
        <f>IF(ISBLANK('DEM2'!G8),"-",'DEM2'!G8)</f>
        <v>2380</v>
      </c>
      <c r="F64" s="319">
        <f>IF(ISBLANK('DEM2'!F8),"-",'DEM2'!F8)</f>
        <v>2463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1271</v>
      </c>
      <c r="C65" s="347">
        <f>IF(ISBLANK('DEM2'!I7),"-",'DEM2'!I7)</f>
        <v>1310</v>
      </c>
      <c r="D65" s="395"/>
      <c r="E65" s="347">
        <f>IF(ISBLANK('DEM2'!J8),"-",'DEM2'!J8)</f>
        <v>1337</v>
      </c>
      <c r="F65" s="347">
        <f>IF(ISBLANK('DEM2'!I8),"-",'DEM2'!I8)</f>
        <v>1317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5280</v>
      </c>
      <c r="C66" s="350">
        <f>IF(ISBLANK('DEM2'!L7),"-",'DEM2'!L7)</f>
        <v>5549</v>
      </c>
      <c r="D66" s="396"/>
      <c r="E66" s="350">
        <f>IF(ISBLANK('DEM2'!M8),"-",'DEM2'!M8)</f>
        <v>5242</v>
      </c>
      <c r="F66" s="350">
        <f>IF(ISBLANK('DEM2'!L8),"-",'DEM2'!L8)</f>
        <v>5490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4655</v>
      </c>
      <c r="C67" s="347">
        <f>IF(ISBLANK('DEM2'!O7),"-",'DEM2'!O7)</f>
        <v>5032</v>
      </c>
      <c r="D67" s="395"/>
      <c r="E67" s="347">
        <f>IF(ISBLANK('DEM2'!P8),"-",'DEM2'!P8)</f>
        <v>4583</v>
      </c>
      <c r="F67" s="347">
        <f>IF(ISBLANK('DEM2'!O8),"-",'DEM2'!O8)</f>
        <v>4785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20769</v>
      </c>
      <c r="C68" s="319">
        <f>IF(ISBLANK('DEM2'!R7),"-",'DEM2'!R7)</f>
        <v>20248</v>
      </c>
      <c r="D68" s="397"/>
      <c r="E68" s="319">
        <f>IF(ISBLANK('DEM2'!S8),"-",'DEM2'!S8)</f>
        <v>20467</v>
      </c>
      <c r="F68" s="319">
        <f>IF(ISBLANK('DEM2'!R8),"-",'DEM2'!R8)</f>
        <v>19926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33253</v>
      </c>
      <c r="C69" s="465">
        <f>IF(ISBLANK('DEM2'!U7),"-",'DEM2'!U7)</f>
        <v>31300</v>
      </c>
      <c r="D69" s="801"/>
      <c r="E69" s="465">
        <f>IF(ISBLANK('DEM2'!V8),"-",'DEM2'!V8)</f>
        <v>32926</v>
      </c>
      <c r="F69" s="465">
        <f>IF(ISBLANK('DEM2'!U8),"-",'DEM2'!U8)</f>
        <v>30906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3.6</v>
      </c>
      <c r="G115" s="802">
        <f>IF(ISBLANK('DEM2'!E23),"-",'DEM2'!E23)</f>
        <v>7.2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5.8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8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20795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25507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40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70616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2164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37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17.899999999999999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19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5.4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17574391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275323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2502398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959679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39203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9497171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148784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132215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2071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3897988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61066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3917399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61370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2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25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470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35.6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2040</v>
      </c>
      <c r="I364" s="810">
        <f>IF(ISBLANK(OBRAZ2!I6),"-",OBRAZ2!I6)</f>
        <v>1890</v>
      </c>
      <c r="J364" s="810">
        <f>IF(ISBLANK(OBRAZ2!J6),"-",OBRAZ2!J6)</f>
        <v>150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949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296</v>
      </c>
      <c r="I365" s="418">
        <f>IF(ISBLANK(OBRAZ2!I7),"-",OBRAZ2!I7)</f>
        <v>285</v>
      </c>
      <c r="J365" s="418">
        <f>IF(ISBLANK(OBRAZ2!J7),"-",OBRAZ2!J7)</f>
        <v>11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66.8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216</v>
      </c>
      <c r="I366" s="809">
        <f>IF(ISBLANK(OBRAZ2!I8),"-",OBRAZ2!I8)</f>
        <v>216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608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71.309578898658032</v>
      </c>
      <c r="I377" s="853">
        <f>IF(ISBLANK(OBRAZ2!C14),"-",OBRAZ2!C23)</f>
        <v>69.068627450980387</v>
      </c>
      <c r="J377" s="853">
        <f>IF(ISBLANK(OBRAZ2!D14),"-",OBRAZ2!D23)</f>
        <v>70.004933399111991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14.067561314206387</v>
      </c>
      <c r="I379" s="853">
        <f>IF(ISBLANK(OBRAZ2!C16),"-",OBRAZ2!C25)</f>
        <v>13.970588235294118</v>
      </c>
      <c r="J379" s="853">
        <f>IF(ISBLANK(OBRAZ2!D16),"-",OBRAZ2!D25)</f>
        <v>12.432165762210163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14.622859787135587</v>
      </c>
      <c r="I380" s="854">
        <f>IF(ISBLANK(OBRAZ2!C17),"-",OBRAZ2!C26)</f>
        <v>16.96078431372549</v>
      </c>
      <c r="J380" s="854">
        <f>IF(ISBLANK(OBRAZ2!D17),"-",OBRAZ2!D26)</f>
        <v>17.562900838677852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8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13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2024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2226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222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114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93.1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575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92.2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0.1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35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7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3921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991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23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2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30930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2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41325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13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11983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15</v>
      </c>
      <c r="F546" s="320" t="str">
        <f>IF(LEN('SOC3'!C4)&gt;0,"(" &amp; 'SOC3'!C4 &amp; ")", "-")</f>
        <v>(2020)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2</v>
      </c>
      <c r="F550" s="417" t="str">
        <f>IF(LEN('SOC3'!C8)&gt;0,"(" &amp; 'SOC3'!C8 &amp; ")", "-")</f>
        <v>(2020)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61</v>
      </c>
      <c r="F551" s="320" t="str">
        <f>IF(LEN('SOC3'!C9)&gt;0,"(" &amp; 'SOC3'!C9 &amp; ")", "-")</f>
        <v>(2020)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 t="str">
        <f>IF(ISBLANK('SOC5'!B4),"-",'SOC5'!B4)</f>
        <v>-</v>
      </c>
      <c r="F564" s="796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552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5.2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133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1.2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401</v>
      </c>
      <c r="F571" s="320" t="str">
        <f>IF(LEN('SOC5'!C11)&gt;0,"(" &amp; 'SOC5'!C11 &amp; ")", "-")</f>
        <v>(2020)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57.4</v>
      </c>
      <c r="F626" s="796" t="str">
        <f>IF(LEN(IZBORI!C4)&gt;0,"(" &amp; IZBORI!C4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31.3</v>
      </c>
      <c r="F627" s="798" t="str">
        <f>IF(LEN(IZBORI!C5)&gt;0,"(" &amp; IZBORI!C5 &amp; ")", "-")</f>
        <v>(2016)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167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22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1.6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40</v>
      </c>
      <c r="F651" s="798" t="str">
        <f>IF(LEN(SAOBINFR1!C12)&gt;0,"(" &amp; SAOBINFR1!C12 &amp; ")", "-")</f>
        <v>(2020)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25206.53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23483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15090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56034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24065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1.6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2</v>
      </c>
      <c r="C6" s="603">
        <v>28</v>
      </c>
      <c r="D6" s="614">
        <v>16</v>
      </c>
      <c r="E6" s="614">
        <v>12</v>
      </c>
      <c r="F6" s="1042">
        <v>387</v>
      </c>
      <c r="G6" s="614">
        <v>214</v>
      </c>
      <c r="H6" s="982">
        <v>173</v>
      </c>
      <c r="I6" s="1043">
        <v>27.2</v>
      </c>
      <c r="J6" s="614">
        <v>28.9</v>
      </c>
      <c r="K6" s="1044">
        <v>25.4</v>
      </c>
      <c r="L6" s="1042">
        <v>1154</v>
      </c>
      <c r="M6" s="614">
        <v>618</v>
      </c>
      <c r="N6" s="1037">
        <v>536</v>
      </c>
      <c r="O6" s="1043">
        <v>76.599999999999994</v>
      </c>
      <c r="P6" s="614">
        <v>76.099999999999994</v>
      </c>
      <c r="Q6" s="1037">
        <v>77.2</v>
      </c>
      <c r="R6" s="1042">
        <v>620</v>
      </c>
      <c r="S6" s="614">
        <v>324</v>
      </c>
      <c r="T6" s="1044">
        <v>296</v>
      </c>
    </row>
    <row r="7" spans="1:20" x14ac:dyDescent="0.25">
      <c r="A7" s="288">
        <v>2021</v>
      </c>
      <c r="B7" s="604">
        <v>2</v>
      </c>
      <c r="C7" s="603">
        <v>28</v>
      </c>
      <c r="D7" s="614">
        <v>16</v>
      </c>
      <c r="E7" s="614">
        <v>12</v>
      </c>
      <c r="F7" s="1042">
        <v>343</v>
      </c>
      <c r="G7" s="614">
        <v>175</v>
      </c>
      <c r="H7" s="982">
        <v>168</v>
      </c>
      <c r="I7" s="1043">
        <v>25</v>
      </c>
      <c r="J7" s="614">
        <v>24.7</v>
      </c>
      <c r="K7" s="1044">
        <v>25.4</v>
      </c>
      <c r="L7" s="1042">
        <v>1066</v>
      </c>
      <c r="M7" s="614">
        <v>562</v>
      </c>
      <c r="N7" s="1037">
        <v>504</v>
      </c>
      <c r="O7" s="1043">
        <v>71.5</v>
      </c>
      <c r="P7" s="614">
        <v>71.599999999999994</v>
      </c>
      <c r="Q7" s="1037">
        <v>71.3</v>
      </c>
      <c r="R7" s="1042">
        <v>631</v>
      </c>
      <c r="S7" s="614">
        <v>353</v>
      </c>
      <c r="T7" s="1044">
        <v>278</v>
      </c>
    </row>
    <row r="8" spans="1:20" x14ac:dyDescent="0.25">
      <c r="A8" s="221">
        <v>2022</v>
      </c>
      <c r="B8" s="619">
        <v>2</v>
      </c>
      <c r="C8" s="949">
        <v>25</v>
      </c>
      <c r="D8" s="983">
        <v>16</v>
      </c>
      <c r="E8" s="983">
        <v>9</v>
      </c>
      <c r="F8" s="1045">
        <v>470</v>
      </c>
      <c r="G8" s="983">
        <v>232</v>
      </c>
      <c r="H8" s="981">
        <v>238</v>
      </c>
      <c r="I8" s="756">
        <v>35.6</v>
      </c>
      <c r="J8" s="983">
        <v>34.6</v>
      </c>
      <c r="K8" s="1046">
        <v>36.700000000000003</v>
      </c>
      <c r="L8" s="1045">
        <v>949</v>
      </c>
      <c r="M8" s="983">
        <v>495</v>
      </c>
      <c r="N8" s="693">
        <v>454</v>
      </c>
      <c r="O8" s="756">
        <v>66.8</v>
      </c>
      <c r="P8" s="983">
        <v>66.099999999999994</v>
      </c>
      <c r="Q8" s="693">
        <v>67.599999999999994</v>
      </c>
      <c r="R8" s="1045">
        <v>608</v>
      </c>
      <c r="S8" s="983">
        <v>329</v>
      </c>
      <c r="T8" s="1046">
        <v>279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8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13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2024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2226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222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114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93.1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575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92.2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0.1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35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90.115761353517371</v>
      </c>
      <c r="C21" s="741">
        <f>B10/(B7+B10)*100</f>
        <v>9.8842386464826362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95.128205128205124</v>
      </c>
      <c r="C22" s="741">
        <f>B11/(B8+B11)*100</f>
        <v>4.8717948717948723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90.115761353517371</v>
      </c>
      <c r="C26" s="741">
        <f>C21</f>
        <v>9.8842386464826362</v>
      </c>
    </row>
    <row r="27" spans="1:10" ht="24.75" x14ac:dyDescent="0.25">
      <c r="A27" s="744" t="s">
        <v>1415</v>
      </c>
      <c r="B27" s="741">
        <f>B22</f>
        <v>95.128205128205124</v>
      </c>
      <c r="C27" s="741">
        <f>C22</f>
        <v>4.8717948717948723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5</v>
      </c>
      <c r="C5" s="1005">
        <v>3</v>
      </c>
      <c r="D5" s="916" t="s">
        <v>5</v>
      </c>
      <c r="E5" s="213"/>
      <c r="F5" s="125">
        <v>2020</v>
      </c>
      <c r="G5" s="70">
        <v>8</v>
      </c>
      <c r="H5" s="55">
        <v>5</v>
      </c>
      <c r="I5" s="110">
        <v>3</v>
      </c>
      <c r="J5" s="70">
        <v>14</v>
      </c>
      <c r="K5" s="55">
        <v>1</v>
      </c>
      <c r="L5" s="110">
        <v>13</v>
      </c>
      <c r="M5" s="70">
        <v>1976</v>
      </c>
      <c r="N5" s="55">
        <v>2289</v>
      </c>
      <c r="O5" s="70">
        <v>253</v>
      </c>
      <c r="P5" s="110">
        <v>121</v>
      </c>
    </row>
    <row r="6" spans="1:16" x14ac:dyDescent="0.25">
      <c r="A6" s="925" t="s">
        <v>267</v>
      </c>
      <c r="B6" s="1006">
        <v>1</v>
      </c>
      <c r="C6" s="1007">
        <v>12</v>
      </c>
      <c r="D6" s="917" t="s">
        <v>5</v>
      </c>
      <c r="E6" s="256"/>
      <c r="F6" s="125">
        <v>2021</v>
      </c>
      <c r="G6" s="214">
        <v>8</v>
      </c>
      <c r="H6" s="58">
        <v>5</v>
      </c>
      <c r="I6" s="162">
        <v>3</v>
      </c>
      <c r="J6" s="214">
        <v>14</v>
      </c>
      <c r="K6" s="58">
        <v>1</v>
      </c>
      <c r="L6" s="162">
        <v>13</v>
      </c>
      <c r="M6" s="214">
        <v>2009</v>
      </c>
      <c r="N6" s="58">
        <v>2240</v>
      </c>
      <c r="O6" s="214">
        <v>242</v>
      </c>
      <c r="P6" s="162">
        <v>118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8</v>
      </c>
      <c r="H7" s="94">
        <v>5</v>
      </c>
      <c r="I7" s="171">
        <v>3</v>
      </c>
      <c r="J7" s="169">
        <v>13</v>
      </c>
      <c r="K7" s="94">
        <v>1</v>
      </c>
      <c r="L7" s="171">
        <v>12</v>
      </c>
      <c r="M7" s="169">
        <v>2024</v>
      </c>
      <c r="N7" s="94">
        <v>2226</v>
      </c>
      <c r="O7" s="169">
        <v>222</v>
      </c>
      <c r="P7" s="171">
        <v>114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5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1</v>
      </c>
      <c r="C12" s="923">
        <f>IF(ISBLANK(C6),"",C6)</f>
        <v>12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92.9</v>
      </c>
      <c r="C6" s="460">
        <v>93.2</v>
      </c>
      <c r="D6" s="978">
        <v>92.7</v>
      </c>
      <c r="E6" s="459">
        <v>27</v>
      </c>
      <c r="F6" s="460">
        <v>19</v>
      </c>
      <c r="G6" s="978">
        <v>8</v>
      </c>
      <c r="H6" s="459">
        <v>0</v>
      </c>
      <c r="I6" s="460">
        <v>0</v>
      </c>
      <c r="J6" s="978">
        <v>0</v>
      </c>
      <c r="K6" s="459">
        <v>635</v>
      </c>
      <c r="L6" s="460">
        <v>336</v>
      </c>
      <c r="M6" s="978">
        <v>299</v>
      </c>
      <c r="N6" s="459">
        <v>99.5</v>
      </c>
      <c r="O6" s="460">
        <v>103.7</v>
      </c>
      <c r="P6" s="978">
        <v>95.3</v>
      </c>
      <c r="Q6" s="459">
        <v>0.1</v>
      </c>
      <c r="R6" s="460">
        <v>0.1</v>
      </c>
      <c r="S6" s="978">
        <v>0</v>
      </c>
    </row>
    <row r="7" spans="1:19" x14ac:dyDescent="0.25">
      <c r="A7" s="288">
        <v>2021</v>
      </c>
      <c r="B7" s="603">
        <v>93.5</v>
      </c>
      <c r="C7" s="614">
        <v>94</v>
      </c>
      <c r="D7" s="982">
        <v>93.1</v>
      </c>
      <c r="E7" s="603">
        <v>32</v>
      </c>
      <c r="F7" s="614">
        <v>22</v>
      </c>
      <c r="G7" s="982">
        <v>10</v>
      </c>
      <c r="H7" s="603">
        <v>0</v>
      </c>
      <c r="I7" s="614">
        <v>0</v>
      </c>
      <c r="J7" s="982">
        <v>0</v>
      </c>
      <c r="K7" s="603">
        <v>612</v>
      </c>
      <c r="L7" s="614">
        <v>301</v>
      </c>
      <c r="M7" s="982">
        <v>311</v>
      </c>
      <c r="N7" s="603">
        <v>102.3</v>
      </c>
      <c r="O7" s="614">
        <v>100</v>
      </c>
      <c r="P7" s="982">
        <v>104.7</v>
      </c>
      <c r="Q7" s="603">
        <v>0</v>
      </c>
      <c r="R7" s="614">
        <v>0</v>
      </c>
      <c r="S7" s="982">
        <v>0</v>
      </c>
    </row>
    <row r="8" spans="1:19" x14ac:dyDescent="0.25">
      <c r="A8" s="221">
        <v>2022</v>
      </c>
      <c r="B8" s="949">
        <v>93.1</v>
      </c>
      <c r="C8" s="983">
        <v>94</v>
      </c>
      <c r="D8" s="981">
        <v>92.2</v>
      </c>
      <c r="E8" s="949">
        <v>35</v>
      </c>
      <c r="F8" s="983">
        <v>25</v>
      </c>
      <c r="G8" s="981">
        <v>10</v>
      </c>
      <c r="H8" s="949">
        <v>0</v>
      </c>
      <c r="I8" s="983">
        <v>0</v>
      </c>
      <c r="J8" s="981">
        <v>0</v>
      </c>
      <c r="K8" s="949">
        <v>575</v>
      </c>
      <c r="L8" s="983">
        <v>287</v>
      </c>
      <c r="M8" s="981">
        <v>288</v>
      </c>
      <c r="N8" s="949">
        <v>92.2</v>
      </c>
      <c r="O8" s="983">
        <v>92.3</v>
      </c>
      <c r="P8" s="981">
        <v>92.1</v>
      </c>
      <c r="Q8" s="949">
        <v>0.1</v>
      </c>
      <c r="R8" s="983">
        <v>-0.1</v>
      </c>
      <c r="S8" s="981">
        <v>0.4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7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0.9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23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2502398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39203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656</v>
      </c>
      <c r="C5" s="618">
        <v>504</v>
      </c>
      <c r="D5" s="618">
        <v>152</v>
      </c>
      <c r="E5" s="601">
        <v>2920</v>
      </c>
      <c r="F5" s="618">
        <v>1325</v>
      </c>
      <c r="G5" s="947">
        <v>1595</v>
      </c>
      <c r="H5" s="618">
        <v>879</v>
      </c>
      <c r="I5" s="618">
        <v>264</v>
      </c>
      <c r="J5" s="618">
        <v>615</v>
      </c>
      <c r="K5" s="219">
        <f>SUM(B5,E5,H5)</f>
        <v>4455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405</v>
      </c>
      <c r="C6" s="614">
        <v>330</v>
      </c>
      <c r="D6" s="948">
        <v>75</v>
      </c>
      <c r="E6" s="603">
        <v>2638</v>
      </c>
      <c r="F6" s="614">
        <v>1169</v>
      </c>
      <c r="G6" s="948">
        <v>1469</v>
      </c>
      <c r="H6" s="603">
        <v>904</v>
      </c>
      <c r="I6" s="614">
        <v>332</v>
      </c>
      <c r="J6" s="614">
        <v>572</v>
      </c>
      <c r="K6" s="220">
        <f>SUM(B6,E6,H6)</f>
        <v>3947</v>
      </c>
      <c r="M6" s="105" t="s">
        <v>292</v>
      </c>
      <c r="N6" s="173">
        <f>IF(ISBLANK(J7),"",J7)</f>
        <v>524</v>
      </c>
      <c r="O6" s="80">
        <f>IF(ISBLANK(I7),"",I7)</f>
        <v>360</v>
      </c>
      <c r="P6" s="213"/>
    </row>
    <row r="7" spans="1:17" ht="24.75" x14ac:dyDescent="0.25">
      <c r="A7" s="220">
        <v>2022</v>
      </c>
      <c r="B7" s="603">
        <v>371</v>
      </c>
      <c r="C7" s="614">
        <v>295</v>
      </c>
      <c r="D7" s="948">
        <v>76</v>
      </c>
      <c r="E7" s="603">
        <v>2666</v>
      </c>
      <c r="F7" s="614">
        <v>1164</v>
      </c>
      <c r="G7" s="948">
        <v>1502</v>
      </c>
      <c r="H7" s="603">
        <v>884</v>
      </c>
      <c r="I7" s="614">
        <v>360</v>
      </c>
      <c r="J7" s="614">
        <v>524</v>
      </c>
      <c r="K7" s="220">
        <f>SUM(B7,E7,H7)</f>
        <v>3921</v>
      </c>
      <c r="M7" s="106" t="s">
        <v>293</v>
      </c>
      <c r="N7" s="222">
        <f>IF(ISBLANK(G7),"",G7)</f>
        <v>1502</v>
      </c>
      <c r="O7" s="107">
        <f>IF(ISBLANK(F7),"",F7)</f>
        <v>1164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76</v>
      </c>
      <c r="O8" s="83">
        <f>IF(ISBLANK(C7),"",C7)</f>
        <v>295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524</v>
      </c>
      <c r="O13" s="80">
        <f>IF(ISBLANK(I7),"",I7)</f>
        <v>360</v>
      </c>
      <c r="P13" s="213"/>
    </row>
    <row r="14" spans="1:17" ht="27.75" customHeight="1" x14ac:dyDescent="0.25">
      <c r="M14" s="106" t="s">
        <v>523</v>
      </c>
      <c r="N14" s="222">
        <f>IF(ISBLANK(G7),"",G7)</f>
        <v>1502</v>
      </c>
      <c r="O14" s="107">
        <f>IF(ISBLANK(F7),"",F7)</f>
        <v>1164</v>
      </c>
      <c r="P14" s="213"/>
    </row>
    <row r="15" spans="1:17" ht="26.25" customHeight="1" x14ac:dyDescent="0.25">
      <c r="M15" s="108" t="s">
        <v>524</v>
      </c>
      <c r="N15" s="172">
        <f>IF(ISBLANK(D7),"",D7)</f>
        <v>76</v>
      </c>
      <c r="O15" s="83">
        <f>IF(ISBLANK(C7),"",C7)</f>
        <v>295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133</v>
      </c>
      <c r="C21" s="618">
        <v>107</v>
      </c>
      <c r="D21" s="618">
        <v>26</v>
      </c>
      <c r="E21" s="601">
        <v>603</v>
      </c>
      <c r="F21" s="618">
        <v>257</v>
      </c>
      <c r="G21" s="947">
        <v>346</v>
      </c>
      <c r="H21" s="618">
        <v>204</v>
      </c>
      <c r="I21" s="618">
        <v>77</v>
      </c>
      <c r="J21" s="618">
        <v>127</v>
      </c>
      <c r="K21" s="219">
        <f>SUM(B21,E21,H21)</f>
        <v>940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140</v>
      </c>
      <c r="C22" s="1037">
        <v>115</v>
      </c>
      <c r="D22" s="982">
        <v>25</v>
      </c>
      <c r="E22" s="1043">
        <v>618</v>
      </c>
      <c r="F22" s="1037">
        <v>272</v>
      </c>
      <c r="G22" s="982">
        <v>346</v>
      </c>
      <c r="H22" s="1043">
        <v>178</v>
      </c>
      <c r="I22" s="1037">
        <v>49</v>
      </c>
      <c r="J22" s="1037">
        <v>129</v>
      </c>
      <c r="K22" s="220">
        <f>SUM(B22,E22,H22)</f>
        <v>936</v>
      </c>
      <c r="M22" s="105" t="s">
        <v>292</v>
      </c>
      <c r="N22" s="173">
        <f>IF(ISBLANK(J23),"",J23)</f>
        <v>149</v>
      </c>
      <c r="O22" s="80">
        <f>IF(ISBLANK(I23),"",I23)</f>
        <v>79</v>
      </c>
      <c r="P22" s="213"/>
    </row>
    <row r="23" spans="1:17" ht="24.75" x14ac:dyDescent="0.25">
      <c r="A23" s="220">
        <v>2022</v>
      </c>
      <c r="B23" s="1043">
        <v>124</v>
      </c>
      <c r="C23" s="1037">
        <v>104</v>
      </c>
      <c r="D23" s="982">
        <v>20</v>
      </c>
      <c r="E23" s="1043">
        <v>639</v>
      </c>
      <c r="F23" s="1037">
        <v>289</v>
      </c>
      <c r="G23" s="982">
        <v>350</v>
      </c>
      <c r="H23" s="1043">
        <v>228</v>
      </c>
      <c r="I23" s="1037">
        <v>79</v>
      </c>
      <c r="J23" s="1037">
        <v>149</v>
      </c>
      <c r="K23" s="220">
        <f>SUM(B23,E23,H23)</f>
        <v>991</v>
      </c>
      <c r="M23" s="106" t="s">
        <v>293</v>
      </c>
      <c r="N23" s="222">
        <f>IF(ISBLANK(G23),"",G23)</f>
        <v>350</v>
      </c>
      <c r="O23" s="107">
        <f>IF(ISBLANK(F23),"",F23)</f>
        <v>289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20</v>
      </c>
      <c r="O24" s="109">
        <f>IF(ISBLANK(C23),"",C23)</f>
        <v>104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149</v>
      </c>
      <c r="O29" s="80">
        <f>IF(ISBLANK(I23),"",I23)</f>
        <v>79</v>
      </c>
      <c r="P29" s="213"/>
    </row>
    <row r="30" spans="1:17" ht="27.75" customHeight="1" x14ac:dyDescent="0.25">
      <c r="M30" s="106" t="s">
        <v>523</v>
      </c>
      <c r="N30" s="222">
        <f>IF(ISBLANK(G23),"",G23)</f>
        <v>350</v>
      </c>
      <c r="O30" s="107">
        <f>IF(ISBLANK(F23),"",F23)</f>
        <v>289</v>
      </c>
      <c r="P30" s="213"/>
    </row>
    <row r="31" spans="1:17" ht="27.75" customHeight="1" x14ac:dyDescent="0.25">
      <c r="M31" s="108" t="s">
        <v>524</v>
      </c>
      <c r="N31" s="223">
        <f>IF(ISBLANK(D23),"",D23)</f>
        <v>20</v>
      </c>
      <c r="O31" s="109">
        <f>IF(ISBLANK(C23),"",C23)</f>
        <v>104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959679</v>
      </c>
      <c r="D5" s="255"/>
    </row>
    <row r="6" spans="1:4" ht="30" x14ac:dyDescent="0.25">
      <c r="A6" s="688" t="s">
        <v>482</v>
      </c>
      <c r="B6" s="619">
        <v>1542719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8</v>
      </c>
      <c r="C6" s="459"/>
      <c r="D6" s="460"/>
      <c r="E6" s="978"/>
      <c r="F6" s="459">
        <v>33</v>
      </c>
      <c r="G6" s="460">
        <v>28</v>
      </c>
      <c r="H6" s="978">
        <v>5</v>
      </c>
      <c r="I6" s="459">
        <v>0.4</v>
      </c>
      <c r="J6" s="460">
        <v>0.7</v>
      </c>
      <c r="K6" s="978">
        <v>0.1</v>
      </c>
      <c r="L6" s="459"/>
      <c r="M6" s="460"/>
      <c r="N6" s="978"/>
    </row>
    <row r="7" spans="1:14" x14ac:dyDescent="0.25">
      <c r="A7" s="288">
        <v>2021</v>
      </c>
      <c r="B7" s="603">
        <v>7</v>
      </c>
      <c r="C7" s="603"/>
      <c r="D7" s="614"/>
      <c r="E7" s="982"/>
      <c r="F7" s="603">
        <v>28</v>
      </c>
      <c r="G7" s="614">
        <v>21</v>
      </c>
      <c r="H7" s="982">
        <v>7</v>
      </c>
      <c r="I7" s="603">
        <v>0.4</v>
      </c>
      <c r="J7" s="614">
        <v>0.2</v>
      </c>
      <c r="K7" s="982">
        <v>0.6</v>
      </c>
      <c r="L7" s="603"/>
      <c r="M7" s="614"/>
      <c r="N7" s="982"/>
    </row>
    <row r="8" spans="1:14" x14ac:dyDescent="0.25">
      <c r="A8" s="221">
        <v>2022</v>
      </c>
      <c r="B8" s="949">
        <v>7</v>
      </c>
      <c r="C8" s="949"/>
      <c r="D8" s="983"/>
      <c r="E8" s="981"/>
      <c r="F8" s="949">
        <v>23</v>
      </c>
      <c r="G8" s="983">
        <v>11</v>
      </c>
      <c r="H8" s="981">
        <v>12</v>
      </c>
      <c r="I8" s="949">
        <v>0.9</v>
      </c>
      <c r="J8" s="983">
        <v>1.8</v>
      </c>
      <c r="K8" s="981">
        <v>0.1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>
        <v>46</v>
      </c>
      <c r="J5" s="209">
        <v>54</v>
      </c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>
        <v>249</v>
      </c>
      <c r="J6" s="210">
        <v>55</v>
      </c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>
        <v>1813</v>
      </c>
      <c r="J7" s="210">
        <v>473</v>
      </c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>
        <v>5169</v>
      </c>
      <c r="J8" s="210">
        <v>3914</v>
      </c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>
        <v>14274</v>
      </c>
      <c r="J9" s="210">
        <v>16434</v>
      </c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>
        <v>2145</v>
      </c>
      <c r="J10" s="210">
        <v>1749</v>
      </c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>
        <v>4912</v>
      </c>
      <c r="J11" s="211">
        <v>3603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>
        <f>IF(ISBLANK(I5),"0",I5)</f>
        <v>46</v>
      </c>
      <c r="J17" s="180">
        <f>IF(ISBLANK(J5),"0",J5)</f>
        <v>54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>
        <f t="shared" ref="I18:J18" si="1">IF(ISBLANK(I6),"0",I6)</f>
        <v>249</v>
      </c>
      <c r="J18" s="182">
        <f t="shared" si="1"/>
        <v>55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>
        <f t="shared" ref="I19:J19" si="3">IF(ISBLANK(I7),"0",I7)</f>
        <v>1813</v>
      </c>
      <c r="J19" s="182">
        <f t="shared" si="3"/>
        <v>473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>
        <f t="shared" ref="I20:J20" si="5">IF(ISBLANK(I8),"0",I8)</f>
        <v>5169</v>
      </c>
      <c r="J20" s="182">
        <f t="shared" si="5"/>
        <v>3914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>
        <f t="shared" ref="I21:J21" si="7">IF(ISBLANK(I9),"0",I9)</f>
        <v>14274</v>
      </c>
      <c r="J21" s="182">
        <f t="shared" si="7"/>
        <v>16434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>
        <f t="shared" ref="I22:J22" si="9">IF(ISBLANK(I10),"0",I10)</f>
        <v>2145</v>
      </c>
      <c r="J22" s="182">
        <f t="shared" si="9"/>
        <v>1749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>
        <f t="shared" ref="I23:J23" si="11">IF(ISBLANK(I11),"0",I11)</f>
        <v>4912</v>
      </c>
      <c r="J23" s="184">
        <f t="shared" si="11"/>
        <v>3603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>
        <f>I17/SUM(I17:I23)*100</f>
        <v>0.16079418344519014</v>
      </c>
      <c r="J29" s="186">
        <f>J17/SUM(J17:J23)*100</f>
        <v>0.20546381553915227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>
        <f>I18/SUM(I17:I23)*100</f>
        <v>0.87038590604026844</v>
      </c>
      <c r="J30" s="187">
        <f>J18/SUM(J17:J23)*100</f>
        <v>0.20926870101209955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>
        <f>I19/SUM(I17:I23)*100</f>
        <v>6.3373881431767334</v>
      </c>
      <c r="J31" s="187">
        <f>J19/SUM(J17:J23)*100</f>
        <v>1.799710828704056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>
        <f>I20/SUM(I17:I23)*100</f>
        <v>18.068372483221477</v>
      </c>
      <c r="J32" s="187">
        <f>J20/SUM(J17:J23)*100</f>
        <v>14.892321741115591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>
        <f>I21/SUM(I17:I23)*100</f>
        <v>49.895134228187921</v>
      </c>
      <c r="J33" s="187">
        <f>J21/SUM(J17:J23)*100</f>
        <v>62.529487862415344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>
        <f>I22/SUM(I17:I23)*100</f>
        <v>7.4979026845637575</v>
      </c>
      <c r="J34" s="187">
        <f>J22/SUM(J17:J23)*100</f>
        <v>6.6547446921847646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>
        <f>I23/SUM(I17:I23)*100</f>
        <v>17.170022371364656</v>
      </c>
      <c r="J35" s="188">
        <f>J23/SUM(J17:J23)*100</f>
        <v>13.709002359028993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>
        <f t="shared" ref="I41:J41" si="13">I29</f>
        <v>0.16079418344519014</v>
      </c>
      <c r="J41" s="186">
        <f t="shared" si="13"/>
        <v>0.20546381553915227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>
        <f t="shared" ref="I42:J42" si="14">I30</f>
        <v>0.87038590604026844</v>
      </c>
      <c r="J42" s="187">
        <f t="shared" si="14"/>
        <v>0.20926870101209955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>
        <f t="shared" ref="I43:J43" si="15">I31</f>
        <v>6.3373881431767334</v>
      </c>
      <c r="J43" s="187">
        <f t="shared" si="15"/>
        <v>1.799710828704056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>
        <f t="shared" ref="I44:J44" si="16">I32</f>
        <v>18.068372483221477</v>
      </c>
      <c r="J44" s="187">
        <f t="shared" si="16"/>
        <v>14.892321741115591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>
        <f t="shared" ref="I45:J45" si="17">I33</f>
        <v>49.895134228187921</v>
      </c>
      <c r="J45" s="187">
        <f t="shared" si="17"/>
        <v>62.529487862415344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>
        <f t="shared" ref="I46:J46" si="18">I34</f>
        <v>7.4979026845637575</v>
      </c>
      <c r="J46" s="187">
        <f t="shared" si="18"/>
        <v>6.6547446921847646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>
        <f t="shared" ref="I47:J47" si="19">I35</f>
        <v>17.170022371364656</v>
      </c>
      <c r="J47" s="188">
        <f t="shared" si="19"/>
        <v>13.709002359028993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>
        <v>8191</v>
      </c>
      <c r="J5" s="209">
        <v>6483</v>
      </c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>
        <v>6137</v>
      </c>
      <c r="J6" s="210">
        <v>7863</v>
      </c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>
        <v>14216</v>
      </c>
      <c r="J7" s="210">
        <v>11836</v>
      </c>
    </row>
    <row r="8" spans="1:10" x14ac:dyDescent="0.25">
      <c r="D8" s="255"/>
      <c r="E8" s="255"/>
      <c r="F8" s="1012"/>
      <c r="H8" s="178" t="s">
        <v>2452</v>
      </c>
      <c r="I8" s="211">
        <v>64</v>
      </c>
      <c r="J8" s="211">
        <v>100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>
        <f>IF(ISBLANK(I5),"0",I5)</f>
        <v>8191</v>
      </c>
      <c r="J14" s="180">
        <f>IF(ISBLANK(J5),"0",J5)</f>
        <v>6483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>
        <f t="shared" ref="I15:J15" si="1">IF(ISBLANK(I6),"0",I6)</f>
        <v>6137</v>
      </c>
      <c r="J15" s="182">
        <f t="shared" si="1"/>
        <v>7863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14216</v>
      </c>
      <c r="J16" s="182">
        <f t="shared" si="2"/>
        <v>11836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64</v>
      </c>
      <c r="J17" s="184">
        <f t="shared" si="3"/>
        <v>100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>
        <f>I14/SUM(I14:I17)*100</f>
        <v>28.631851230425053</v>
      </c>
      <c r="J23" s="186">
        <f>J14/SUM(J14:J17)*100</f>
        <v>24.667072521117113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21.452041387024607</v>
      </c>
      <c r="J24" s="187">
        <f>J15/SUM(J14:J17)*100</f>
        <v>29.917814473784336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49.692393736017898</v>
      </c>
      <c r="J25" s="187">
        <f>J16/SUM(J14:J17)*100</f>
        <v>45.034624457803815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0.22371364653243847</v>
      </c>
      <c r="J26" s="188">
        <f>J17/SUM(J14:J17)*100</f>
        <v>0.38048854729472642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28.631851230425053</v>
      </c>
      <c r="J32" s="191">
        <f>J23</f>
        <v>24.667072521117113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21.452041387024607</v>
      </c>
      <c r="J33" s="194">
        <f t="shared" si="5"/>
        <v>29.917814473784336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49.692393736017898</v>
      </c>
      <c r="J34" s="194">
        <f t="shared" si="6"/>
        <v>45.034624457803815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0.22371364653243847</v>
      </c>
      <c r="J35" s="197">
        <f t="shared" si="7"/>
        <v>0.38048854729472642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647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63832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99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7.8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15.9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-8.1999999999999993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75.430000000000007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164.5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2</v>
      </c>
      <c r="E32" s="28"/>
      <c r="J32" s="656" t="s">
        <v>550</v>
      </c>
      <c r="K32" s="671">
        <f>IF(ISBLANK(B32),"",B32)</f>
        <v>1</v>
      </c>
      <c r="L32" s="620">
        <f>IF(ISBLANK(C32),"",C32)</f>
        <v>2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8</v>
      </c>
      <c r="C34" s="659">
        <v>14</v>
      </c>
      <c r="E34" s="44"/>
      <c r="J34" s="658" t="s">
        <v>649</v>
      </c>
      <c r="K34" s="672">
        <f t="shared" si="2"/>
        <v>8</v>
      </c>
      <c r="L34" s="621">
        <f t="shared" si="3"/>
        <v>14</v>
      </c>
      <c r="N34" s="44"/>
    </row>
    <row r="35" spans="1:15" x14ac:dyDescent="0.25">
      <c r="A35" s="652" t="s">
        <v>650</v>
      </c>
      <c r="B35" s="653">
        <v>8</v>
      </c>
      <c r="C35" s="653">
        <v>10</v>
      </c>
      <c r="E35" s="21"/>
      <c r="J35" s="652" t="s">
        <v>650</v>
      </c>
      <c r="K35" s="672">
        <f t="shared" si="2"/>
        <v>8</v>
      </c>
      <c r="L35" s="621">
        <f t="shared" si="3"/>
        <v>10</v>
      </c>
      <c r="N35" s="21"/>
    </row>
    <row r="36" spans="1:15" x14ac:dyDescent="0.25">
      <c r="A36" s="652" t="s">
        <v>651</v>
      </c>
      <c r="B36" s="653">
        <v>6</v>
      </c>
      <c r="C36" s="653">
        <v>6</v>
      </c>
      <c r="E36" s="21"/>
      <c r="J36" s="652" t="s">
        <v>651</v>
      </c>
      <c r="K36" s="672">
        <f t="shared" si="2"/>
        <v>6</v>
      </c>
      <c r="L36" s="621">
        <f t="shared" si="3"/>
        <v>6</v>
      </c>
      <c r="N36" s="21"/>
    </row>
    <row r="37" spans="1:15" x14ac:dyDescent="0.25">
      <c r="A37" s="654" t="s">
        <v>373</v>
      </c>
      <c r="B37" s="655">
        <v>136</v>
      </c>
      <c r="C37" s="655">
        <v>8</v>
      </c>
      <c r="J37" s="654" t="s">
        <v>373</v>
      </c>
      <c r="K37" s="673">
        <f t="shared" si="2"/>
        <v>136</v>
      </c>
      <c r="L37" s="622">
        <f t="shared" si="3"/>
        <v>8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0.53</v>
      </c>
      <c r="C42" s="199"/>
      <c r="D42" s="255"/>
      <c r="E42" s="213"/>
      <c r="F42" s="255"/>
      <c r="G42" s="255"/>
      <c r="J42" s="675" t="s">
        <v>496</v>
      </c>
      <c r="K42" s="676">
        <f>B42</f>
        <v>0.53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0.14000000000000001</v>
      </c>
      <c r="C43" s="199"/>
      <c r="D43" s="255"/>
      <c r="E43" s="256"/>
      <c r="F43" s="255"/>
      <c r="G43" s="255"/>
      <c r="J43" s="677" t="s">
        <v>497</v>
      </c>
      <c r="K43" s="678">
        <f>B43</f>
        <v>0.14000000000000001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0.21</v>
      </c>
      <c r="C45" s="199"/>
      <c r="D45" s="257"/>
      <c r="E45" s="258"/>
      <c r="F45" s="255"/>
      <c r="G45" s="255"/>
      <c r="J45" s="680" t="s">
        <v>509</v>
      </c>
      <c r="K45" s="676">
        <f>B45</f>
        <v>0.21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0.76</v>
      </c>
      <c r="C46" s="200"/>
      <c r="D46" s="257"/>
      <c r="E46" s="258"/>
      <c r="F46" s="255"/>
      <c r="G46" s="255"/>
      <c r="J46" s="674" t="s">
        <v>510</v>
      </c>
      <c r="K46" s="678">
        <f>B46</f>
        <v>0.76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0.34</v>
      </c>
      <c r="C48" s="255"/>
      <c r="D48" s="255"/>
      <c r="E48" s="255"/>
      <c r="F48" s="255"/>
      <c r="G48" s="255"/>
      <c r="J48" s="663" t="s">
        <v>506</v>
      </c>
      <c r="K48" s="681">
        <f>B48</f>
        <v>0.34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2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30930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2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41325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13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11983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2</v>
      </c>
      <c r="C4" s="645">
        <v>13014</v>
      </c>
      <c r="D4" s="645">
        <v>2</v>
      </c>
      <c r="E4" s="645">
        <v>20995</v>
      </c>
      <c r="F4" s="645">
        <v>1</v>
      </c>
      <c r="G4" s="645">
        <v>12</v>
      </c>
      <c r="H4" s="645">
        <v>3496</v>
      </c>
      <c r="I4" s="255"/>
      <c r="J4" s="255"/>
      <c r="K4" s="255"/>
    </row>
    <row r="5" spans="1:11" x14ac:dyDescent="0.25">
      <c r="A5" s="769">
        <v>2021</v>
      </c>
      <c r="B5" s="604">
        <v>2</v>
      </c>
      <c r="C5" s="604">
        <v>33849</v>
      </c>
      <c r="D5" s="604">
        <v>2</v>
      </c>
      <c r="E5" s="604">
        <v>32718</v>
      </c>
      <c r="F5" s="604">
        <v>1</v>
      </c>
      <c r="G5" s="604">
        <v>10</v>
      </c>
      <c r="H5" s="604">
        <v>5601</v>
      </c>
      <c r="I5" s="255"/>
      <c r="J5" s="255"/>
      <c r="K5" s="255"/>
    </row>
    <row r="6" spans="1:11" x14ac:dyDescent="0.25">
      <c r="A6" s="483">
        <v>2022</v>
      </c>
      <c r="B6" s="619">
        <v>2</v>
      </c>
      <c r="C6" s="619">
        <v>30930</v>
      </c>
      <c r="D6" s="619">
        <v>2</v>
      </c>
      <c r="E6" s="619">
        <v>41325</v>
      </c>
      <c r="F6" s="619">
        <v>1</v>
      </c>
      <c r="G6" s="619">
        <v>13</v>
      </c>
      <c r="H6" s="619">
        <v>11983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9497171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148784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132215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2071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15</v>
      </c>
      <c r="C4" s="55">
        <v>2020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2</v>
      </c>
      <c r="C8" s="58">
        <v>2020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61</v>
      </c>
      <c r="C9" s="58">
        <v>2020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2020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13</v>
      </c>
      <c r="C12" s="58">
        <v>2020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2</v>
      </c>
      <c r="C14" s="61">
        <v>2020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4099</v>
      </c>
      <c r="C6" s="55">
        <v>2164</v>
      </c>
      <c r="D6" s="55">
        <v>1935</v>
      </c>
      <c r="E6" s="70">
        <v>4899</v>
      </c>
      <c r="F6" s="55">
        <v>2470</v>
      </c>
      <c r="G6" s="110">
        <v>2429</v>
      </c>
      <c r="H6" s="55">
        <v>2574</v>
      </c>
      <c r="I6" s="55">
        <v>1309</v>
      </c>
      <c r="J6" s="55">
        <v>1265</v>
      </c>
      <c r="K6" s="70">
        <v>10943</v>
      </c>
      <c r="L6" s="55">
        <v>5620</v>
      </c>
      <c r="M6" s="110">
        <v>5323</v>
      </c>
      <c r="N6" s="70">
        <v>9948</v>
      </c>
      <c r="O6" s="55">
        <v>5151</v>
      </c>
      <c r="P6" s="110">
        <v>4797</v>
      </c>
      <c r="Q6" s="70">
        <v>41929</v>
      </c>
      <c r="R6" s="55">
        <v>20703</v>
      </c>
      <c r="S6" s="110">
        <v>21226</v>
      </c>
      <c r="T6" s="70">
        <v>65545</v>
      </c>
      <c r="U6" s="55">
        <v>31818</v>
      </c>
      <c r="V6" s="162">
        <v>33727</v>
      </c>
    </row>
    <row r="7" spans="1:22" x14ac:dyDescent="0.25">
      <c r="A7" s="288">
        <v>2021</v>
      </c>
      <c r="B7" s="169">
        <v>4038</v>
      </c>
      <c r="C7" s="94">
        <v>2120</v>
      </c>
      <c r="D7" s="94">
        <v>1918</v>
      </c>
      <c r="E7" s="169">
        <v>4847</v>
      </c>
      <c r="F7" s="94">
        <v>2448</v>
      </c>
      <c r="G7" s="171">
        <v>2399</v>
      </c>
      <c r="H7" s="94">
        <v>2581</v>
      </c>
      <c r="I7" s="94">
        <v>1310</v>
      </c>
      <c r="J7" s="94">
        <v>1271</v>
      </c>
      <c r="K7" s="169">
        <v>10829</v>
      </c>
      <c r="L7" s="94">
        <v>5549</v>
      </c>
      <c r="M7" s="171">
        <v>5280</v>
      </c>
      <c r="N7" s="169">
        <v>9687</v>
      </c>
      <c r="O7" s="94">
        <v>5032</v>
      </c>
      <c r="P7" s="171">
        <v>4655</v>
      </c>
      <c r="Q7" s="169">
        <v>41017</v>
      </c>
      <c r="R7" s="94">
        <v>20248</v>
      </c>
      <c r="S7" s="171">
        <v>20769</v>
      </c>
      <c r="T7" s="214">
        <v>64553</v>
      </c>
      <c r="U7" s="58">
        <v>31300</v>
      </c>
      <c r="V7" s="162">
        <v>33253</v>
      </c>
    </row>
    <row r="8" spans="1:22" x14ac:dyDescent="0.25">
      <c r="A8" s="221">
        <v>2022</v>
      </c>
      <c r="B8" s="72">
        <v>3883</v>
      </c>
      <c r="C8" s="61">
        <v>2033</v>
      </c>
      <c r="D8" s="61">
        <v>1850</v>
      </c>
      <c r="E8" s="72">
        <v>4843</v>
      </c>
      <c r="F8" s="61">
        <v>2463</v>
      </c>
      <c r="G8" s="111">
        <v>2380</v>
      </c>
      <c r="H8" s="61">
        <v>2654</v>
      </c>
      <c r="I8" s="61">
        <v>1317</v>
      </c>
      <c r="J8" s="61">
        <v>1337</v>
      </c>
      <c r="K8" s="72">
        <v>10732</v>
      </c>
      <c r="L8" s="61">
        <v>5490</v>
      </c>
      <c r="M8" s="111">
        <v>5242</v>
      </c>
      <c r="N8" s="72">
        <v>9368</v>
      </c>
      <c r="O8" s="61">
        <v>4785</v>
      </c>
      <c r="P8" s="111">
        <v>4583</v>
      </c>
      <c r="Q8" s="72">
        <v>40393</v>
      </c>
      <c r="R8" s="61">
        <v>19926</v>
      </c>
      <c r="S8" s="111">
        <v>20467</v>
      </c>
      <c r="T8" s="72">
        <v>63832</v>
      </c>
      <c r="U8" s="61">
        <v>30906</v>
      </c>
      <c r="V8" s="111">
        <v>32926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3883</v>
      </c>
      <c r="C15" s="174">
        <f>E8</f>
        <v>4843</v>
      </c>
      <c r="D15" s="174">
        <f>H8</f>
        <v>2654</v>
      </c>
      <c r="E15" s="174">
        <f>K8</f>
        <v>10732</v>
      </c>
      <c r="F15" s="174">
        <f>N8</f>
        <v>9368</v>
      </c>
      <c r="G15" s="174">
        <f>Q8</f>
        <v>40393</v>
      </c>
      <c r="H15" s="336">
        <f>T8</f>
        <v>63832</v>
      </c>
      <c r="M15" s="174">
        <f>K8</f>
        <v>10732</v>
      </c>
      <c r="N15" s="174">
        <f>H15-E15-O15</f>
        <v>38387</v>
      </c>
      <c r="O15" s="174">
        <f>H15-(B15+C15+G15)</f>
        <v>14713</v>
      </c>
      <c r="P15" s="29"/>
      <c r="Q15" s="100">
        <f>M15/H15*100</f>
        <v>16.812883820027572</v>
      </c>
      <c r="R15" s="100">
        <f>N15/H15*100</f>
        <v>60.137548564983078</v>
      </c>
      <c r="S15" s="100">
        <f>O15/H15*100</f>
        <v>23.049567614989346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16.812883820027572</v>
      </c>
      <c r="R18" s="100">
        <f>N15/H15*100</f>
        <v>60.137548564983078</v>
      </c>
      <c r="S18" s="100">
        <f>O15/H15*100</f>
        <v>23.049567614989346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3.6</v>
      </c>
      <c r="C23" s="363"/>
      <c r="D23" s="363"/>
      <c r="E23" s="169">
        <v>7.2</v>
      </c>
      <c r="F23" s="363"/>
      <c r="G23" s="364"/>
      <c r="H23" s="169">
        <v>3.62</v>
      </c>
      <c r="I23" s="94">
        <v>3.7</v>
      </c>
      <c r="J23" s="171">
        <v>3.55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5.8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8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3.55</v>
      </c>
      <c r="C32" s="676">
        <f>IF(ISBLANK(I23),"",I23)</f>
        <v>3.7</v>
      </c>
      <c r="F32" s="702">
        <f>A23</f>
        <v>2020</v>
      </c>
      <c r="G32" s="676">
        <f>IF(ISBLANK(J23),"",J23)</f>
        <v>3.55</v>
      </c>
      <c r="H32" s="676">
        <f>IF(ISBLANK(I23),"",I23)</f>
        <v>3.7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13</v>
      </c>
      <c r="C4" s="602">
        <v>0</v>
      </c>
      <c r="D4" s="602">
        <v>2</v>
      </c>
      <c r="E4" s="601">
        <v>2</v>
      </c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>
        <v>0</v>
      </c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13</v>
      </c>
      <c r="C11" s="80">
        <f>IF(ISBLANK(D4),"",D4)</f>
        <v>2</v>
      </c>
      <c r="E11" s="103">
        <f>A4</f>
        <v>2020</v>
      </c>
      <c r="F11" s="80">
        <f>IF(ISBLANK(B4),"",B4)</f>
        <v>13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2</v>
      </c>
      <c r="E18" s="605">
        <f>A4</f>
        <v>2020</v>
      </c>
      <c r="F18" s="100">
        <f>IF(ISBLANK(C4),"",C4)</f>
        <v>0</v>
      </c>
      <c r="G18" s="100">
        <f>IF(ISBLANK(E4),"",E4)</f>
        <v>2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 t="str">
        <f>IF(ISBLANK(E6),"",E6)</f>
        <v/>
      </c>
      <c r="E20" s="156">
        <f t="shared" si="5"/>
        <v>2022</v>
      </c>
      <c r="F20" s="83">
        <f>IF(ISBLANK(C6),"",C6)</f>
        <v>0</v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/>
      <c r="C4" s="55"/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552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5.2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133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1.2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401</v>
      </c>
      <c r="C11" s="58">
        <v>2020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860</v>
      </c>
    </row>
    <row r="17" spans="2:3" x14ac:dyDescent="0.25">
      <c r="B17" s="255">
        <v>2021</v>
      </c>
      <c r="C17" s="1010">
        <v>705</v>
      </c>
    </row>
    <row r="18" spans="2:3" x14ac:dyDescent="0.25">
      <c r="B18" s="255">
        <v>2022</v>
      </c>
      <c r="C18" s="1010">
        <v>552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860</v>
      </c>
    </row>
    <row r="22" spans="2:3" x14ac:dyDescent="0.25">
      <c r="B22" s="638">
        <f>B17</f>
        <v>2021</v>
      </c>
      <c r="C22" s="638">
        <f t="shared" ref="C22:C23" si="0">IF(ISBLANK(C17),"",C17)</f>
        <v>705</v>
      </c>
    </row>
    <row r="23" spans="2:3" x14ac:dyDescent="0.25">
      <c r="B23" s="638">
        <f>B18</f>
        <v>2022</v>
      </c>
      <c r="C23" s="638">
        <f t="shared" si="0"/>
        <v>552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41</v>
      </c>
      <c r="C5" s="55">
        <v>64</v>
      </c>
      <c r="D5" s="55">
        <v>59</v>
      </c>
      <c r="E5" s="271">
        <f>SUM(B5:D5)</f>
        <v>164</v>
      </c>
      <c r="F5" s="71"/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 t="str">
        <f>IF(ISBLANK(F5),"",F5)</f>
        <v/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12</v>
      </c>
      <c r="D5" s="451">
        <f>IF(ISBLANK(B5),"",A5)</f>
        <v>2020</v>
      </c>
      <c r="E5" s="620">
        <f>IF(ISBLANK(B5),"",B5)</f>
        <v>12</v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7.9</v>
      </c>
      <c r="C4" s="657">
        <v>115</v>
      </c>
      <c r="D4" s="657">
        <v>1.1000000000000001</v>
      </c>
      <c r="E4" s="657">
        <v>401</v>
      </c>
      <c r="F4" s="657"/>
      <c r="G4" s="657">
        <v>15</v>
      </c>
      <c r="H4" s="657">
        <v>2</v>
      </c>
      <c r="I4" s="657">
        <v>61</v>
      </c>
      <c r="J4" s="657"/>
      <c r="K4" s="255"/>
      <c r="L4" s="255"/>
      <c r="M4" s="255"/>
    </row>
    <row r="5" spans="1:13" x14ac:dyDescent="0.25">
      <c r="A5" s="488">
        <v>2021</v>
      </c>
      <c r="B5" s="604">
        <v>6.6</v>
      </c>
      <c r="C5" s="604">
        <v>102</v>
      </c>
      <c r="D5" s="604">
        <v>0.9</v>
      </c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>
        <v>5.2</v>
      </c>
      <c r="C6" s="619">
        <v>133</v>
      </c>
      <c r="D6" s="619">
        <v>1.2</v>
      </c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167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22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552</v>
      </c>
      <c r="C4" s="1015">
        <v>270</v>
      </c>
      <c r="D4" s="1015">
        <v>282</v>
      </c>
      <c r="E4" s="1014">
        <v>1123</v>
      </c>
      <c r="F4" s="1015">
        <v>604</v>
      </c>
      <c r="G4" s="1015">
        <v>519</v>
      </c>
      <c r="H4" s="1016">
        <v>8.4</v>
      </c>
      <c r="I4" s="1016">
        <v>17.100000000000001</v>
      </c>
      <c r="J4" s="1016">
        <v>-8.6999999999999993</v>
      </c>
      <c r="K4" s="70">
        <v>613</v>
      </c>
      <c r="L4" s="55">
        <v>267</v>
      </c>
      <c r="M4" s="110">
        <v>346</v>
      </c>
      <c r="N4" s="55">
        <v>907</v>
      </c>
      <c r="O4" s="55">
        <v>425</v>
      </c>
      <c r="P4" s="110">
        <v>482</v>
      </c>
    </row>
    <row r="5" spans="1:17" x14ac:dyDescent="0.25">
      <c r="A5" s="288">
        <v>2021</v>
      </c>
      <c r="B5" s="1017">
        <v>511</v>
      </c>
      <c r="C5" s="1018">
        <v>261</v>
      </c>
      <c r="D5" s="1018">
        <v>250</v>
      </c>
      <c r="E5" s="1017">
        <v>1345</v>
      </c>
      <c r="F5" s="1018">
        <v>682</v>
      </c>
      <c r="G5" s="1018">
        <v>663</v>
      </c>
      <c r="H5" s="1019">
        <v>7.9</v>
      </c>
      <c r="I5" s="1019">
        <v>20.8</v>
      </c>
      <c r="J5" s="1019">
        <v>-12.9</v>
      </c>
      <c r="K5" s="214">
        <v>763</v>
      </c>
      <c r="L5" s="58">
        <v>339</v>
      </c>
      <c r="M5" s="162">
        <v>424</v>
      </c>
      <c r="N5" s="58">
        <v>1046</v>
      </c>
      <c r="O5" s="58">
        <v>460</v>
      </c>
      <c r="P5" s="162">
        <v>586</v>
      </c>
    </row>
    <row r="6" spans="1:17" x14ac:dyDescent="0.25">
      <c r="A6" s="221">
        <v>2022</v>
      </c>
      <c r="B6" s="1020">
        <v>495</v>
      </c>
      <c r="C6" s="1021">
        <v>276</v>
      </c>
      <c r="D6" s="1021">
        <v>219</v>
      </c>
      <c r="E6" s="1020">
        <v>1018</v>
      </c>
      <c r="F6" s="1021">
        <v>550</v>
      </c>
      <c r="G6" s="1021">
        <v>468</v>
      </c>
      <c r="H6" s="1022">
        <v>7.8</v>
      </c>
      <c r="I6" s="1022">
        <v>15.9</v>
      </c>
      <c r="J6" s="1022">
        <v>-8.1999999999999993</v>
      </c>
      <c r="K6" s="1023">
        <v>1202</v>
      </c>
      <c r="L6" s="1024">
        <v>577</v>
      </c>
      <c r="M6" s="1025">
        <v>625</v>
      </c>
      <c r="N6" s="1024">
        <v>1536</v>
      </c>
      <c r="O6" s="1024">
        <v>732</v>
      </c>
      <c r="P6" s="1025">
        <v>804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282</v>
      </c>
      <c r="C13" s="321">
        <f>IF(ISBLANK(C4),"",C4)</f>
        <v>270</v>
      </c>
      <c r="D13" s="366"/>
      <c r="E13" s="324">
        <f>A4</f>
        <v>2020</v>
      </c>
      <c r="F13" s="321">
        <f>IF(ISBLANK(G4),"",G4)</f>
        <v>519</v>
      </c>
      <c r="G13" s="321">
        <f>IF(ISBLANK(F4),"",F4)</f>
        <v>604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250</v>
      </c>
      <c r="C14" s="322">
        <f t="shared" ref="C14:C15" si="2">IF(ISBLANK(C5),"",C5)</f>
        <v>261</v>
      </c>
      <c r="D14" s="366"/>
      <c r="E14" s="325">
        <f t="shared" ref="E14:E15" si="3">A5</f>
        <v>2021</v>
      </c>
      <c r="F14" s="322">
        <f t="shared" ref="F14:F15" si="4">IF(ISBLANK(G5),"",G5)</f>
        <v>663</v>
      </c>
      <c r="G14" s="322">
        <f t="shared" ref="G14:G15" si="5">IF(ISBLANK(F5),"",F5)</f>
        <v>682</v>
      </c>
      <c r="H14" s="391"/>
      <c r="I14" s="391"/>
      <c r="J14" s="48"/>
      <c r="K14" s="327" t="s">
        <v>544</v>
      </c>
      <c r="L14" s="330">
        <f>IF(ISBLANK(K4),"",K4)</f>
        <v>613</v>
      </c>
      <c r="M14" s="330">
        <f>IF(ISBLANK(K5),"",K5)</f>
        <v>763</v>
      </c>
      <c r="N14" s="330">
        <f>IF(ISBLANK(K6),"",K6)</f>
        <v>1202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219</v>
      </c>
      <c r="C15" s="323">
        <f t="shared" si="2"/>
        <v>276</v>
      </c>
      <c r="E15" s="326">
        <f t="shared" si="3"/>
        <v>2022</v>
      </c>
      <c r="F15" s="323">
        <f t="shared" si="4"/>
        <v>468</v>
      </c>
      <c r="G15" s="323">
        <f t="shared" si="5"/>
        <v>550</v>
      </c>
      <c r="H15" s="213"/>
      <c r="I15" s="213"/>
      <c r="J15" s="28"/>
      <c r="K15" s="328" t="s">
        <v>543</v>
      </c>
      <c r="L15" s="331">
        <f>IF(ISBLANK(N4),"",N4)</f>
        <v>907</v>
      </c>
      <c r="M15" s="331">
        <f>IF(ISBLANK(N5),"",N5)</f>
        <v>1046</v>
      </c>
      <c r="N15" s="331">
        <f>IF(ISBLANK(N6),"",N6)</f>
        <v>1536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613</v>
      </c>
      <c r="M19" s="330">
        <f>IF(ISBLANK(K5),"",K5)</f>
        <v>763</v>
      </c>
      <c r="N19" s="330">
        <f>IF(ISBLANK(K6),"",K6)</f>
        <v>1202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907</v>
      </c>
      <c r="M20" s="331">
        <f>IF(ISBLANK(N5),"",N5)</f>
        <v>1046</v>
      </c>
      <c r="N20" s="331">
        <f>IF(ISBLANK(N6),"",N6)</f>
        <v>1536</v>
      </c>
      <c r="O20" s="366"/>
    </row>
    <row r="21" spans="1:15" x14ac:dyDescent="0.25">
      <c r="A21" s="324">
        <f>A4</f>
        <v>2020</v>
      </c>
      <c r="B21" s="321">
        <f>IF(ISBLANK(D4),"",D4)</f>
        <v>282</v>
      </c>
      <c r="C21" s="321">
        <f>IF(ISBLANK(C4),"",C4)</f>
        <v>270</v>
      </c>
      <c r="E21" s="324">
        <f>A4</f>
        <v>2020</v>
      </c>
      <c r="F21" s="321">
        <f>IF(ISBLANK(G4),"",G4)</f>
        <v>519</v>
      </c>
      <c r="G21" s="321">
        <f>IF(ISBLANK(F4),"",F4)</f>
        <v>604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250</v>
      </c>
      <c r="C22" s="322">
        <f t="shared" ref="C22:C23" si="8">IF(ISBLANK(C5),"",C5)</f>
        <v>261</v>
      </c>
      <c r="E22" s="325">
        <f t="shared" ref="E22:E23" si="9">A5</f>
        <v>2021</v>
      </c>
      <c r="F22" s="322">
        <f t="shared" ref="F22:F23" si="10">IF(ISBLANK(G5),"",G5)</f>
        <v>663</v>
      </c>
      <c r="G22" s="322">
        <f t="shared" ref="G22:G23" si="11">IF(ISBLANK(F5),"",F5)</f>
        <v>682</v>
      </c>
    </row>
    <row r="23" spans="1:15" x14ac:dyDescent="0.25">
      <c r="A23" s="326">
        <f t="shared" si="6"/>
        <v>2022</v>
      </c>
      <c r="B23" s="323">
        <f t="shared" si="7"/>
        <v>219</v>
      </c>
      <c r="C23" s="323">
        <f t="shared" si="8"/>
        <v>276</v>
      </c>
      <c r="E23" s="326">
        <f t="shared" si="9"/>
        <v>2022</v>
      </c>
      <c r="F23" s="323">
        <f t="shared" si="10"/>
        <v>468</v>
      </c>
      <c r="G23" s="323">
        <f t="shared" si="11"/>
        <v>550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17</v>
      </c>
      <c r="C5" s="613"/>
      <c r="D5" s="613"/>
      <c r="E5" s="601">
        <v>13</v>
      </c>
      <c r="F5" s="618"/>
      <c r="G5" s="947"/>
      <c r="H5" s="601">
        <v>122</v>
      </c>
      <c r="I5" s="618">
        <v>55</v>
      </c>
      <c r="J5" s="618">
        <v>67</v>
      </c>
      <c r="K5" s="618"/>
      <c r="L5" s="947"/>
    </row>
    <row r="6" spans="1:12" x14ac:dyDescent="0.25">
      <c r="A6" s="288">
        <v>2021</v>
      </c>
      <c r="B6" s="603">
        <v>24</v>
      </c>
      <c r="C6" s="614"/>
      <c r="D6" s="614"/>
      <c r="E6" s="1043">
        <v>8</v>
      </c>
      <c r="F6" s="1037"/>
      <c r="G6" s="982"/>
      <c r="H6" s="1043">
        <v>122</v>
      </c>
      <c r="I6" s="1037">
        <v>36</v>
      </c>
      <c r="J6" s="1037">
        <v>86</v>
      </c>
      <c r="K6" s="1037"/>
      <c r="L6" s="982"/>
    </row>
    <row r="7" spans="1:12" x14ac:dyDescent="0.25">
      <c r="A7" s="220">
        <v>2022</v>
      </c>
      <c r="B7" s="603">
        <v>10</v>
      </c>
      <c r="C7" s="614"/>
      <c r="D7" s="614"/>
      <c r="E7" s="1043">
        <v>22</v>
      </c>
      <c r="F7" s="1037"/>
      <c r="G7" s="982"/>
      <c r="H7" s="1043">
        <v>167</v>
      </c>
      <c r="I7" s="1037">
        <v>53</v>
      </c>
      <c r="J7" s="1037">
        <v>114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53</v>
      </c>
    </row>
    <row r="15" spans="1:12" ht="30" x14ac:dyDescent="0.25">
      <c r="A15" s="835" t="s">
        <v>1551</v>
      </c>
      <c r="B15" s="625">
        <f>IF(ISBLANK(J7),"",J7)</f>
        <v>114</v>
      </c>
    </row>
    <row r="17" spans="1:2" x14ac:dyDescent="0.25">
      <c r="A17" s="627" t="s">
        <v>1548</v>
      </c>
      <c r="B17" s="623">
        <f>IF(ISBLANK(I7),"",I7)</f>
        <v>53</v>
      </c>
    </row>
    <row r="18" spans="1:2" x14ac:dyDescent="0.25">
      <c r="A18" s="629" t="s">
        <v>1549</v>
      </c>
      <c r="B18" s="625">
        <f>IF(ISBLANK(J7),"",J7)</f>
        <v>114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57.4</v>
      </c>
      <c r="C4" s="55">
        <v>2016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31.3</v>
      </c>
      <c r="C5" s="61">
        <v>2016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57.4</v>
      </c>
      <c r="C10" s="616">
        <v>31.3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25206.53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39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40</v>
      </c>
      <c r="C12" s="61">
        <v>2020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25457</v>
      </c>
      <c r="E5" s="753">
        <v>40</v>
      </c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/>
      <c r="E6" s="961"/>
      <c r="G6" s="482">
        <v>2017</v>
      </c>
      <c r="H6" s="214">
        <v>27767.07</v>
      </c>
      <c r="I6" s="58">
        <v>16155.01</v>
      </c>
      <c r="J6" s="58">
        <v>11612.06</v>
      </c>
      <c r="K6" s="216">
        <v>43</v>
      </c>
    </row>
    <row r="7" spans="1:12" x14ac:dyDescent="0.25">
      <c r="A7" s="220">
        <v>2022</v>
      </c>
      <c r="B7" s="603"/>
      <c r="C7" s="614"/>
      <c r="D7" s="961"/>
      <c r="E7" s="961"/>
      <c r="G7" s="484">
        <v>2020</v>
      </c>
      <c r="H7" s="72">
        <v>25206.53</v>
      </c>
      <c r="I7" s="61">
        <v>15580.01</v>
      </c>
      <c r="J7" s="61">
        <v>9626.52</v>
      </c>
      <c r="K7" s="73">
        <v>39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25457</v>
      </c>
      <c r="F14" s="213"/>
      <c r="G14" s="636" t="s">
        <v>933</v>
      </c>
      <c r="H14" s="623">
        <f>IF(ISBLANK(J7),"",J7)</f>
        <v>9626.52</v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15580.01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>
        <f>IF(ISBLANK(J7),"",J7)</f>
        <v>9626.52</v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>
        <f>IF(ISBLANK(I7),"",I7)</f>
        <v>15580.01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3</v>
      </c>
      <c r="C5" s="1101"/>
      <c r="D5" s="1102"/>
      <c r="E5" s="1101"/>
      <c r="F5" s="1102"/>
    </row>
    <row r="6" spans="1:9" x14ac:dyDescent="0.25">
      <c r="A6" s="220">
        <v>2021</v>
      </c>
      <c r="B6" s="1101">
        <v>2.9</v>
      </c>
      <c r="C6" s="1101"/>
      <c r="D6" s="1102"/>
      <c r="E6" s="1101"/>
      <c r="F6" s="1102"/>
    </row>
    <row r="7" spans="1:9" x14ac:dyDescent="0.25">
      <c r="A7" s="221">
        <v>2022</v>
      </c>
      <c r="B7" s="73">
        <v>1.6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38573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23483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15090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80099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56034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24065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2.4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1.6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33482</v>
      </c>
      <c r="C5" s="460">
        <v>30570</v>
      </c>
      <c r="D5" s="460">
        <v>2912</v>
      </c>
      <c r="E5" s="459">
        <v>110804</v>
      </c>
      <c r="F5" s="460">
        <v>104759</v>
      </c>
      <c r="G5" s="460">
        <v>6045</v>
      </c>
      <c r="H5" s="459">
        <v>3.4</v>
      </c>
      <c r="I5" s="765">
        <v>2.1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50278</v>
      </c>
      <c r="C6" s="460">
        <v>40616</v>
      </c>
      <c r="D6" s="460">
        <v>9662</v>
      </c>
      <c r="E6" s="459">
        <v>137196</v>
      </c>
      <c r="F6" s="460">
        <v>121381</v>
      </c>
      <c r="G6" s="460">
        <v>15815</v>
      </c>
      <c r="H6" s="459">
        <v>3</v>
      </c>
      <c r="I6" s="765">
        <v>1.6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38573</v>
      </c>
      <c r="C7" s="614">
        <v>23483</v>
      </c>
      <c r="D7" s="614">
        <v>15090</v>
      </c>
      <c r="E7" s="603">
        <v>80099</v>
      </c>
      <c r="F7" s="614">
        <v>56034</v>
      </c>
      <c r="G7" s="614">
        <v>24065</v>
      </c>
      <c r="H7" s="949">
        <v>2.4</v>
      </c>
      <c r="I7" s="950">
        <v>1.6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33482</v>
      </c>
      <c r="C14" s="676">
        <f t="shared" ref="C14:D14" si="0">IF(ISBLANK(C5),"",C5)</f>
        <v>30570</v>
      </c>
      <c r="D14" s="671">
        <f t="shared" si="0"/>
        <v>2912</v>
      </c>
      <c r="F14" s="886">
        <f>A5</f>
        <v>2020</v>
      </c>
      <c r="G14" s="676">
        <f>IF(ISBLANK(E5),"",E5)</f>
        <v>110804</v>
      </c>
      <c r="H14" s="676">
        <f t="shared" ref="H14:I16" si="1">IF(ISBLANK(F5),"",F5)</f>
        <v>104759</v>
      </c>
      <c r="I14" s="671">
        <f t="shared" si="1"/>
        <v>6045</v>
      </c>
      <c r="J14" s="758"/>
      <c r="K14" s="886">
        <f>A5</f>
        <v>2020</v>
      </c>
      <c r="L14" s="676">
        <f>IF(ISBLANK(H5),"",H5)</f>
        <v>3.4</v>
      </c>
      <c r="M14" s="671">
        <f>IF(ISBLANK(I5),"",I5)</f>
        <v>2.1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50278</v>
      </c>
      <c r="C15" s="881">
        <f t="shared" si="3"/>
        <v>40616</v>
      </c>
      <c r="D15" s="888">
        <f t="shared" si="3"/>
        <v>9662</v>
      </c>
      <c r="F15" s="892">
        <f t="shared" ref="F15:F16" si="4">A6</f>
        <v>2021</v>
      </c>
      <c r="G15" s="855">
        <f t="shared" ref="G15:G16" si="5">IF(ISBLANK(E6),"",E6)</f>
        <v>137196</v>
      </c>
      <c r="H15" s="855">
        <f t="shared" si="1"/>
        <v>121381</v>
      </c>
      <c r="I15" s="672">
        <f t="shared" si="1"/>
        <v>15815</v>
      </c>
      <c r="J15" s="213"/>
      <c r="K15" s="892">
        <f t="shared" ref="K15:K16" si="6">A6</f>
        <v>2021</v>
      </c>
      <c r="L15" s="855">
        <f t="shared" ref="L15:M16" si="7">IF(ISBLANK(H6),"",H6)</f>
        <v>3</v>
      </c>
      <c r="M15" s="672">
        <f t="shared" si="7"/>
        <v>1.6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38573</v>
      </c>
      <c r="C16" s="890">
        <f t="shared" si="3"/>
        <v>23483</v>
      </c>
      <c r="D16" s="891">
        <f t="shared" si="3"/>
        <v>15090</v>
      </c>
      <c r="F16" s="893">
        <f t="shared" si="4"/>
        <v>2022</v>
      </c>
      <c r="G16" s="678">
        <f t="shared" si="5"/>
        <v>80099</v>
      </c>
      <c r="H16" s="678">
        <f t="shared" si="1"/>
        <v>56034</v>
      </c>
      <c r="I16" s="673">
        <f t="shared" si="1"/>
        <v>24065</v>
      </c>
      <c r="J16" s="213"/>
      <c r="K16" s="893">
        <f t="shared" si="6"/>
        <v>2022</v>
      </c>
      <c r="L16" s="678">
        <f t="shared" si="7"/>
        <v>2.4</v>
      </c>
      <c r="M16" s="673">
        <f t="shared" si="7"/>
        <v>1.6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33482</v>
      </c>
      <c r="C22" s="676">
        <f t="shared" ref="C22:D22" si="8">IF(ISBLANK(C5),"",C5)</f>
        <v>30570</v>
      </c>
      <c r="D22" s="671">
        <f t="shared" si="8"/>
        <v>2912</v>
      </c>
      <c r="F22" s="886">
        <f>A5</f>
        <v>2020</v>
      </c>
      <c r="G22" s="676">
        <f>IF(ISBLANK(E5),"",E5)</f>
        <v>110804</v>
      </c>
      <c r="H22" s="676">
        <f t="shared" ref="H22:I24" si="9">IF(ISBLANK(F5),"",F5)</f>
        <v>104759</v>
      </c>
      <c r="I22" s="671">
        <f t="shared" si="9"/>
        <v>6045</v>
      </c>
      <c r="J22" s="758"/>
      <c r="K22" s="886">
        <f>A5</f>
        <v>2020</v>
      </c>
      <c r="L22" s="676">
        <f>IF(ISBLANK(H5),"",H5)</f>
        <v>3.4</v>
      </c>
      <c r="M22" s="671">
        <f>IF(ISBLANK(I5),"",I5)</f>
        <v>2.1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50278</v>
      </c>
      <c r="C23" s="855">
        <f t="shared" si="11"/>
        <v>40616</v>
      </c>
      <c r="D23" s="672">
        <f t="shared" si="11"/>
        <v>9662</v>
      </c>
      <c r="F23" s="892">
        <f t="shared" ref="F23:F24" si="12">A6</f>
        <v>2021</v>
      </c>
      <c r="G23" s="855">
        <f t="shared" ref="G23:G24" si="13">IF(ISBLANK(E6),"",E6)</f>
        <v>137196</v>
      </c>
      <c r="H23" s="855">
        <f t="shared" si="9"/>
        <v>121381</v>
      </c>
      <c r="I23" s="672">
        <f t="shared" si="9"/>
        <v>15815</v>
      </c>
      <c r="J23" s="213"/>
      <c r="K23" s="892">
        <f t="shared" ref="K23:K24" si="14">A6</f>
        <v>2021</v>
      </c>
      <c r="L23" s="855">
        <f t="shared" ref="L23:M24" si="15">IF(ISBLANK(H6),"",H6)</f>
        <v>3</v>
      </c>
      <c r="M23" s="672">
        <f t="shared" si="15"/>
        <v>1.6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38573</v>
      </c>
      <c r="C24" s="678">
        <f t="shared" si="11"/>
        <v>23483</v>
      </c>
      <c r="D24" s="673">
        <f t="shared" si="11"/>
        <v>15090</v>
      </c>
      <c r="F24" s="893">
        <f t="shared" si="12"/>
        <v>2022</v>
      </c>
      <c r="G24" s="678">
        <f t="shared" si="13"/>
        <v>80099</v>
      </c>
      <c r="H24" s="678">
        <f t="shared" si="9"/>
        <v>56034</v>
      </c>
      <c r="I24" s="673">
        <f t="shared" si="9"/>
        <v>24065</v>
      </c>
      <c r="J24" s="213"/>
      <c r="K24" s="893">
        <f t="shared" si="14"/>
        <v>2022</v>
      </c>
      <c r="L24" s="678">
        <f t="shared" si="15"/>
        <v>2.4</v>
      </c>
      <c r="M24" s="673">
        <f t="shared" si="15"/>
        <v>1.6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183</v>
      </c>
      <c r="C3" s="71">
        <v>101</v>
      </c>
      <c r="D3" s="71">
        <v>14.6</v>
      </c>
      <c r="F3" s="105" t="s">
        <v>545</v>
      </c>
      <c r="G3" s="97">
        <f>IF(ISBLANK(B3),"",B3)</f>
        <v>183</v>
      </c>
      <c r="H3" s="97">
        <f>IF(ISBLANK(B4),"",B4)</f>
        <v>272</v>
      </c>
      <c r="I3" s="97">
        <f>IF(ISBLANK(B5),"",B5)</f>
        <v>310</v>
      </c>
      <c r="J3" s="367"/>
    </row>
    <row r="4" spans="1:12" x14ac:dyDescent="0.25">
      <c r="A4" s="288">
        <v>2021</v>
      </c>
      <c r="B4" s="216">
        <v>272</v>
      </c>
      <c r="C4" s="216">
        <v>101</v>
      </c>
      <c r="D4" s="216">
        <v>15.5</v>
      </c>
      <c r="F4" s="130" t="s">
        <v>546</v>
      </c>
      <c r="G4" s="98">
        <f>IF(ISBLANK(C3),"",C3)</f>
        <v>101</v>
      </c>
      <c r="H4" s="98">
        <f>IF(ISBLANK(C4),"",C4)</f>
        <v>101</v>
      </c>
      <c r="I4" s="98">
        <f>IF(ISBLANK(C5),"",C5)</f>
        <v>116</v>
      </c>
      <c r="J4" s="367"/>
    </row>
    <row r="5" spans="1:12" x14ac:dyDescent="0.25">
      <c r="A5" s="220">
        <v>2022</v>
      </c>
      <c r="B5" s="170">
        <v>310</v>
      </c>
      <c r="C5" s="170">
        <v>116</v>
      </c>
      <c r="D5" s="170">
        <v>14.1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183</v>
      </c>
      <c r="H8" s="97">
        <f>IF(ISBLANK(B4),"",B4)</f>
        <v>272</v>
      </c>
      <c r="I8" s="97">
        <f>IF(ISBLANK(B5),"",B5)</f>
        <v>310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101</v>
      </c>
      <c r="H9" s="98">
        <f>IF(ISBLANK(C4),"",C4)</f>
        <v>101</v>
      </c>
      <c r="I9" s="98">
        <f>IF(ISBLANK(C5),"",C5)</f>
        <v>116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14.6</v>
      </c>
      <c r="H13" s="132">
        <f>IF(ISBLANK(D4),"",D4)</f>
        <v>15.5</v>
      </c>
      <c r="I13" s="132">
        <f>IF(ISBLANK(D5),"",D5)</f>
        <v>14.1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1303</v>
      </c>
      <c r="C4" s="110">
        <v>1401</v>
      </c>
      <c r="E4" s="29" t="s">
        <v>548</v>
      </c>
      <c r="F4" s="165">
        <f>B4/($B$22+$C$22)*100</f>
        <v>2.0412959017420729</v>
      </c>
      <c r="G4" s="165">
        <f>C4/($B$22+$C$22)*100</f>
        <v>2.1948239127710241</v>
      </c>
      <c r="J4" s="29" t="s">
        <v>548</v>
      </c>
      <c r="K4" s="165">
        <f>G4</f>
        <v>2.1948239127710241</v>
      </c>
    </row>
    <row r="5" spans="1:11" x14ac:dyDescent="0.25">
      <c r="A5" s="204" t="s">
        <v>549</v>
      </c>
      <c r="B5" s="214">
        <v>1393</v>
      </c>
      <c r="C5" s="162">
        <v>1539</v>
      </c>
      <c r="E5" s="29" t="s">
        <v>549</v>
      </c>
      <c r="F5" s="165">
        <f t="shared" ref="F5:G21" si="0">B5/($B$22+$C$22)*100</f>
        <v>2.1822910139115179</v>
      </c>
      <c r="G5" s="165">
        <f t="shared" si="0"/>
        <v>2.411016418097506</v>
      </c>
      <c r="J5" s="29" t="s">
        <v>549</v>
      </c>
      <c r="K5" s="165">
        <f t="shared" ref="K5:K21" si="1">G5</f>
        <v>2.411016418097506</v>
      </c>
    </row>
    <row r="6" spans="1:11" x14ac:dyDescent="0.25">
      <c r="A6" s="204" t="s">
        <v>550</v>
      </c>
      <c r="B6" s="214">
        <v>1534</v>
      </c>
      <c r="C6" s="162">
        <v>1556</v>
      </c>
      <c r="E6" s="29" t="s">
        <v>550</v>
      </c>
      <c r="F6" s="165">
        <f t="shared" si="0"/>
        <v>2.4031833563103144</v>
      </c>
      <c r="G6" s="165">
        <f t="shared" si="0"/>
        <v>2.4376488281739568</v>
      </c>
      <c r="J6" s="29" t="s">
        <v>550</v>
      </c>
      <c r="K6" s="165">
        <f t="shared" si="1"/>
        <v>2.4376488281739568</v>
      </c>
    </row>
    <row r="7" spans="1:11" x14ac:dyDescent="0.25">
      <c r="A7" s="204" t="s">
        <v>551</v>
      </c>
      <c r="B7" s="214">
        <v>1628</v>
      </c>
      <c r="C7" s="162">
        <v>1631</v>
      </c>
      <c r="E7" s="29" t="s">
        <v>551</v>
      </c>
      <c r="F7" s="165">
        <f t="shared" si="0"/>
        <v>2.5504449179095126</v>
      </c>
      <c r="G7" s="165">
        <f t="shared" si="0"/>
        <v>2.5551447549818271</v>
      </c>
      <c r="J7" s="29" t="s">
        <v>551</v>
      </c>
      <c r="K7" s="165">
        <f t="shared" si="1"/>
        <v>2.5551447549818271</v>
      </c>
    </row>
    <row r="8" spans="1:11" x14ac:dyDescent="0.25">
      <c r="A8" s="204" t="s">
        <v>552</v>
      </c>
      <c r="B8" s="214">
        <v>1460</v>
      </c>
      <c r="C8" s="162">
        <v>1477</v>
      </c>
      <c r="E8" s="29" t="s">
        <v>552</v>
      </c>
      <c r="F8" s="165">
        <f t="shared" si="0"/>
        <v>2.2872540418598821</v>
      </c>
      <c r="G8" s="165">
        <f t="shared" si="0"/>
        <v>2.3138864519363329</v>
      </c>
      <c r="J8" s="29" t="s">
        <v>552</v>
      </c>
      <c r="K8" s="165">
        <f t="shared" si="1"/>
        <v>2.3138864519363329</v>
      </c>
    </row>
    <row r="9" spans="1:11" x14ac:dyDescent="0.25">
      <c r="A9" s="204" t="s">
        <v>553</v>
      </c>
      <c r="B9" s="214">
        <v>1495</v>
      </c>
      <c r="C9" s="162">
        <v>1677</v>
      </c>
      <c r="E9" s="29" t="s">
        <v>553</v>
      </c>
      <c r="F9" s="165">
        <f t="shared" si="0"/>
        <v>2.3420854743702217</v>
      </c>
      <c r="G9" s="165">
        <f t="shared" si="0"/>
        <v>2.6272089234239879</v>
      </c>
      <c r="J9" s="29" t="s">
        <v>553</v>
      </c>
      <c r="K9" s="165">
        <f t="shared" si="1"/>
        <v>2.6272089234239879</v>
      </c>
    </row>
    <row r="10" spans="1:11" x14ac:dyDescent="0.25">
      <c r="A10" s="204" t="s">
        <v>554</v>
      </c>
      <c r="B10" s="214">
        <v>1749</v>
      </c>
      <c r="C10" s="162">
        <v>1847</v>
      </c>
      <c r="E10" s="29" t="s">
        <v>554</v>
      </c>
      <c r="F10" s="165">
        <f t="shared" si="0"/>
        <v>2.7400050131595437</v>
      </c>
      <c r="G10" s="165">
        <f t="shared" si="0"/>
        <v>2.8935330241884949</v>
      </c>
      <c r="J10" s="29" t="s">
        <v>554</v>
      </c>
      <c r="K10" s="165">
        <f t="shared" si="1"/>
        <v>2.8935330241884949</v>
      </c>
    </row>
    <row r="11" spans="1:11" x14ac:dyDescent="0.25">
      <c r="A11" s="204" t="s">
        <v>555</v>
      </c>
      <c r="B11" s="214">
        <v>1948</v>
      </c>
      <c r="C11" s="162">
        <v>2029</v>
      </c>
      <c r="E11" s="29" t="s">
        <v>555</v>
      </c>
      <c r="F11" s="165">
        <f t="shared" si="0"/>
        <v>3.0517608722897602</v>
      </c>
      <c r="G11" s="165">
        <f t="shared" si="0"/>
        <v>3.1786564732422611</v>
      </c>
      <c r="J11" s="29" t="s">
        <v>555</v>
      </c>
      <c r="K11" s="165">
        <f t="shared" si="1"/>
        <v>3.1786564732422611</v>
      </c>
    </row>
    <row r="12" spans="1:11" x14ac:dyDescent="0.25">
      <c r="A12" s="204" t="s">
        <v>556</v>
      </c>
      <c r="B12" s="214">
        <v>2123</v>
      </c>
      <c r="C12" s="162">
        <v>2088</v>
      </c>
      <c r="E12" s="29" t="s">
        <v>556</v>
      </c>
      <c r="F12" s="165">
        <f t="shared" si="0"/>
        <v>3.3259180348414588</v>
      </c>
      <c r="G12" s="165">
        <f t="shared" si="0"/>
        <v>3.2710866023311191</v>
      </c>
      <c r="J12" s="29" t="s">
        <v>556</v>
      </c>
      <c r="K12" s="165">
        <f t="shared" si="1"/>
        <v>3.2710866023311191</v>
      </c>
    </row>
    <row r="13" spans="1:11" x14ac:dyDescent="0.25">
      <c r="A13" s="204" t="s">
        <v>557</v>
      </c>
      <c r="B13" s="214">
        <v>2404</v>
      </c>
      <c r="C13" s="162">
        <v>2212</v>
      </c>
      <c r="E13" s="29" t="s">
        <v>557</v>
      </c>
      <c r="F13" s="165">
        <f t="shared" si="0"/>
        <v>3.7661361072816137</v>
      </c>
      <c r="G13" s="165">
        <f t="shared" si="0"/>
        <v>3.4653465346534658</v>
      </c>
      <c r="J13" s="29" t="s">
        <v>557</v>
      </c>
      <c r="K13" s="165">
        <f t="shared" si="1"/>
        <v>3.4653465346534658</v>
      </c>
    </row>
    <row r="14" spans="1:11" x14ac:dyDescent="0.25">
      <c r="A14" s="204" t="s">
        <v>558</v>
      </c>
      <c r="B14" s="214">
        <v>2518</v>
      </c>
      <c r="C14" s="162">
        <v>2285</v>
      </c>
      <c r="E14" s="29" t="s">
        <v>558</v>
      </c>
      <c r="F14" s="165">
        <f t="shared" si="0"/>
        <v>3.9447299160295777</v>
      </c>
      <c r="G14" s="165">
        <f t="shared" si="0"/>
        <v>3.5797092367464596</v>
      </c>
      <c r="J14" s="29" t="s">
        <v>558</v>
      </c>
      <c r="K14" s="165">
        <f t="shared" si="1"/>
        <v>3.5797092367464596</v>
      </c>
    </row>
    <row r="15" spans="1:11" x14ac:dyDescent="0.25">
      <c r="A15" s="204" t="s">
        <v>559</v>
      </c>
      <c r="B15" s="214">
        <v>2477</v>
      </c>
      <c r="C15" s="162">
        <v>2343</v>
      </c>
      <c r="E15" s="29" t="s">
        <v>559</v>
      </c>
      <c r="F15" s="165">
        <f t="shared" si="0"/>
        <v>3.8804988093746084</v>
      </c>
      <c r="G15" s="165">
        <f t="shared" si="0"/>
        <v>3.6705727534778791</v>
      </c>
      <c r="J15" s="29" t="s">
        <v>559</v>
      </c>
      <c r="K15" s="165">
        <f t="shared" si="1"/>
        <v>3.6705727534778791</v>
      </c>
    </row>
    <row r="16" spans="1:11" x14ac:dyDescent="0.25">
      <c r="A16" s="204" t="s">
        <v>560</v>
      </c>
      <c r="B16" s="214">
        <v>2665</v>
      </c>
      <c r="C16" s="162">
        <v>2337</v>
      </c>
      <c r="E16" s="29" t="s">
        <v>560</v>
      </c>
      <c r="F16" s="165">
        <f t="shared" si="0"/>
        <v>4.1750219325730038</v>
      </c>
      <c r="G16" s="165">
        <f t="shared" si="0"/>
        <v>3.66117307933325</v>
      </c>
      <c r="J16" s="29" t="s">
        <v>560</v>
      </c>
      <c r="K16" s="165">
        <f t="shared" si="1"/>
        <v>3.66117307933325</v>
      </c>
    </row>
    <row r="17" spans="1:11" x14ac:dyDescent="0.25">
      <c r="A17" s="204" t="s">
        <v>561</v>
      </c>
      <c r="B17" s="214">
        <v>2776</v>
      </c>
      <c r="C17" s="162">
        <v>2416</v>
      </c>
      <c r="E17" s="29" t="s">
        <v>561</v>
      </c>
      <c r="F17" s="165">
        <f t="shared" si="0"/>
        <v>4.3489159042486527</v>
      </c>
      <c r="G17" s="165">
        <f t="shared" si="0"/>
        <v>3.7849354555708739</v>
      </c>
      <c r="J17" s="29" t="s">
        <v>561</v>
      </c>
      <c r="K17" s="165">
        <f t="shared" si="1"/>
        <v>3.7849354555708739</v>
      </c>
    </row>
    <row r="18" spans="1:11" x14ac:dyDescent="0.25">
      <c r="A18" s="204" t="s">
        <v>562</v>
      </c>
      <c r="B18" s="214">
        <v>2225</v>
      </c>
      <c r="C18" s="162">
        <v>1850</v>
      </c>
      <c r="E18" s="29" t="s">
        <v>562</v>
      </c>
      <c r="F18" s="165">
        <f t="shared" si="0"/>
        <v>3.485712495300163</v>
      </c>
      <c r="G18" s="165">
        <f t="shared" si="0"/>
        <v>2.8982328612608099</v>
      </c>
      <c r="J18" s="29" t="s">
        <v>562</v>
      </c>
      <c r="K18" s="165">
        <f t="shared" si="1"/>
        <v>2.8982328612608099</v>
      </c>
    </row>
    <row r="19" spans="1:11" x14ac:dyDescent="0.25">
      <c r="A19" s="204" t="s">
        <v>563</v>
      </c>
      <c r="B19" s="214">
        <v>1317</v>
      </c>
      <c r="C19" s="162">
        <v>991</v>
      </c>
      <c r="E19" s="29" t="s">
        <v>563</v>
      </c>
      <c r="F19" s="165">
        <f t="shared" si="0"/>
        <v>2.0632284747462091</v>
      </c>
      <c r="G19" s="165">
        <f t="shared" si="0"/>
        <v>1.5525128462213311</v>
      </c>
      <c r="J19" s="29" t="s">
        <v>563</v>
      </c>
      <c r="K19" s="165">
        <f t="shared" si="1"/>
        <v>1.5525128462213311</v>
      </c>
    </row>
    <row r="20" spans="1:11" x14ac:dyDescent="0.25">
      <c r="A20" s="204" t="s">
        <v>564</v>
      </c>
      <c r="B20" s="214">
        <v>1109</v>
      </c>
      <c r="C20" s="162">
        <v>770</v>
      </c>
      <c r="E20" s="29" t="s">
        <v>564</v>
      </c>
      <c r="F20" s="165">
        <f t="shared" si="0"/>
        <v>1.7373731043990475</v>
      </c>
      <c r="G20" s="165">
        <f t="shared" si="0"/>
        <v>1.206291515227472</v>
      </c>
      <c r="J20" s="29" t="s">
        <v>564</v>
      </c>
      <c r="K20" s="165">
        <f t="shared" si="1"/>
        <v>1.206291515227472</v>
      </c>
    </row>
    <row r="21" spans="1:11" x14ac:dyDescent="0.25">
      <c r="A21" s="205" t="s">
        <v>565</v>
      </c>
      <c r="B21" s="72">
        <v>802</v>
      </c>
      <c r="C21" s="111">
        <v>457</v>
      </c>
      <c r="E21" s="31" t="s">
        <v>565</v>
      </c>
      <c r="F21" s="165">
        <f t="shared" si="0"/>
        <v>1.2564231106654971</v>
      </c>
      <c r="G21" s="165">
        <f t="shared" si="0"/>
        <v>0.71594184734929189</v>
      </c>
      <c r="J21" s="31" t="s">
        <v>565</v>
      </c>
      <c r="K21" s="212">
        <f t="shared" si="1"/>
        <v>0.71594184734929189</v>
      </c>
    </row>
    <row r="22" spans="1:11" x14ac:dyDescent="0.25">
      <c r="A22" s="311" t="s">
        <v>16</v>
      </c>
      <c r="B22" s="121">
        <f>SUM(B4:B21)</f>
        <v>32926</v>
      </c>
      <c r="C22" s="124">
        <f>SUM(C4:C21)</f>
        <v>30906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>
        <v>52.84</v>
      </c>
      <c r="K3" s="122" t="s">
        <v>16</v>
      </c>
      <c r="L3" s="71"/>
      <c r="M3" s="71">
        <v>2.48</v>
      </c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>
        <v>39.03</v>
      </c>
      <c r="K4" s="217" t="s">
        <v>212</v>
      </c>
      <c r="L4" s="216"/>
      <c r="M4" s="216">
        <v>2.4700000000000002</v>
      </c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>
        <v>7.32</v>
      </c>
      <c r="K5" s="123" t="s">
        <v>213</v>
      </c>
      <c r="L5" s="73"/>
      <c r="M5" s="73">
        <v>2.5099999999999998</v>
      </c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>
        <v>0.65</v>
      </c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>
        <v>0.17</v>
      </c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>
        <f>IF(ISBLANK(G3),"",G3)</f>
        <v>52.84</v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>
        <f t="shared" si="0"/>
        <v>39.03</v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>
        <f t="shared" si="0"/>
        <v>7.32</v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>
        <f t="shared" si="0"/>
        <v>0.65</v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>
        <f t="shared" si="0"/>
        <v>0.17</v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5455</v>
      </c>
      <c r="C34" s="110">
        <v>1940</v>
      </c>
      <c r="E34" s="299" t="s">
        <v>717</v>
      </c>
      <c r="F34" s="71">
        <v>52.84</v>
      </c>
      <c r="G34" s="213"/>
      <c r="K34" s="122" t="s">
        <v>16</v>
      </c>
      <c r="L34" s="71">
        <v>2.48</v>
      </c>
      <c r="M34" s="213"/>
    </row>
    <row r="35" spans="1:16" x14ac:dyDescent="0.25">
      <c r="A35" s="204" t="s">
        <v>712</v>
      </c>
      <c r="B35" s="214">
        <v>5574</v>
      </c>
      <c r="C35" s="162">
        <v>1772</v>
      </c>
      <c r="E35" s="300" t="s">
        <v>718</v>
      </c>
      <c r="F35" s="216">
        <v>39.03</v>
      </c>
      <c r="G35" s="213"/>
      <c r="K35" s="217" t="s">
        <v>212</v>
      </c>
      <c r="L35" s="216">
        <v>2.4700000000000002</v>
      </c>
      <c r="M35" s="213"/>
      <c r="N35" s="29" t="s">
        <v>884</v>
      </c>
    </row>
    <row r="36" spans="1:16" x14ac:dyDescent="0.25">
      <c r="A36" s="204" t="s">
        <v>713</v>
      </c>
      <c r="B36" s="214">
        <v>3835</v>
      </c>
      <c r="C36" s="162">
        <v>859</v>
      </c>
      <c r="E36" s="300" t="s">
        <v>719</v>
      </c>
      <c r="F36" s="216">
        <v>7.32</v>
      </c>
      <c r="G36" s="213"/>
      <c r="K36" s="123" t="s">
        <v>213</v>
      </c>
      <c r="L36" s="73">
        <v>2.5099999999999998</v>
      </c>
      <c r="M36" s="213"/>
      <c r="N36" s="290">
        <v>2022</v>
      </c>
    </row>
    <row r="37" spans="1:16" x14ac:dyDescent="0.25">
      <c r="A37" s="204" t="s">
        <v>714</v>
      </c>
      <c r="B37" s="214">
        <v>3392</v>
      </c>
      <c r="C37" s="162">
        <v>692</v>
      </c>
      <c r="E37" s="300" t="s">
        <v>720</v>
      </c>
      <c r="F37" s="216">
        <v>0.65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946</v>
      </c>
      <c r="C38" s="162">
        <v>359</v>
      </c>
      <c r="E38" s="301" t="s">
        <v>721</v>
      </c>
      <c r="F38" s="73">
        <v>0.17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282</v>
      </c>
      <c r="C39" s="111">
        <v>367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32.392719986642177</v>
      </c>
      <c r="C44" s="303">
        <f>B34/SUM(B34:B39)*100</f>
        <v>27.997331143502365</v>
      </c>
      <c r="E44" s="219" t="s">
        <v>844</v>
      </c>
      <c r="F44" s="291">
        <f>IF(ISBLANK(F34),"",F34)</f>
        <v>52.84</v>
      </c>
    </row>
    <row r="45" spans="1:16" x14ac:dyDescent="0.25">
      <c r="A45" s="222" t="s">
        <v>833</v>
      </c>
      <c r="B45" s="307">
        <f>C35/SUM(C34:C39)*100</f>
        <v>29.587577224912337</v>
      </c>
      <c r="C45" s="304">
        <f>B35/SUM(B34:B39)*100</f>
        <v>28.608088688154382</v>
      </c>
      <c r="E45" s="288" t="s">
        <v>845</v>
      </c>
      <c r="F45" s="292">
        <f t="shared" ref="F45:F48" si="2">IF(ISBLANK(F35),"",F35)</f>
        <v>39.03</v>
      </c>
    </row>
    <row r="46" spans="1:16" x14ac:dyDescent="0.25">
      <c r="A46" s="222" t="s">
        <v>834</v>
      </c>
      <c r="B46" s="307">
        <f>C36/SUM(C34:C39)*100</f>
        <v>14.342962097178161</v>
      </c>
      <c r="C46" s="304">
        <f>B36/SUM(B34:B39)*100</f>
        <v>19.682816670088275</v>
      </c>
      <c r="E46" s="288" t="s">
        <v>846</v>
      </c>
      <c r="F46" s="292">
        <f t="shared" si="2"/>
        <v>7.32</v>
      </c>
    </row>
    <row r="47" spans="1:16" x14ac:dyDescent="0.25">
      <c r="A47" s="222" t="s">
        <v>835</v>
      </c>
      <c r="B47" s="307">
        <f>C37/SUM(C34:C39)*100</f>
        <v>11.554516613791952</v>
      </c>
      <c r="C47" s="304">
        <f>B37/SUM(B34:B39)*100</f>
        <v>17.409156230753439</v>
      </c>
      <c r="E47" s="288" t="s">
        <v>847</v>
      </c>
      <c r="F47" s="292">
        <f t="shared" si="2"/>
        <v>0.65</v>
      </c>
    </row>
    <row r="48" spans="1:16" x14ac:dyDescent="0.25">
      <c r="A48" s="222" t="s">
        <v>836</v>
      </c>
      <c r="B48" s="307">
        <f>C38/SUM(C34:C39)*100</f>
        <v>5.994322925363166</v>
      </c>
      <c r="C48" s="304">
        <f>B38/SUM(B34:B39)*100</f>
        <v>4.8552658591664954</v>
      </c>
      <c r="E48" s="221" t="s">
        <v>848</v>
      </c>
      <c r="F48" s="293">
        <f t="shared" si="2"/>
        <v>0.17</v>
      </c>
    </row>
    <row r="49" spans="1:3" x14ac:dyDescent="0.25">
      <c r="A49" s="223" t="s">
        <v>837</v>
      </c>
      <c r="B49" s="308">
        <f>C39/SUM(C34:C39)*100</f>
        <v>6.127901152112206</v>
      </c>
      <c r="C49" s="305">
        <f>B39/SUM(B34:B39)*100</f>
        <v>1.4473414083350442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32.392719986642177</v>
      </c>
      <c r="C53" s="303">
        <f>C44</f>
        <v>27.997331143502365</v>
      </c>
    </row>
    <row r="54" spans="1:3" x14ac:dyDescent="0.25">
      <c r="A54" s="222" t="s">
        <v>839</v>
      </c>
      <c r="B54" s="307">
        <f t="shared" ref="B54:C54" si="3">B45</f>
        <v>29.587577224912337</v>
      </c>
      <c r="C54" s="304">
        <f t="shared" si="3"/>
        <v>28.608088688154382</v>
      </c>
    </row>
    <row r="55" spans="1:3" x14ac:dyDescent="0.25">
      <c r="A55" s="309" t="s">
        <v>840</v>
      </c>
      <c r="B55" s="307">
        <f t="shared" ref="B55:C55" si="4">B46</f>
        <v>14.342962097178161</v>
      </c>
      <c r="C55" s="304">
        <f t="shared" si="4"/>
        <v>19.682816670088275</v>
      </c>
    </row>
    <row r="56" spans="1:3" x14ac:dyDescent="0.25">
      <c r="A56" s="222" t="s">
        <v>841</v>
      </c>
      <c r="B56" s="307">
        <f t="shared" ref="B56:C56" si="5">B47</f>
        <v>11.554516613791952</v>
      </c>
      <c r="C56" s="304">
        <f t="shared" si="5"/>
        <v>17.409156230753439</v>
      </c>
    </row>
    <row r="57" spans="1:3" x14ac:dyDescent="0.25">
      <c r="A57" s="222" t="s">
        <v>842</v>
      </c>
      <c r="B57" s="307">
        <f t="shared" ref="B57:C57" si="6">B48</f>
        <v>5.994322925363166</v>
      </c>
      <c r="C57" s="304">
        <f t="shared" si="6"/>
        <v>4.8552658591664954</v>
      </c>
    </row>
    <row r="58" spans="1:3" x14ac:dyDescent="0.25">
      <c r="A58" s="310" t="s">
        <v>843</v>
      </c>
      <c r="B58" s="308">
        <f t="shared" ref="B58:C58" si="7">B49</f>
        <v>6.127901152112206</v>
      </c>
      <c r="C58" s="305">
        <f t="shared" si="7"/>
        <v>1.4473414083350442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2024-01-30T06:57:58Z</dcterms:modified>
</cp:coreProperties>
</file>