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<sst xmlns="http://schemas.openxmlformats.org/spreadsheetml/2006/main" count="6314" uniqueCount="2917">
  <si>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</si>
  <si>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</si>
  <si>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</si>
  <si>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</si>
  <si>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</si>
  <si>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</si>
  <si>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</si>
  <si>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</si>
  <si>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</si>
  <si>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</si>
  <si>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</si>
  <si>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</si>
  <si>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</si>
  <si>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</si>
  <si>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</si>
  <si>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</si>
  <si>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</si>
  <si>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</si>
  <si>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</si>
  <si>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</si>
  <si>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</si>
  <si>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</si>
  <si>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</si>
  <si>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</si>
  <si>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</si>
  <si>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</si>
  <si>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</si>
  <si>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</si>
  <si>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</si>
  <si>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</si>
  <si>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</si>
  <si>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</si>
  <si>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</si>
  <si>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</si>
  <si>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</si>
  <si>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</si>
  <si>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</si>
  <si>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</si>
  <si>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</si>
  <si>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</si>
  <si>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</si>
  <si>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</si>
  <si>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</si>
  <si>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</si>
  <si>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</si>
  <si>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</si>
  <si>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</si>
  <si>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</si>
  <si>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</si>
  <si>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</si>
  <si>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</si>
  <si>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</si>
  <si>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</si>
  <si>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</si>
  <si>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</si>
  <si>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</si>
  <si>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</si>
  <si>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</si>
  <si>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</si>
  <si>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</si>
  <si>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</si>
  <si>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</si>
  <si>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</si>
  <si>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</si>
  <si>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</si>
  <si>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</si>
  <si>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</si>
  <si>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</si>
  <si>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</si>
  <si>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</si>
  <si>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</si>
  <si>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</si>
  <si>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</si>
  <si>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</si>
  <si>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</si>
  <si>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</si>
  <si>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</si>
  <si>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</si>
  <si>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</si>
  <si>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</si>
  <si>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</si>
  <si>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</si>
  <si>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</si>
  <si>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</si>
  <si>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</si>
  <si>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</si>
  <si>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</si>
  <si>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</si>
  <si>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</si>
  <si>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</si>
  <si>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</si>
  <si>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</si>
  <si>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</si>
  <si>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</si>
  <si>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</si>
  <si>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</si>
  <si>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</si>
  <si>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</si>
  <si>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</si>
  <si>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</si>
  <si>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</si>
  <si>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</si>
  <si>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</si>
  <si>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</si>
  <si>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</si>
  <si>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</si>
  <si>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</si>
  <si>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</si>
  <si>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</si>
  <si>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</si>
  <si>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</si>
  <si>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</si>
  <si>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</si>
  <si>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</si>
  <si>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</si>
  <si>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</si>
  <si>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</si>
  <si>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</si>
  <si>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</si>
  <si>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</si>
  <si>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</si>
  <si>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</si>
  <si>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</si>
  <si>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</si>
  <si>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</si>
  <si>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</si>
  <si>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</si>
  <si>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</si>
  <si>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</si>
  <si>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</si>
  <si>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</si>
  <si>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</si>
  <si>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</si>
  <si>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</si>
  <si>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</si>
  <si>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</si>
  <si>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</si>
  <si>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</si>
  <si>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</si>
  <si>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</si>
  <si>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</si>
  <si>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</si>
  <si>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</si>
  <si>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</si>
  <si>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</si>
  <si>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</si>
  <si>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</si>
  <si>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</si>
  <si>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</si>
  <si>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</si>
  <si>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</si>
  <si>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</si>
  <si>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</si>
  <si>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</si>
  <si>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</si>
  <si>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</si>
  <si>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</si>
  <si>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</si>
  <si>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</si>
  <si>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</si>
  <si>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</si>
  <si>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</si>
  <si>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</si>
  <si>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</si>
  <si>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</si>
  <si>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</si>
  <si>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</si>
  <si>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</si>
  <si>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</si>
  <si>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</si>
  <si>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</si>
  <si>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</si>
  <si>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</si>
  <si>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</si>
  <si>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</si>
  <si>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</si>
  <si>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</si>
  <si>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</si>
  <si>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</si>
  <si>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</si>
  <si>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</si>
  <si>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</si>
  <si>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</si>
  <si>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</si>
  <si>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</si>
  <si>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</si>
  <si>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</si>
  <si>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</si>
  <si>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</si>
  <si>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</si>
  <si>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</si>
  <si>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</si>
  <si>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</si>
  <si>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</si>
  <si>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</si>
  <si>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</si>
  <si>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</si>
  <si>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</si>
  <si>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</si>
  <si>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</si>
  <si>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</si>
  <si>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</si>
  <si>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</si>
  <si>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</si>
  <si>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</si>
  <si>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</si>
  <si>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</si>
  <si>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</si>
  <si>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</si>
  <si>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</si>
  <si>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</si>
  <si>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</si>
  <si>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</si>
  <si>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</si>
  <si>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</si>
  <si>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</si>
  <si>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</si>
  <si>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</si>
  <si>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</si>
  <si>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</si>
  <si>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</si>
  <si>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</si>
  <si>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</si>
  <si>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</si>
  <si>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</si>
  <si>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</si>
  <si>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</si>
  <si>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</si>
  <si>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</si>
  <si>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</si>
  <si>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</si>
  <si>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</si>
  <si>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</si>
  <si>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</si>
  <si>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</si>
  <si>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</si>
  <si>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</si>
  <si>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</si>
  <si>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</si>
  <si>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</si>
  <si>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</si>
  <si>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</si>
  <si>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</si>
  <si>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</si>
  <si>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</si>
  <si>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</si>
  <si>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</si>
  <si>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</si>
  <si>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</si>
  <si>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</si>
  <si>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</si>
  <si>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</si>
  <si>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</si>
  <si>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</si>
  <si>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</si>
  <si>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</si>
  <si>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</si>
  <si>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</si>
  <si>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</si>
  <si>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</si>
  <si>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</si>
  <si>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</si>
  <si>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</si>
  <si>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</si>
  <si>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</si>
  <si>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</si>
  <si>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</si>
  <si>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</si>
  <si>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</si>
  <si>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</si>
  <si>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</si>
  <si>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</si>
  <si>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</si>
  <si>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</si>
  <si>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</si>
  <si>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</si>
  <si>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</si>
  <si>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</si>
  <si>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</si>
  <si>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</si>
  <si>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</si>
  <si>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</si>
  <si>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</si>
  <si>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</si>
  <si>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</si>
  <si>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</si>
  <si>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</si>
  <si>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</si>
  <si>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</si>
  <si>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</si>
  <si>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</si>
  <si>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</si>
  <si>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</si>
  <si>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</si>
  <si>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</si>
  <si>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</si>
  <si>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</si>
  <si>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</si>
  <si>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</si>
  <si>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</si>
  <si>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</si>
  <si>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</si>
  <si>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</si>
  <si>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</si>
  <si>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</si>
  <si>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</si>
  <si>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</si>
  <si>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</si>
  <si>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</si>
  <si>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</si>
  <si>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</si>
  <si>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</si>
  <si>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</si>
  <si>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</si>
  <si>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</si>
  <si>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</si>
  <si>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</si>
  <si>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</si>
  <si>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</si>
  <si>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</si>
  <si>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</si>
  <si>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</si>
  <si>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</si>
  <si>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</si>
  <si>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</si>
  <si>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</si>
  <si>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</si>
  <si>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</si>
  <si>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</si>
  <si>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</si>
  <si>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</si>
  <si>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</si>
  <si>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</si>
  <si>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</si>
  <si>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</si>
  <si>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</si>
  <si>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</si>
  <si>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</si>
  <si>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</si>
  <si>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</si>
  <si>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</si>
  <si>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</si>
  <si>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</si>
  <si>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</si>
  <si>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</si>
  <si>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</si>
  <si>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</si>
  <si>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</si>
  <si>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</si>
  <si>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</si>
  <si>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</si>
  <si>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</si>
  <si>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</si>
  <si>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</si>
  <si>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</si>
  <si>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</si>
  <si>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</si>
  <si>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</si>
  <si>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</si>
  <si>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</si>
  <si>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</si>
  <si>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</si>
  <si>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</si>
  <si>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</si>
  <si>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</si>
  <si>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</si>
  <si>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</si>
  <si>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</si>
  <si>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</si>
  <si>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</si>
  <si>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</si>
  <si>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</si>
  <si>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</si>
  <si>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</si>
  <si>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</si>
  <si>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</si>
  <si>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</si>
  <si>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</si>
  <si>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</si>
  <si>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</si>
  <si>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</si>
  <si>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</si>
  <si>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</si>
  <si>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</si>
  <si>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</si>
  <si>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</si>
  <si>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</si>
  <si>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</si>
  <si>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</si>
  <si>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</si>
  <si>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</si>
  <si>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</si>
  <si>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</si>
  <si>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</si>
  <si>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</si>
  <si>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</si>
  <si>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</si>
  <si>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</si>
  <si>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</si>
  <si>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</si>
  <si>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</si>
  <si>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</si>
  <si>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</si>
  <si>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</si>
  <si>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</si>
  <si>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</si>
  <si>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</si>
  <si>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</si>
  <si>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</si>
  <si>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</si>
  <si>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</si>
  <si>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</si>
  <si>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</si>
  <si>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</si>
  <si>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</si>
  <si>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</si>
  <si>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</si>
  <si>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</si>
  <si>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</si>
  <si>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</si>
  <si>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</si>
  <si>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</si>
  <si>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</si>
  <si>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</si>
  <si>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</si>
  <si>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</si>
  <si>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</si>
  <si>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</si>
  <si>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</si>
  <si>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</si>
  <si>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</si>
  <si>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</si>
  <si>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</si>
  <si>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</si>
  <si>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</si>
  <si>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</si>
  <si>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</si>
  <si>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</si>
  <si>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</si>
  <si>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</si>
  <si>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</si>
  <si>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</si>
  <si>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</si>
  <si>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</si>
  <si>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</si>
  <si>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</si>
  <si>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</si>
  <si>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</si>
  <si>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</si>
  <si>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</si>
  <si>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</si>
  <si>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</si>
  <si>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</si>
  <si>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</si>
  <si>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</si>
  <si>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</si>
  <si>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</si>
  <si>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</si>
  <si>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</si>
  <si>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</si>
  <si>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</si>
  <si>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</si>
  <si>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</si>
  <si>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</si>
  <si>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</si>
  <si>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</si>
  <si>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</si>
  <si>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</si>
  <si>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</si>
  <si>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</si>
  <si>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</si>
  <si>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</si>
  <si>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</si>
  <si>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</si>
  <si>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</si>
  <si>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</si>
  <si>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</si>
  <si>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</si>
  <si>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</si>
  <si>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</si>
  <si>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</si>
  <si>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</si>
  <si>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</si>
  <si>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</si>
  <si>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</si>
  <si>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</si>
  <si>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</si>
  <si>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</si>
  <si>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</si>
  <si>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</si>
  <si>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</si>
  <si>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</si>
  <si>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</si>
  <si>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</si>
  <si>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</si>
  <si>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</si>
  <si>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</si>
  <si>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</si>
  <si>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</si>
  <si>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</si>
  <si>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</si>
  <si>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</si>
  <si>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</si>
  <si>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</si>
  <si>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</si>
  <si>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</si>
  <si>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</si>
  <si>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</si>
  <si>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</si>
  <si>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</si>
  <si>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</si>
  <si>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</si>
  <si>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</si>
  <si>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</si>
  <si>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</si>
  <si>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</si>
  <si>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</si>
  <si>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</si>
  <si>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</si>
  <si>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</si>
  <si>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</si>
  <si>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</si>
  <si>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</si>
  <si>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</si>
  <si>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</si>
  <si>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</si>
  <si>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</si>
  <si>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</si>
  <si>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</si>
  <si>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</si>
  <si>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</si>
  <si>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</si>
  <si>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</si>
  <si>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</si>
  <si>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</si>
  <si>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</si>
  <si>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</si>
  <si>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</si>
  <si>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</si>
  <si>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</si>
  <si>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</si>
  <si>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</si>
  <si>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</si>
  <si>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</si>
  <si>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</si>
  <si>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</si>
  <si>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</si>
  <si>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</si>
  <si>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</si>
  <si>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</si>
  <si>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</si>
  <si>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</si>
  <si>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</si>
  <si>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</si>
  <si>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</si>
  <si>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</si>
  <si>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</si>
  <si>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</si>
  <si>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</si>
  <si>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</si>
  <si>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</si>
  <si>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</si>
  <si>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</si>
  <si>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</si>
  <si>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</si>
  <si>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</si>
  <si>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</si>
  <si>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</si>
  <si>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</si>
  <si>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</si>
  <si>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</si>
  <si>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</si>
  <si>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</si>
  <si>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</si>
  <si>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</si>
  <si>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</si>
  <si>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</si>
  <si>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</si>
  <si>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</si>
  <si>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</si>
  <si>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</si>
  <si>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</si>
  <si>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</si>
  <si>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</si>
  <si>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</si>
  <si>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</si>
  <si>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</si>
  <si>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</si>
  <si>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</si>
  <si>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</si>
  <si>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</si>
  <si>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</si>
  <si>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</si>
  <si>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</si>
  <si>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</si>
  <si>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</si>
  <si>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</si>
  <si>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</si>
  <si>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</si>
  <si>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</si>
  <si>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</si>
  <si>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</si>
  <si>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</si>
  <si>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</si>
  <si>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</si>
  <si>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</si>
  <si>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</si>
  <si>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</si>
  <si>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</si>
  <si>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</si>
  <si>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</si>
  <si>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</si>
  <si>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</si>
  <si>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</si>
  <si>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</si>
  <si>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</si>
  <si>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</si>
  <si>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</si>
  <si>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</si>
  <si>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</si>
  <si>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</si>
  <si>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</si>
  <si>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</si>
  <si>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</si>
  <si>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</si>
  <si>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</si>
  <si>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</si>
  <si>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</si>
  <si>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</si>
  <si>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</si>
  <si>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</si>
  <si>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</si>
  <si>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</si>
  <si>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</si>
  <si>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</si>
  <si>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</si>
  <si>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</si>
  <si>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</si>
  <si>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</si>
  <si>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</si>
  <si>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</si>
  <si>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</si>
  <si>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</si>
  <si>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</si>
  <si>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</si>
  <si>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</si>
  <si>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</si>
  <si>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</si>
  <si>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</si>
  <si>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</si>
  <si>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</si>
  <si>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</si>
  <si>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</si>
  <si>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</si>
  <si>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</si>
  <si>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</si>
  <si>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</si>
  <si>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</si>
  <si>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</si>
  <si>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</si>
  <si>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</si>
  <si>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</si>
  <si>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</si>
  <si>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</si>
  <si>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</si>
  <si>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</si>
  <si>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</si>
  <si>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</si>
  <si>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</si>
  <si>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</si>
  <si>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</si>
  <si>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</si>
  <si>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</si>
  <si>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</si>
  <si>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</si>
  <si>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</si>
  <si>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</si>
  <si>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</si>
  <si>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</si>
  <si>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</si>
  <si>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</si>
  <si>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</si>
  <si>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</si>
  <si>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</si>
  <si>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</si>
  <si>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</si>
  <si>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</si>
  <si>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</si>
  <si>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</si>
  <si>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</si>
  <si>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</si>
  <si>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</si>
  <si>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</si>
  <si>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</si>
  <si>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</si>
  <si>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</si>
  <si>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</si>
  <si>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</si>
  <si>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</si>
  <si>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</si>
  <si>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</si>
  <si>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</si>
  <si>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</si>
  <si>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</si>
  <si>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</si>
  <si>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</si>
  <si>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</si>
  <si>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</si>
  <si>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</si>
  <si>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</si>
  <si>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</si>
  <si>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</si>
  <si>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</si>
  <si>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</si>
  <si>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</si>
  <si>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</si>
  <si>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</si>
  <si>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</si>
  <si>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</si>
  <si>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</si>
  <si>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</si>
  <si>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</si>
  <si>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</si>
  <si>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</si>
  <si>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</si>
  <si>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</si>
  <si>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</si>
  <si>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</si>
  <si>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</si>
  <si>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</si>
  <si>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</si>
  <si>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</si>
  <si>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</si>
  <si>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</si>
  <si>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</si>
  <si>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</si>
  <si>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</si>
  <si>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</si>
  <si>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</si>
  <si>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</si>
  <si>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</si>
  <si>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</si>
  <si>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</si>
  <si>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</si>
  <si>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</si>
  <si>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</si>
  <si>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</si>
  <si>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</si>
  <si>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</si>
  <si>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</si>
  <si>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</si>
  <si>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</si>
  <si>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</si>
  <si>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</si>
  <si>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</si>
  <si>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</si>
  <si>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</si>
  <si>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</si>
  <si>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</si>
  <si>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</si>
  <si>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</si>
  <si>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</si>
  <si>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</si>
  <si>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</si>
  <si>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</si>
  <si>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</si>
  <si>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</si>
  <si>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</si>
  <si>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</si>
  <si>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</si>
  <si>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</si>
  <si>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</si>
  <si>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</si>
  <si>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</si>
  <si>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</si>
  <si>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</si>
  <si>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</si>
  <si>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</si>
  <si>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</si>
  <si>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</si>
  <si>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</si>
  <si>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</si>
  <si>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</si>
  <si>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</si>
  <si>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</si>
  <si>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</si>
  <si>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</si>
  <si>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</si>
  <si>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</si>
  <si>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</si>
  <si>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</si>
  <si>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</si>
  <si>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</si>
  <si>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</si>
  <si>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</si>
  <si>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</si>
  <si>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</si>
  <si>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</si>
  <si>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</si>
  <si>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</si>
  <si>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</si>
  <si>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</si>
  <si>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</si>
  <si>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</si>
  <si>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</si>
  <si>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</si>
  <si>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</si>
  <si>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</si>
  <si>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</si>
  <si>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</si>
  <si>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</si>
  <si>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</si>
  <si>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</si>
  <si>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</si>
  <si>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</si>
  <si>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</si>
  <si>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</si>
  <si>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</si>
  <si>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</si>
  <si>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</si>
  <si>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</si>
  <si>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</si>
  <si>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</si>
  <si>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</si>
  <si>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</si>
  <si>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</si>
  <si>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</si>
  <si>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</si>
  <si>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</si>
  <si>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</si>
  <si>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</si>
  <si>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</si>
  <si>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</si>
  <si>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</si>
  <si>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</si>
  <si>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</si>
  <si>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</si>
  <si>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</si>
  <si>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</si>
  <si>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</si>
  <si>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</si>
  <si>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</si>
  <si>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</si>
  <si>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</si>
  <si>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</si>
  <si>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</si>
  <si>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</si>
  <si>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</si>
  <si>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</si>
  <si>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</si>
  <si>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</si>
  <si>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</si>
  <si>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</si>
  <si>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</si>
  <si>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</si>
  <si>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</si>
  <si>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</si>
  <si>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</si>
  <si>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</si>
  <si>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</si>
  <si>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</si>
  <si>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</si>
  <si>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</si>
  <si>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</si>
  <si>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</si>
  <si>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</si>
  <si>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</si>
  <si>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</si>
  <si>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</si>
  <si>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</si>
  <si>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</si>
  <si>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</si>
  <si>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</si>
  <si>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</si>
  <si>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</si>
  <si>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</si>
  <si>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</si>
  <si>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</si>
  <si>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</si>
  <si>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</si>
  <si>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</si>
  <si>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</si>
  <si>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</si>
  <si>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</si>
  <si>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</si>
  <si>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</si>
  <si>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</si>
  <si>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</si>
  <si>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</si>
  <si>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</si>
  <si>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</si>
  <si>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</si>
  <si>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</si>
  <si>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</si>
  <si>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</si>
  <si>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</si>
  <si>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</si>
  <si>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</si>
  <si>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</si>
  <si>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</si>
  <si>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</si>
  <si>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</si>
  <si>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</si>
  <si>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</si>
  <si>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</si>
  <si>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</si>
  <si>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</si>
  <si>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</si>
  <si>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</si>
  <si>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</si>
  <si>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</si>
  <si>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</si>
  <si>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</si>
  <si>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</si>
  <si>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</si>
  <si>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</si>
  <si>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</si>
  <si>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</si>
  <si>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</si>
  <si>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</si>
  <si>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</si>
  <si>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</si>
  <si>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</si>
  <si>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</si>
  <si>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</si>
  <si>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</si>
  <si>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</si>
  <si>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</si>
  <si>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</si>
  <si>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</si>
  <si>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</si>
  <si>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</si>
  <si>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</si>
  <si>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</si>
  <si>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</si>
  <si>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</si>
  <si>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</si>
  <si>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</si>
  <si>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</si>
  <si>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</si>
  <si>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</si>
  <si>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</si>
  <si>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</si>
  <si>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</si>
  <si>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</si>
  <si>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</si>
  <si>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</si>
  <si>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</si>
  <si>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</si>
  <si>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</si>
  <si>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</si>
  <si>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</si>
  <si>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</si>
  <si>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</si>
  <si>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</si>
  <si>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</si>
  <si>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</si>
  <si>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</si>
  <si>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</si>
  <si>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</si>
  <si>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</si>
  <si>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</si>
  <si>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</si>
  <si>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</si>
  <si>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</si>
  <si>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</si>
  <si>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</si>
  <si>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</si>
  <si>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</si>
  <si>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</si>
  <si>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</si>
  <si>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</si>
  <si>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</si>
  <si>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</si>
  <si>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</si>
  <si>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</si>
  <si>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</si>
  <si>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</si>
  <si>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</si>
  <si>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</si>
  <si>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</si>
  <si>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</si>
  <si>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</si>
  <si>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</si>
  <si>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</si>
  <si>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</si>
  <si>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</si>
  <si>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</si>
  <si>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</si>
  <si>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</si>
  <si>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</si>
  <si>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</si>
  <si>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</si>
  <si>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</si>
  <si>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</si>
  <si>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</si>
  <si>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</si>
  <si>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</si>
  <si>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</si>
  <si>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</si>
  <si>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</si>
  <si>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</si>
  <si>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</si>
  <si>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</si>
  <si>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</si>
  <si>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</si>
  <si>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</si>
  <si>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</si>
  <si>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</si>
  <si>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</si>
  <si>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</si>
  <si>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</si>
  <si>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</si>
  <si>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</si>
  <si>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</si>
  <si>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</si>
  <si>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</si>
  <si>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</si>
  <si>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</si>
  <si>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</si>
  <si>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</si>
  <si>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</si>
  <si>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</si>
  <si>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</si>
  <si>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</si>
  <si>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</si>
  <si>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</si>
  <si>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</si>
  <si>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</si>
  <si>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</si>
  <si>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</si>
  <si>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</si>
  <si>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</si>
  <si>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</si>
  <si>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</si>
  <si>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</si>
  <si>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</si>
  <si>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</si>
  <si>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</si>
  <si>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</si>
  <si>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</si>
  <si>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</si>
  <si>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</si>
  <si>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</si>
  <si>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</si>
  <si>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</si>
  <si>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</si>
  <si>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</si>
  <si>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</si>
  <si>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</si>
  <si>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</si>
  <si>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</si>
  <si>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</si>
  <si>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</si>
  <si>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</si>
  <si>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</si>
  <si>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</si>
  <si>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</si>
  <si>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</si>
  <si>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</si>
  <si>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</si>
  <si>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</si>
  <si>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</si>
  <si>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</si>
  <si>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</si>
  <si>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</si>
  <si>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</si>
  <si>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</si>
  <si>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</si>
  <si>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</si>
  <si>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</si>
  <si>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</si>
  <si>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</si>
  <si>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</si>
  <si>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</si>
  <si>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</si>
  <si>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</si>
  <si>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</si>
  <si>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</si>
  <si>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</si>
  <si>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</si>
  <si>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</si>
  <si>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</si>
  <si>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</si>
  <si>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</si>
  <si>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</si>
  <si>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</si>
  <si>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</si>
  <si>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</si>
  <si>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</si>
  <si>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</si>
  <si>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</si>
  <si>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</si>
  <si>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</si>
  <si>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</si>
  <si>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</si>
  <si>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</si>
  <si>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</si>
  <si>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</si>
  <si>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</si>
  <si>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</si>
  <si>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</si>
  <si>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</si>
  <si>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</si>
  <si>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</si>
  <si>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</si>
  <si>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</si>
  <si>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</si>
  <si>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</si>
  <si>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</si>
  <si>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</si>
  <si>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</si>
  <si>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</si>
  <si>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</si>
  <si>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</si>
  <si>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</si>
  <si>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</si>
  <si>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</si>
  <si>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</si>
  <si>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</si>
  <si>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</si>
  <si>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</si>
  <si>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</si>
  <si>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</si>
  <si>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</si>
  <si>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</si>
  <si>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</si>
  <si>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</si>
  <si>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</si>
  <si>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</si>
  <si>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</si>
  <si>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</si>
  <si>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</si>
  <si>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</si>
  <si>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</si>
  <si>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</si>
  <si>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</si>
  <si>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</si>
  <si>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</si>
  <si>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</si>
  <si>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</si>
  <si>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</si>
  <si>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</si>
  <si>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</si>
  <si>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</si>
  <si>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</si>
  <si>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</si>
  <si>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</si>
  <si>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</si>
  <si>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</si>
  <si>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</si>
  <si>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</si>
  <si>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</si>
  <si>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</si>
  <si>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</si>
  <si>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</si>
  <si>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</si>
  <si>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</si>
  <si>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</si>
  <si>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</si>
  <si>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</si>
  <si>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</si>
  <si>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</si>
  <si>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</si>
  <si>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</si>
  <si>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</si>
  <si>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</si>
  <si>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</si>
  <si>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</si>
  <si>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</si>
  <si>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</si>
  <si>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</si>
  <si>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</si>
  <si>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</si>
  <si>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</si>
  <si>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</si>
  <si>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</si>
  <si>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</si>
  <si>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</si>
  <si>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</si>
  <si>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</si>
  <si>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</si>
  <si>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</si>
  <si>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</si>
  <si>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</si>
  <si>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</si>
  <si>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</si>
  <si>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</si>
  <si>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</si>
  <si>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</si>
  <si>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</si>
  <si>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</si>
  <si>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</si>
  <si>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</si>
  <si>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</si>
  <si>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</si>
  <si>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</si>
  <si>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</si>
  <si>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</si>
  <si>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</si>
  <si>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</si>
  <si>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</si>
  <si>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</si>
  <si>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</si>
  <si>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</si>
  <si>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</si>
  <si>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</si>
  <si>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</si>
  <si>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</si>
  <si>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</si>
  <si>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</si>
  <si>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</si>
  <si>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</si>
  <si>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</si>
  <si>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</si>
  <si>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</si>
  <si>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</si>
  <si>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</si>
  <si>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</si>
  <si>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</si>
  <si>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</si>
  <si>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</si>
  <si>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</si>
  <si>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</si>
  <si>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</si>
  <si>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</si>
  <si>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</si>
  <si>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</si>
  <si>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</si>
  <si>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</si>
  <si>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</si>
  <si>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</si>
  <si>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</si>
  <si>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</si>
  <si>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</si>
  <si>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</si>
  <si>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</si>
  <si>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</si>
  <si>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</si>
  <si>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</si>
  <si>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</si>
  <si>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</si>
  <si>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</si>
  <si>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</si>
  <si>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</si>
  <si>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</si>
  <si>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</si>
  <si>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</si>
  <si>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</si>
  <si>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</si>
  <si>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</si>
  <si>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</si>
  <si>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</si>
  <si>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</si>
  <si>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</si>
  <si>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</si>
  <si>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</si>
  <si>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</si>
  <si>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</si>
  <si>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</si>
  <si>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</si>
  <si>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</si>
  <si>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</si>
  <si>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</si>
  <si>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</si>
  <si>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</si>
  <si>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</si>
  <si>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</si>
  <si>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</si>
  <si>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</si>
  <si>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</si>
  <si>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</si>
  <si>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</si>
  <si>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</si>
  <si>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</si>
  <si>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</si>
  <si>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</si>
  <si>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</si>
  <si>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</si>
  <si>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</si>
  <si>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</si>
  <si>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</si>
  <si>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</si>
  <si>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</si>
  <si>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</si>
  <si>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</si>
  <si>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</si>
  <si>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</si>
  <si>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</si>
  <si>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</si>
  <si>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</si>
  <si>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</si>
  <si>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</si>
  <si>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</si>
  <si>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</si>
  <si>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</si>
  <si>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</si>
  <si>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</si>
  <si>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</si>
  <si>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</si>
  <si>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</si>
  <si>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</si>
  <si>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</si>
  <si>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</si>
  <si>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</si>
  <si>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</si>
  <si>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</si>
  <si>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</si>
  <si>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</si>
  <si>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</si>
  <si>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</si>
  <si>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</si>
  <si>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</si>
  <si>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</si>
  <si>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</si>
  <si>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</si>
  <si>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</si>
  <si>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</si>
  <si>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</si>
  <si>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</si>
  <si>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</si>
  <si>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</si>
  <si>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</si>
  <si>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</si>
  <si>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</si>
  <si>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</si>
  <si>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</si>
  <si>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</si>
  <si>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</si>
  <si>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</si>
  <si>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</si>
  <si>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</si>
  <si>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</si>
  <si>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</si>
  <si>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</si>
  <si>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</si>
  <si>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</si>
  <si>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</si>
  <si>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</si>
  <si>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</si>
  <si>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</si>
  <si>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</si>
  <si>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</si>
  <si>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</si>
  <si>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</si>
  <si>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</si>
  <si>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</si>
  <si>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</si>
  <si>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</si>
  <si>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</si>
  <si>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</si>
  <si>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</si>
  <si>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</si>
  <si>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</si>
  <si>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</si>
  <si>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</si>
  <si>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</si>
  <si>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</si>
  <si>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</si>
  <si>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</si>
  <si>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</si>
  <si>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</si>
  <si>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</si>
  <si>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</si>
  <si>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</si>
  <si>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</si>
  <si>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</si>
  <si>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</si>
  <si>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</si>
  <si>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</si>
  <si>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</si>
  <si>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</si>
  <si>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</si>
  <si>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</si>
  <si>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</si>
  <si>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</si>
  <si>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</si>
  <si>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</si>
  <si>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</si>
  <si>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</si>
  <si>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</si>
  <si>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</si>
  <si>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</si>
  <si>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</si>
  <si>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</si>
  <si>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</si>
  <si>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</si>
  <si>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</si>
  <si>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</si>
  <si>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</si>
  <si>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</si>
  <si>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</si>
  <si>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</si>
  <si>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</si>
  <si>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</si>
  <si>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</si>
  <si>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</si>
  <si>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</si>
  <si>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</si>
  <si>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</si>
  <si>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</si>
  <si>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</si>
  <si>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</si>
  <si>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</si>
  <si>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</si>
  <si>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</si>
  <si>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</si>
  <si>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</si>
  <si>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</si>
  <si>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</si>
  <si>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</si>
  <si>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</si>
  <si>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</si>
  <si>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</si>
  <si>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</si>
  <si>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</si>
  <si>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</si>
  <si>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</si>
  <si>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</si>
  <si>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</si>
  <si>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</si>
  <si>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</si>
  <si>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</si>
  <si>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</si>
  <si>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</si>
  <si>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</si>
  <si>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</si>
  <si>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</si>
  <si>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</si>
  <si>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</si>
  <si>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</si>
  <si>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</si>
  <si>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</si>
  <si>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</si>
  <si>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</si>
  <si>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</si>
  <si>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</si>
  <si>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</si>
  <si>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</si>
  <si>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</si>
  <si>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</si>
  <si>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</si>
  <si>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</si>
  <si>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</si>
  <si>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</si>
  <si>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</si>
  <si>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</si>
  <si>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</si>
  <si>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</si>
  <si>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</si>
  <si>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</si>
  <si>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</si>
  <si>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</si>
  <si>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</si>
  <si>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</si>
  <si>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</si>
  <si>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</si>
  <si>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</si>
  <si>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</si>
  <si>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</si>
  <si>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</si>
  <si>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</si>
  <si>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</si>
  <si>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</si>
  <si>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</si>
  <si>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</si>
  <si>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</si>
  <si>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</si>
  <si>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</si>
  <si>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</si>
  <si>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</si>
  <si>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</si>
  <si>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</si>
  <si>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</si>
  <si>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</si>
  <si>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</si>
  <si>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</si>
  <si>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</si>
  <si>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</si>
  <si>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</si>
  <si>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</si>
  <si>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</si>
  <si>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</si>
  <si>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</si>
  <si>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</si>
  <si>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</si>
  <si>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</si>
  <si>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</si>
  <si>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</si>
  <si>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</si>
  <si>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</si>
  <si>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</si>
  <si>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</si>
  <si>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</si>
  <si>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</si>
  <si>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</si>
  <si>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</si>
  <si>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</si>
  <si>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</si>
  <si>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</si>
  <si>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</si>
  <si>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</si>
  <si>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</si>
  <si>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</si>
  <si>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</si>
  <si>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</si>
  <si>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</si>
  <si>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</si>
  <si>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</si>
  <si>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</si>
  <si>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</si>
  <si>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</si>
  <si>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</si>
  <si>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</si>
  <si>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</si>
  <si>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</si>
  <si>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</si>
  <si>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</si>
  <si>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</si>
  <si>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</si>
  <si>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</si>
  <si>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</si>
  <si>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</si>
  <si>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</si>
  <si>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</si>
  <si>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</si>
  <si>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</si>
  <si>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</si>
  <si>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</si>
  <si>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</si>
  <si>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</si>
  <si>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</si>
  <si>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</si>
  <si>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</si>
  <si>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</si>
  <si>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</si>
  <si>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</si>
  <si>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</si>
  <si>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</si>
  <si>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</si>
  <si>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</si>
  <si>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</si>
  <si>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</si>
  <si>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</si>
  <si>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</si>
  <si>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</si>
  <si>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</si>
  <si>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</si>
  <si>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</si>
  <si>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</si>
  <si>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</si>
  <si>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</si>
  <si>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</si>
  <si>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</si>
  <si>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</si>
  <si>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</si>
  <si>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</si>
  <si>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</si>
  <si>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</si>
  <si>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</si>
  <si>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</si>
  <si>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</si>
  <si>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</si>
  <si>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</si>
  <si>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</si>
  <si>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</si>
  <si>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</si>
  <si>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</si>
  <si>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</si>
  <si>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</si>
  <si>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</si>
  <si>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</si>
  <si>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</si>
  <si>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</si>
  <si>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</si>
  <si>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</si>
  <si>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</si>
  <si>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</si>
  <si>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</si>
  <si>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</si>
  <si>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</si>
  <si>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</si>
  <si>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</si>
  <si>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</si>
  <si>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</si>
  <si>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</si>
  <si>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</si>
  <si>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</si>
  <si>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</si>
  <si>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</si>
  <si>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</si>
  <si>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</si>
  <si>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</si>
  <si>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</si>
  <si>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</si>
  <si>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</si>
  <si>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</si>
  <si>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</si>
  <si>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</si>
  <si>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</si>
  <si>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</si>
  <si>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</si>
  <si>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</si>
  <si>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</si>
  <si>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</si>
  <si>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</si>
  <si>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</si>
  <si>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</si>
  <si>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</si>
  <si>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</si>
  <si>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</si>
  <si>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</si>
  <si>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</si>
  <si>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</si>
  <si>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</si>
  <si>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</si>
  <si>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</si>
  <si>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</si>
  <si>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</si>
  <si>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</si>
  <si>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</si>
  <si>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</si>
  <si>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</si>
  <si>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</si>
  <si>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</si>
  <si>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</si>
  <si>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</si>
  <si>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</si>
  <si>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</si>
  <si>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</si>
  <si>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</si>
  <si>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</si>
  <si>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</si>
  <si>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</si>
  <si>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</si>
  <si>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</si>
  <si>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</si>
  <si>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</si>
  <si>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</si>
  <si>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</si>
  <si>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</si>
  <si>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</si>
  <si>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</si>
  <si>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</si>
  <si>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</si>
  <si>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</si>
  <si>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</si>
  <si>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</si>
  <si>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</si>
  <si>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</si>
  <si>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</si>
  <si>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</si>
  <si>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</si>
  <si>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</si>
  <si>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</si>
  <si>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</si>
  <si>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</si>
  <si>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</si>
  <si>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</si>
  <si>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</si>
  <si>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</si>
  <si>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</si>
  <si>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</si>
  <si>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</si>
  <si>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</si>
  <si>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</si>
  <si>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</si>
  <si>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</si>
  <si>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</si>
  <si>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</si>
  <si>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</si>
  <si>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</si>
  <si>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</si>
  <si>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</si>
  <si>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</si>
  <si>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</si>
  <si>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</si>
  <si>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</si>
  <si>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</si>
  <si>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</si>
  <si>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</si>
  <si>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</si>
  <si>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</si>
  <si>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</si>
  <si>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</si>
  <si>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</si>
  <si>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</si>
  <si>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</si>
  <si>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</si>
  <si>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</si>
  <si>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</si>
  <si>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</si>
  <si>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</si>
  <si>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</si>
  <si>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</si>
  <si>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</si>
  <si>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</si>
  <si>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</si>
  <si>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</si>
  <si>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</si>
  <si>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</si>
  <si>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</si>
  <si>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</si>
  <si>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</si>
  <si>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</si>
  <si>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</si>
  <si>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</si>
  <si>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</si>
  <si>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</si>
  <si>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</si>
  <si>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</si>
  <si>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</si>
  <si>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</si>
  <si>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</si>
  <si>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</si>
  <si>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</si>
  <si>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</si>
  <si>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</si>
  <si>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</si>
  <si>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</si>
  <si>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</si>
  <si>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</si>
  <si>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</si>
  <si>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</si>
  <si>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</si>
  <si>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</si>
  <si>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</si>
  <si>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</si>
  <si>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</si>
  <si>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</si>
  <si>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</si>
  <si>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</si>
  <si>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</si>
  <si>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</si>
  <si>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</si>
  <si>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</si>
  <si>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</si>
  <si>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</si>
  <si>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</si>
  <si>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</si>
  <si>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</si>
  <si>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</si>
  <si>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</si>
  <si>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</si>
  <si>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</si>
  <si>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</si>
  <si>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</si>
  <si>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</si>
  <si>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</si>
  <si>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</si>
  <si>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</si>
  <si>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</si>
  <si>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</si>
  <si>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</si>
  <si>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</si>
  <si>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</si>
  <si>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</si>
  <si>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</si>
  <si>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</si>
  <si>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</si>
  <si>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</si>
  <si>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</si>
  <si>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</si>
  <si>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</si>
  <si>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</si>
  <si>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</si>
  <si>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</si>
  <si>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</si>
  <si>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</si>
  <si>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</si>
  <si>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</si>
  <si>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</si>
  <si>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</si>
  <si>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</si>
  <si>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</si>
  <si>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</si>
  <si>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</si>
  <si>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</si>
  <si>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</si>
  <si>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</si>
  <si>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</si>
  <si>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</si>
  <si>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</si>
  <si>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</si>
  <si>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</si>
  <si>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</si>
  <si>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</si>
  <si>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</si>
  <si>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</si>
  <si>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</si>
  <si>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</si>
  <si>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</si>
  <si>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</si>
  <si>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</si>
  <si>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</si>
  <si>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</si>
  <si>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</si>
  <si>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</si>
  <si>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</si>
  <si>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</si>
  <si>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</si>
  <si>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</si>
  <si>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</si>
  <si>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</si>
  <si>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</si>
  <si>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</si>
  <si>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</si>
  <si>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</si>
  <si>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</si>
  <si>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</si>
  <si>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</si>
  <si>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</si>
  <si>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</si>
  <si>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</si>
  <si>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</si>
  <si>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</si>
  <si>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</si>
  <si>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</si>
  <si>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</si>
  <si>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</si>
  <si>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</si>
  <si>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</si>
  <si>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</si>
  <si>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</si>
  <si>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</si>
  <si>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</si>
  <si>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</si>
  <si>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</si>
  <si>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</si>
  <si>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</si>
  <si>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</si>
  <si>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</si>
  <si>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</si>
  <si>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</si>
  <si>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</si>
  <si>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</si>
  <si>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</si>
  <si>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</si>
  <si>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</si>
  <si>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</si>
  <si>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</si>
  <si>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</si>
  <si>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</si>
  <si>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</si>
  <si>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</si>
  <si>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</si>
  <si>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</si>
  <si>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</si>
  <si>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</si>
  <si>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</si>
  <si>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</si>
  <si>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</si>
  <si>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</si>
  <si>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</si>
  <si>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</si>
  <si>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</si>
  <si>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</si>
  <si>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</si>
  <si>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</si>
  <si>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</si>
  <si>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</si>
  <si>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</si>
  <si>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</si>
  <si>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</si>
  <si>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</si>
  <si>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</si>
  <si>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</si>
  <si>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</si>
  <si>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</si>
  <si>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</si>
  <si>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</si>
  <si>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</si>
  <si>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</si>
  <si>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</si>
  <si>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</si>
  <si>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</si>
  <si>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</si>
  <si>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</si>
  <si>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</si>
  <si>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</si>
  <si>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</si>
  <si>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</si>
  <si>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</si>
  <si>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</si>
  <si>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</si>
  <si>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</si>
  <si>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</si>
  <si>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</si>
  <si>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</si>
  <si>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</si>
  <si>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</si>
  <si>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</si>
  <si>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</si>
  <si>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</si>
  <si>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</si>
  <si>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</si>
  <si>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</si>
  <si>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</si>
  <si>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</si>
  <si>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</si>
  <si>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</si>
  <si>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</si>
  <si>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</si>
  <si>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</si>
  <si>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</si>
  <si>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</si>
  <si>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</si>
  <si>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</si>
  <si>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</si>
  <si>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</si>
  <si>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</si>
  <si>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</si>
  <si>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</si>
  <si>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</si>
  <si>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</si>
  <si>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</si>
  <si>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</si>
  <si>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</si>
  <si>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</si>
  <si>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</si>
  <si>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</si>
  <si>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</si>
  <si>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</si>
  <si>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</si>
  <si>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</si>
  <si>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</si>
  <si>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</si>
  <si>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</si>
  <si>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</si>
  <si>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</si>
  <si>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</si>
  <si>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</si>
  <si>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</si>
  <si>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</si>
  <si>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</si>
  <si>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</si>
  <si>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</si>
  <si>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</si>
  <si>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</si>
  <si>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</si>
  <si>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</si>
  <si>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</si>
  <si>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</si>
  <si>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</si>
  <si>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</si>
  <si>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</si>
  <si>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</si>
  <si>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</si>
  <si>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</si>
  <si>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</si>
  <si>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</si>
  <si>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</si>
  <si>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</si>
  <si>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</si>
  <si>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</si>
  <si>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</si>
  <si>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</si>
  <si>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</si>
  <si>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</si>
  <si>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</si>
  <si>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</si>
  <si>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</si>
  <si>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</si>
  <si>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</si>
  <si>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</si>
  <si>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</si>
  <si>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</si>
  <si>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</si>
  <si>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</si>
  <si>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</si>
  <si>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</si>
  <si>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</si>
  <si>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</si>
  <si>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</si>
  <si>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</si>
  <si>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</si>
  <si>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</si>
  <si>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</si>
  <si>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</si>
  <si>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</si>
  <si>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</si>
  <si>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</si>
  <si>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</si>
  <si>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</si>
  <si>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</si>
  <si>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</si>
  <si>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</si>
  <si>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</si>
  <si>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</si>
  <si>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</si>
  <si>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</si>
  <si>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</si>
  <si>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</si>
  <si>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</si>
  <si>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</si>
  <si>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</si>
  <si>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</si>
  <si>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</si>
  <si>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</si>
  <si>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</si>
  <si>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</si>
  <si>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</si>
  <si>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</si>
  <si>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</si>
  <si>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</si>
  <si>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</si>
  <si>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</si>
  <si>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</si>
  <si>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</si>
  <si>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</si>
  <si>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</si>
  <si>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</si>
  <si>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</si>
  <si>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</si>
  <si>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</si>
  <si>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</si>
  <si>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</si>
  <si>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</si>
  <si>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</si>
  <si>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</si>
  <si>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</si>
  <si>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</si>
  <si>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</si>
  <si>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</si>
  <si>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</si>
  <si>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</si>
  <si>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</si>
  <si>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</si>
  <si>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</si>
  <si>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</si>
  <si>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</si>
  <si>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</si>
  <si>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</si>
  <si>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</si>
  <si>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</si>
  <si>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</si>
  <si>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</si>
  <si>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</si>
  <si>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</si>
  <si>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</si>
  <si>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</si>
  <si>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</si>
  <si>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</si>
  <si>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</si>
  <si>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</si>
  <si>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</si>
  <si>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</si>
  <si>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</si>
  <si>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</si>
  <si>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</si>
  <si>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</si>
  <si>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</si>
  <si>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</si>
  <si>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</si>
  <si>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</si>
  <si>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</si>
  <si>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</si>
  <si>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</si>
  <si>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</si>
  <si>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</si>
  <si>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</si>
  <si>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</si>
  <si>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</si>
  <si>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</si>
  <si>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</si>
  <si>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</si>
  <si>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</si>
  <si>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</si>
  <si>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</si>
  <si>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</si>
  <si>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</si>
  <si>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</si>
  <si>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</si>
  <si>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</si>
  <si>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</si>
  <si>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</si>
  <si>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</si>
  <si>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</si>
  <si>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</si>
  <si>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</si>
  <si>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</si>
  <si>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</si>
  <si>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</si>
  <si>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</si>
  <si>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</si>
  <si>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</si>
  <si>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</si>
  <si>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</si>
  <si>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</si>
  <si>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</si>
  <si>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</si>
  <si>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</si>
  <si>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</si>
  <si>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</si>
  <si>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</si>
  <si>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</si>
  <si>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</si>
  <si>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</si>
  <si>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</si>
  <si>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</si>
  <si>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</si>
  <si>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</si>
  <si>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</si>
  <si>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</si>
  <si>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</si>
  <si>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</si>
  <si>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</si>
  <si>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</si>
  <si>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</si>
  <si>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</si>
  <si>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</si>
  <si>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</si>
  <si>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</si>
  <si>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</si>
  <si>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</si>
  <si>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</si>
  <si>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</si>
  <si>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</si>
  <si>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</si>
  <si>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</si>
  <si>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</si>
  <si>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</si>
  <si>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</si>
  <si>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</si>
  <si>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</si>
  <si>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</si>
  <si>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</si>
  <si>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</si>
  <si>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</si>
  <si>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</si>
  <si>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</si>
  <si>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</si>
  <si>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</si>
  <si>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</si>
  <si>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</si>
  <si>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</si>
  <si>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</si>
  <si>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</si>
  <si>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</si>
  <si>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</si>
  <si>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</si>
  <si>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</si>
  <si>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</si>
  <si>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</si>
  <si>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</si>
  <si>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</si>
  <si>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</si>
  <si>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</si>
  <si>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</si>
  <si>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</si>
  <si>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</si>
  <si>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</si>
  <si>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</si>
  <si>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</si>
  <si>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</si>
  <si>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</si>
  <si>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</si>
  <si>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</si>
  <si>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</si>
  <si>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</si>
  <si>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</si>
  <si>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</si>
  <si>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</si>
  <si>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</si>
  <si>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</si>
  <si>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</si>
  <si>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</si>
  <si>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</si>
  <si>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</si>
  <si>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</si>
  <si>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</si>
  <si>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</si>
  <si>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</si>
  <si>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</si>
  <si>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</si>
  <si>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</si>
  <si>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</si>
  <si>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</si>
  <si>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</si>
  <si>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</si>
  <si>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</si>
  <si>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</si>
  <si>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</si>
  <si>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</si>
  <si>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</si>
  <si>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</si>
  <si>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</si>
  <si>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</si>
  <si>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</si>
  <si>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</si>
  <si>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</si>
  <si>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</si>
  <si>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</si>
  <si>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</si>
  <si>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</si>
  <si>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</si>
  <si>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</si>
  <si>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</si>
  <si>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</si>
  <si>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</si>
  <si>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</si>
  <si>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</si>
  <si>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</si>
  <si>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</si>
  <si>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</si>
  <si>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</si>
  <si>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</si>
  <si>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</si>
  <si>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</si>
  <si>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</si>
  <si>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</si>
  <si>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</si>
  <si>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</si>
  <si>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</si>
  <si>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</si>
  <si>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</si>
  <si>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</si>
  <si>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</si>
  <si>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</si>
  <si>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</si>
  <si>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</si>
  <si>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</si>
  <si>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</si>
  <si>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</si>
  <si>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</si>
  <si>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</si>
  <si>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</si>
  <si>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</si>
  <si>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</si>
  <si>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</si>
  <si>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</si>
  <si>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</si>
  <si>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</si>
  <si>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</si>
  <si>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</si>
  <si>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</si>
  <si>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</si>
  <si>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</si>
  <si>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</si>
  <si>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</si>
  <si>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</si>
  <si>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</si>
  <si>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</si>
  <si>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</si>
  <si>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</si>
  <si>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</si>
  <si>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</si>
  <si>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</si>
  <si>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</si>
  <si>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</si>
  <si>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</si>
  <si>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</si>
  <si>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</si>
  <si>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</si>
  <si>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</si>
  <si>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</si>
  <si>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</si>
  <si>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</si>
  <si>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</si>
  <si>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</si>
  <si>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</si>
  <si>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</si>
  <si>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</si>
  <si>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</si>
  <si>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</si>
  <si>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</si>
  <si>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</si>
  <si>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</si>
  <si>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</si>
  <si>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</si>
  <si>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</si>
  <si>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</si>
  <si>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</si>
  <si>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</si>
  <si>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</si>
  <si>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</si>
  <si>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</si>
  <si>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</si>
  <si>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</si>
  <si>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</si>
  <si>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</si>
  <si>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</si>
  <si>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</si>
  <si>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</si>
  <si>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</si>
  <si>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</si>
  <si>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</si>
  <si>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</si>
  <si>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</si>
  <si>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</si>
  <si>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</si>
  <si>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</si>
  <si>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</si>
  <si>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</si>
  <si>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</si>
  <si>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</si>
  <si>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</si>
  <si>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</si>
  <si>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</si>
  <si>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</si>
  <si>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</si>
  <si>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</si>
  <si>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</si>
  <si>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</si>
  <si>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</si>
  <si>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</si>
  <si>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</si>
  <si>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</si>
  <si>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</si>
  <si>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</si>
  <si>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</si>
  <si>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</si>
  <si>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</si>
  <si>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</si>
  <si>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</si>
  <si>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</si>
  <si>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</si>
  <si>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</si>
  <si>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</si>
  <si>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</si>
  <si>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</si>
  <si>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</si>
  <si>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</si>
  <si>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</si>
  <si>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</si>
  <si>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</si>
  <si>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</si>
  <si>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</si>
  <si>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</si>
  <si>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</si>
  <si>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</si>
  <si>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</si>
  <si>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</si>
  <si>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</si>
  <si>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</si>
  <si>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</si>
  <si>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</si>
  <si>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</si>
  <si>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</si>
  <si>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</si>
  <si>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</si>
  <si>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</si>
  <si>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</si>
  <si>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</si>
  <si>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</si>
  <si>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</si>
  <si>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</si>
  <si>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</si>
  <si>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</si>
  <si>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</si>
  <si>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</si>
  <si>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</si>
  <si>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</si>
  <si>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</si>
  <si>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</si>
  <si>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</si>
  <si>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</si>
  <si>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</si>
  <si>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</si>
  <si>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</si>
  <si>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</si>
  <si>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</si>
  <si>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</si>
  <si>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</si>
  <si>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</si>
  <si>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</si>
  <si>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</si>
  <si>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</si>
  <si>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</si>
  <si>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</si>
  <si>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</si>
  <si>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</si>
  <si>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</si>
  <si>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</si>
  <si>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</si>
  <si>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</si>
  <si>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</si>
  <si>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</si>
  <si>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</si>
  <si>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</si>
  <si>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</si>
  <si>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</si>
  <si>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</si>
  <si>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</si>
  <si>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</si>
  <si>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</si>
  <si>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</si>
  <si>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</si>
  <si>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</si>
  <si>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</si>
  <si>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</si>
  <si>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</si>
  <si>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</si>
  <si>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</si>
  <si>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</si>
  <si>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</si>
  <si>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</si>
  <si>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</si>
  <si>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</si>
  <si>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</si>
  <si>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</si>
  <si>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</si>
  <si>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</si>
  <si>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</si>
  <si>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</si>
  <si>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</si>
  <si>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</si>
  <si>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</si>
  <si>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</si>
  <si>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</si>
  <si>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</si>
  <si>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</si>
  <si>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</si>
  <si>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</si>
  <si>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</si>
  <si>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</si>
  <si>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</si>
  <si>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</si>
  <si>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</si>
  <si>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</si>
  <si>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</si>
  <si>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</si>
  <si>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</si>
  <si>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</si>
  <si>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</si>
  <si>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</si>
  <si>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</si>
  <si>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</si>
  <si>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</si>
  <si>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</si>
  <si>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</si>
  <si>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</si>
  <si>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</si>
  <si>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</si>
  <si>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</si>
  <si>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</si>
  <si>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</si>
  <si>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</si>
  <si>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</si>
  <si>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</si>
  <si>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</si>
  <si>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</si>
  <si>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</si>
  <si>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</si>
  <si>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</si>
  <si>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</si>
  <si>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</si>
  <si>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</si>
  <si>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</si>
  <si>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</si>
  <si>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</si>
  <si>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</si>
  <si>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</si>
  <si>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</si>
  <si>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</si>
  <si>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</si>
  <si>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</si>
  <si>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</si>
  <si>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</si>
  <si>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</si>
  <si>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</si>
  <si>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</si>
  <si>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</si>
  <si>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</si>
  <si>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</si>
  <si>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</si>
  <si>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</si>
  <si>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</si>
  <si>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</si>
  <si>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</si>
  <si>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</si>
  <si>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</si>
  <si>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</si>
  <si>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</si>
  <si>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</si>
  <si>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</si>
  <si>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</si>
  <si>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</si>
  <si>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</si>
  <si>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</si>
  <si>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</si>
  <si>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</si>
  <si>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</si>
  <si>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</si>
  <si>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</si>
  <si>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</si>
  <si>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</si>
  <si>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</si>
  <si>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</si>
  <si>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</si>
  <si>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</si>
  <si>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</si>
  <si>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</si>
  <si>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</si>
  <si>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</si>
  <si>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</si>
  <si>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</si>
  <si>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</si>
  <si>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</si>
  <si>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</si>
  <si>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</si>
  <si>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</si>
  <si>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</si>
  <si>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</si>
  <si>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</si>
  <si>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</si>
  <si>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</si>
  <si>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</si>
  <si>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</si>
  <si>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</si>
  <si>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</si>
  <si>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</si>
  <si>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</si>
  <si>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</si>
  <si>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</si>
  <si>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</si>
  <si>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</si>
  <si>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</si>
  <si>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</si>
  <si>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</si>
  <si>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</si>
  <si>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</si>
  <si>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</si>
  <si>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</si>
  <si>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</si>
  <si>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</si>
  <si>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</si>
  <si>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</si>
  <si>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</si>
  <si>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</si>
  <si>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</si>
  <si>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</si>
  <si>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</si>
  <si>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</si>
  <si>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</si>
  <si>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</si>
  <si>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</si>
  <si>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</si>
  <si>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</si>
  <si>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</si>
  <si>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</si>
  <si>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</si>
  <si>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</si>
  <si>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</si>
  <si>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</si>
  <si>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</si>
  <si>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</si>
  <si>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</si>
  <si>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</si>
  <si>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</si>
  <si>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</si>
  <si>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</si>
  <si>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</si>
  <si>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</si>
  <si>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</si>
  <si>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</si>
  <si>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</si>
  <si>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</si>
  <si>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</si>
  <si>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</si>
  <si>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</si>
  <si>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</si>
  <si>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</si>
  <si>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</si>
  <si>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</si>
  <si>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</si>
  <si>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</si>
  <si>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</si>
  <si>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</si>
  <si>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</si>
  <si>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</si>
  <si>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</si>
  <si>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</si>
  <si>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</si>
  <si>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</si>
  <si>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</si>
  <si>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</si>
  <si>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</si>
  <si>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</si>
  <si>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</si>
  <si>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</si>
  <si>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</si>
  <si>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</si>
  <si>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</si>
  <si>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</si>
  <si>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</si>
  <si>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</si>
  <si>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</si>
  <si>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</si>
  <si>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</si>
  <si>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</si>
  <si>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</si>
  <si>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</si>
  <si>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</si>
  <si>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</si>
  <si>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</si>
  <si>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</si>
  <si>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</si>
  <si>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</si>
  <si>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</si>
  <si>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</si>
  <si>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</si>
  <si>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</si>
  <si>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</si>
  <si>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</si>
  <si>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</si>
  <si>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</si>
  <si>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</si>
  <si>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</si>
  <si>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</si>
  <si>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</si>
  <si>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</si>
  <si>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</si>
  <si>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</si>
  <si>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</si>
  <si>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</si>
  <si>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</si>
  <si>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</si>
  <si>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</si>
  <si>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</si>
  <si>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</si>
  <si>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</si>
  <si>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</si>
  <si>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</si>
  <si>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</si>
  <si>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</si>
  <si>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</si>
  <si>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</si>
  <si>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</si>
  <si>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</si>
  <si>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</si>
  <si>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</si>
  <si>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</si>
  <si>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</si>
  <si>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</si>
  <si>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</si>
  <si>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</si>
  <si>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</si>
  <si>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</si>
  <si>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</si>
  <si>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</si>
  <si>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</si>
  <si>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</si>
  <si>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</si>
  <si>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</si>
  <si>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</si>
  <si>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</si>
  <si>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</si>
  <si>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</si>
  <si>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</si>
  <si>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</si>
  <si>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</si>
  <si>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</si>
  <si>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</si>
  <si>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</si>
  <si>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</si>
  <si>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</si>
  <si>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</si>
  <si>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</si>
  <si>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</si>
  <si>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</si>
  <si>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</si>
  <si>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</si>
  <si>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</si>
  <si>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</si>
  <si>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</si>
  <si>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</si>
  <si>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</si>
  <si>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</si>
  <si>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</si>
  <si>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</si>
  <si>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</si>
  <si>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</si>
  <si>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</si>
  <si>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</si>
  <si>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</si>
  <si>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</si>
  <si>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</si>
  <si>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</si>
  <si>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</si>
  <si>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</si>
  <si>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</si>
  <si>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</si>
  <si>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</si>
  <si>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</si>
  <si>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</si>
  <si>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</si>
  <si>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</si>
  <si>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</si>
  <si>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</si>
  <si>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</si>
  <si>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</si>
  <si>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</si>
  <si>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</si>
  <si>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</si>
  <si>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</si>
  <si>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</si>
  <si>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</si>
  <si>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</si>
  <si>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</si>
  <si>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</si>
  <si>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</si>
  <si>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</si>
  <si>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</si>
  <si>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</si>
  <si>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</si>
  <si>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</si>
  <si>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</si>
  <si>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</si>
  <si>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</si>
  <si>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</si>
  <si>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</si>
  <si>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</si>
  <si>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</si>
  <si>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</si>
  <si>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</si>
  <si>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</si>
  <si>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</si>
  <si>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</si>
  <si>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</si>
  <si>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</si>
  <si>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</si>
  <si>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</si>
  <si>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</si>
  <si>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</si>
  <si>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</si>
  <si>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</si>
  <si>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</si>
  <si>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</si>
  <si>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</si>
  <si>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</si>
  <si>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</si>
  <si>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</si>
  <si>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</si>
  <si>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</si>
  <si>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</si>
  <si>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</si>
  <si>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</si>
  <si>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</si>
  <si>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</si>
  <si>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</si>
  <si>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</si>
  <si>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</si>
  <si>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</si>
  <si>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</si>
  <si>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</si>
  <si>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</si>
  <si>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</si>
  <si>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</si>
  <si>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</si>
  <si>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</si>
  <si>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</si>
  <si>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</si>
  <si>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</si>
  <si>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</si>
  <si>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</si>
  <si>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</si>
  <si>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</si>
  <si>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</si>
  <si>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</si>
  <si>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</si>
  <si>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</si>
  <si>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</si>
  <si>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</si>
  <si>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</si>
  <si>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</si>
  <si>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</si>
  <si>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</si>
  <si>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</si>
  <si>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</si>
  <si>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</si>
  <si>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</si>
  <si>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</si>
  <si>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</si>
  <si>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</si>
  <si>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</si>
  <si>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</si>
  <si>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</si>
  <si>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</si>
  <si>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</si>
  <si>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</si>
  <si>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</si>
  <si>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</si>
  <si>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</si>
  <si>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</si>
  <si>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</si>
  <si>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</si>
  <si>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</si>
  <si>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</si>
  <si>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</si>
  <si>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</si>
  <si>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</si>
  <si>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</si>
  <si>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</si>
  <si>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</si>
  <si>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</si>
  <si>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</si>
  <si>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</si>
  <si>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</si>
  <si>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</si>
  <si>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</si>
  <si>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</si>
  <si>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</si>
  <si>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</si>
  <si>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</si>
  <si>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</si>
  <si>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</si>
  <si>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</si>
  <si>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</si>
  <si>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</si>
  <si>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</si>
  <si>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</si>
  <si>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</si>
  <si>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</si>
  <si>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</si>
  <si>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</si>
  <si>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</si>
  <si>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</si>
  <si>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</si>
  <si>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</si>
  <si>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</si>
  <si>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</si>
  <si>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</si>
  <si>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</si>
  <si>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</si>
  <si>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</si>
  <si>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</si>
  <si>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</si>
  <si>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</si>
  <si>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</si>
  <si>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</si>
  <si>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</si>
  <si>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</si>
  <si>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</si>
  <si>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</si>
  <si>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</si>
  <si>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</si>
  <si>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</si>
  <si>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</si>
  <si>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</si>
  <si>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</si>
  <si>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</si>
  <si>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</si>
  <si>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</si>
  <si>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</si>
  <si>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</si>
  <si>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</si>
  <si>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</si>
  <si>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</si>
  <si>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</si>
  <si>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</si>
  <si>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</si>
  <si>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</si>
  <si>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</si>
  <si>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</si>
  <si>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</si>
  <si>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</si>
  <si>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</si>
  <si>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</si>
  <si>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</si>
  <si>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</si>
  <si>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</si>
  <si>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</si>
  <si>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</si>
  <si>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</si>
  <si>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</si>
  <si>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</si>
  <si>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</si>
  <si>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</si>
  <si>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</si>
  <si>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</si>
  <si>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</si>
  <si>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</si>
  <si>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</si>
  <si>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</si>
  <si>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</si>
  <si>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</si>
  <si>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</si>
  <si>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</si>
  <si>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</si>
  <si>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</si>
  <si>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</si>
  <si>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</si>
  <si>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</si>
  <si>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</si>
  <si>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</si>
  <si>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</si>
  <si>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</si>
  <si>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</si>
  <si>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</si>
  <si>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</si>
  <si>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</si>
  <si>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</si>
  <si>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</si>
  <si>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</si>
  <si>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</si>
  <si>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</si>
  <si>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</si>
  <si>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</si>
  <si>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</si>
  <si>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</si>
  <si>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</si>
  <si>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</si>
  <si>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</si>
  <si>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</si>
  <si>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</si>
  <si>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</si>
  <si>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</si>
  <si>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</si>
  <si>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</si>
  <si>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</si>
  <si>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</si>
  <si>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</si>
  <si>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</si>
  <si>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</si>
  <si>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</si>
  <si>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Темерин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</si>
</sst>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419</c:v>
                </c:pt>
                <c:pt idx="1">
                  <c:v>598</c:v>
                </c:pt>
                <c:pt idx="2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336</c:v>
                </c:pt>
                <c:pt idx="1">
                  <c:v>498</c:v>
                </c:pt>
                <c:pt idx="2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1090</c:v>
                </c:pt>
                <c:pt idx="1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88416"/>
        <c:axId val="150664320"/>
      </c:barChart>
      <c:catAx>
        <c:axId val="15058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64320"/>
        <c:crosses val="autoZero"/>
        <c:auto val="1"/>
        <c:lblAlgn val="ctr"/>
        <c:lblOffset val="100"/>
        <c:noMultiLvlLbl val="0"/>
      </c:catAx>
      <c:valAx>
        <c:axId val="1506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8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150</c:v>
                </c:pt>
                <c:pt idx="1">
                  <c:v>140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25152"/>
        <c:axId val="151026688"/>
      </c:barChart>
      <c:catAx>
        <c:axId val="1510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6688"/>
        <c:crosses val="autoZero"/>
        <c:auto val="1"/>
        <c:lblAlgn val="ctr"/>
        <c:lblOffset val="100"/>
        <c:noMultiLvlLbl val="0"/>
      </c:catAx>
      <c:valAx>
        <c:axId val="1510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20</c:v>
                </c:pt>
                <c:pt idx="1">
                  <c:v>17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15968"/>
        <c:axId val="151317504"/>
      </c:barChart>
      <c:catAx>
        <c:axId val="15131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7504"/>
        <c:crosses val="autoZero"/>
        <c:auto val="1"/>
        <c:lblAlgn val="ctr"/>
        <c:lblOffset val="100"/>
        <c:noMultiLvlLbl val="0"/>
      </c:catAx>
      <c:valAx>
        <c:axId val="15131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30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08832"/>
        <c:axId val="152851584"/>
      </c:barChart>
      <c:catAx>
        <c:axId val="15280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51584"/>
        <c:crosses val="autoZero"/>
        <c:auto val="1"/>
        <c:lblAlgn val="ctr"/>
        <c:lblOffset val="100"/>
        <c:noMultiLvlLbl val="0"/>
      </c:catAx>
      <c:valAx>
        <c:axId val="15285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10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19040"/>
        <c:axId val="152957696"/>
      </c:barChart>
      <c:catAx>
        <c:axId val="15291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57696"/>
        <c:crosses val="autoZero"/>
        <c:auto val="1"/>
        <c:lblAlgn val="ctr"/>
        <c:lblOffset val="100"/>
        <c:noMultiLvlLbl val="0"/>
      </c:catAx>
      <c:valAx>
        <c:axId val="152957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53.234999999999999</c:v>
                </c:pt>
                <c:pt idx="1">
                  <c:v>53.234999999999999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22688"/>
        <c:axId val="153150208"/>
      </c:barChart>
      <c:catAx>
        <c:axId val="15312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0208"/>
        <c:crosses val="autoZero"/>
        <c:auto val="1"/>
        <c:lblAlgn val="ctr"/>
        <c:lblOffset val="100"/>
        <c:noMultiLvlLbl val="0"/>
      </c:catAx>
      <c:valAx>
        <c:axId val="15315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2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11565</c:v>
                </c:pt>
                <c:pt idx="1">
                  <c:v>9712</c:v>
                </c:pt>
                <c:pt idx="2">
                  <c:v>10986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5968"/>
        <c:axId val="153330048"/>
      </c:barChart>
      <c:catAx>
        <c:axId val="1533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30048"/>
        <c:crosses val="autoZero"/>
        <c:auto val="1"/>
        <c:lblAlgn val="ctr"/>
        <c:lblOffset val="100"/>
        <c:noMultiLvlLbl val="0"/>
      </c:catAx>
      <c:valAx>
        <c:axId val="1533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1593728"/>
        <c:axId val="434434432"/>
      </c:barChart>
      <c:catAx>
        <c:axId val="4315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434432"/>
        <c:crosses val="autoZero"/>
        <c:auto val="1"/>
        <c:lblAlgn val="ctr"/>
        <c:lblOffset val="100"/>
        <c:noMultiLvlLbl val="0"/>
      </c:catAx>
      <c:valAx>
        <c:axId val="4344344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5937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705344"/>
        <c:axId val="435720576"/>
      </c:barChart>
      <c:catAx>
        <c:axId val="43570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720576"/>
        <c:crosses val="autoZero"/>
        <c:auto val="1"/>
        <c:lblAlgn val="ctr"/>
        <c:lblOffset val="100"/>
        <c:noMultiLvlLbl val="0"/>
      </c:catAx>
      <c:valAx>
        <c:axId val="43572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70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18.197305250116152</c:v>
                </c:pt>
                <c:pt idx="1">
                  <c:v>60.376335759640696</c:v>
                </c:pt>
                <c:pt idx="2">
                  <c:v>21.426358990243148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105</c:v>
                </c:pt>
                <c:pt idx="1">
                  <c:v>148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31</c:v>
                </c:pt>
                <c:pt idx="1">
                  <c:v>46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37587968"/>
        <c:axId val="437589504"/>
      </c:barChart>
      <c:catAx>
        <c:axId val="4375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589504"/>
        <c:crosses val="autoZero"/>
        <c:auto val="1"/>
        <c:lblAlgn val="ctr"/>
        <c:lblOffset val="100"/>
        <c:noMultiLvlLbl val="0"/>
      </c:catAx>
      <c:valAx>
        <c:axId val="43758950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758796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38860800"/>
        <c:axId val="438875264"/>
      </c:barChart>
      <c:catAx>
        <c:axId val="43886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875264"/>
        <c:crosses val="autoZero"/>
        <c:auto val="1"/>
        <c:lblAlgn val="ctr"/>
        <c:lblOffset val="100"/>
        <c:noMultiLvlLbl val="0"/>
      </c:catAx>
      <c:valAx>
        <c:axId val="4388752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886080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128.69999999999999</c:v>
                </c:pt>
                <c:pt idx="1">
                  <c:v>104.3</c:v>
                </c:pt>
                <c:pt idx="2">
                  <c:v>125.2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80.900000000000006</c:v>
                </c:pt>
                <c:pt idx="1">
                  <c:v>129.5</c:v>
                </c:pt>
                <c:pt idx="2">
                  <c:v>113.2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8935936"/>
        <c:axId val="438938240"/>
      </c:barChart>
      <c:catAx>
        <c:axId val="43893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938240"/>
        <c:crosses val="autoZero"/>
        <c:auto val="1"/>
        <c:lblAlgn val="ctr"/>
        <c:lblOffset val="100"/>
        <c:noMultiLvlLbl val="0"/>
      </c:catAx>
      <c:valAx>
        <c:axId val="43893824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93593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579</c:v>
                </c:pt>
                <c:pt idx="1">
                  <c:v>533</c:v>
                </c:pt>
                <c:pt idx="2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9304192"/>
        <c:axId val="439400704"/>
      </c:barChart>
      <c:catAx>
        <c:axId val="43930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400704"/>
        <c:crosses val="autoZero"/>
        <c:auto val="1"/>
        <c:lblAlgn val="ctr"/>
        <c:lblOffset val="100"/>
        <c:noMultiLvlLbl val="0"/>
      </c:catAx>
      <c:valAx>
        <c:axId val="43940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30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19</c:v>
                </c:pt>
                <c:pt idx="1">
                  <c:v>14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42</c:v>
                </c:pt>
                <c:pt idx="1">
                  <c:v>30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9917568"/>
        <c:axId val="439932032"/>
      </c:barChart>
      <c:catAx>
        <c:axId val="4399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932032"/>
        <c:crosses val="autoZero"/>
        <c:auto val="1"/>
        <c:lblAlgn val="ctr"/>
        <c:lblOffset val="100"/>
        <c:noMultiLvlLbl val="0"/>
      </c:catAx>
      <c:valAx>
        <c:axId val="43993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917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77</c:v>
                </c:pt>
                <c:pt idx="1">
                  <c:v>66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146</c:v>
                </c:pt>
                <c:pt idx="1">
                  <c:v>150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365824"/>
        <c:axId val="440537472"/>
      </c:barChart>
      <c:catAx>
        <c:axId val="4403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537472"/>
        <c:crosses val="autoZero"/>
        <c:auto val="1"/>
        <c:lblAlgn val="ctr"/>
        <c:lblOffset val="100"/>
        <c:noMultiLvlLbl val="0"/>
      </c:catAx>
      <c:valAx>
        <c:axId val="44053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36582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2.3308037788446647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2.1952919312374166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2.5708533374632183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2.5166485984203191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2.3617779154406069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2.5205203654948121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2.8883382375716278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3.4962056682669966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3.6355892829487377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3.480718599969026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3.2987455474678642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3.3955397243301841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4.0343812916214956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4.2705590831655567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3.5000774353414901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2.0404212482577049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1.4364255846368281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0.88276289298435806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1904512"/>
        <c:axId val="442090624"/>
      </c:barChart>
      <c:catAx>
        <c:axId val="4419045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2090624"/>
        <c:crosses val="autoZero"/>
        <c:auto val="1"/>
        <c:lblAlgn val="ctr"/>
        <c:lblOffset val="100"/>
        <c:noMultiLvlLbl val="0"/>
      </c:catAx>
      <c:valAx>
        <c:axId val="4420906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1904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2.4585720923029268</c:v>
                </c:pt>
                <c:pt idx="1">
                  <c:v>2.6715192814000313</c:v>
                </c:pt>
                <c:pt idx="2">
                  <c:v>2.7257240204429301</c:v>
                </c:pt>
                <c:pt idx="3">
                  <c:v>2.8573641009756852</c:v>
                </c:pt>
                <c:pt idx="4">
                  <c:v>2.5592380362397398</c:v>
                </c:pt>
                <c:pt idx="5">
                  <c:v>2.8496205668266996</c:v>
                </c:pt>
                <c:pt idx="6">
                  <c:v>2.8844664704971348</c:v>
                </c:pt>
                <c:pt idx="7">
                  <c:v>3.5116927365649682</c:v>
                </c:pt>
                <c:pt idx="8">
                  <c:v>3.7556140622580148</c:v>
                </c:pt>
                <c:pt idx="9">
                  <c:v>3.6975375561406225</c:v>
                </c:pt>
                <c:pt idx="10">
                  <c:v>3.1400030974136595</c:v>
                </c:pt>
                <c:pt idx="11">
                  <c:v>3.2871302462443861</c:v>
                </c:pt>
                <c:pt idx="12">
                  <c:v>3.4497444633730834</c:v>
                </c:pt>
                <c:pt idx="13">
                  <c:v>3.6355892829487377</c:v>
                </c:pt>
                <c:pt idx="14">
                  <c:v>2.82251819730525</c:v>
                </c:pt>
                <c:pt idx="15">
                  <c:v>1.4751432553817563</c:v>
                </c:pt>
                <c:pt idx="16">
                  <c:v>0.9059934954313148</c:v>
                </c:pt>
                <c:pt idx="17">
                  <c:v>0.45686851479015023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2113408"/>
        <c:axId val="442160256"/>
      </c:barChart>
      <c:catAx>
        <c:axId val="4421134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2160256"/>
        <c:crosses val="autoZero"/>
        <c:auto val="1"/>
        <c:lblAlgn val="ctr"/>
        <c:lblOffset val="100"/>
        <c:noMultiLvlLbl val="0"/>
      </c:catAx>
      <c:valAx>
        <c:axId val="4421602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113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0.15957446808510636</c:v>
                </c:pt>
                <c:pt idx="1">
                  <c:v>0.26303428839830906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1.4007092198581559</c:v>
                </c:pt>
                <c:pt idx="1">
                  <c:v>0.22545796148426492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819-48CF-BB05-93940CAD195A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819-48CF-BB05-93940CAD19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5.4078014184397167</c:v>
                </c:pt>
                <c:pt idx="1">
                  <c:v>1.7848755284170972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819-48CF-BB05-93940CAD195A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819-48CF-BB05-93940CAD19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19.379432624113473</c:v>
                </c:pt>
                <c:pt idx="1">
                  <c:v>14.57961484264913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819-48CF-BB05-93940CAD19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819-48CF-BB05-93940CAD195A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56.507092198581567</c:v>
                </c:pt>
                <c:pt idx="1">
                  <c:v>69.985908877407226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3819-48CF-BB05-93940CAD195A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3819-48CF-BB05-93940CAD19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5.2836879432624118</c:v>
                </c:pt>
                <c:pt idx="1">
                  <c:v>4.6688586190699857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3819-48CF-BB05-93940CAD195A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3819-48CF-BB05-93940CAD195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11.861702127659575</c:v>
                </c:pt>
                <c:pt idx="1">
                  <c:v>8.4922498825739776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3045376"/>
        <c:axId val="443090432"/>
      </c:barChart>
      <c:catAx>
        <c:axId val="44304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090432"/>
        <c:crosses val="autoZero"/>
        <c:auto val="1"/>
        <c:lblAlgn val="ctr"/>
        <c:lblOffset val="100"/>
        <c:noMultiLvlLbl val="0"/>
      </c:catAx>
      <c:valAx>
        <c:axId val="443090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045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F-42D5-B203-5A01B5702F0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F-42D5-B203-5A01B5702F0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21.436170212765955</c:v>
                </c:pt>
                <c:pt idx="1">
                  <c:v>17.529356505401598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F-42D5-B203-5A01B5702F0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F-42D5-B203-5A01B5702F0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33.882978723404257</c:v>
                </c:pt>
                <c:pt idx="1">
                  <c:v>40.920620009394085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F-42D5-B203-5A01B5702F0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F-42D5-B203-5A01B5702F0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44.494680851063826</c:v>
                </c:pt>
                <c:pt idx="1">
                  <c:v>41.193048379520903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0.18617021276595747</c:v>
                </c:pt>
                <c:pt idx="1">
                  <c:v>0.35697510568341945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3304192"/>
        <c:axId val="443355136"/>
      </c:barChart>
      <c:catAx>
        <c:axId val="44330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355136"/>
        <c:crosses val="autoZero"/>
        <c:auto val="1"/>
        <c:lblAlgn val="ctr"/>
        <c:lblOffset val="100"/>
        <c:noMultiLvlLbl val="0"/>
      </c:catAx>
      <c:valAx>
        <c:axId val="443355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3041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783</c:v>
                </c:pt>
                <c:pt idx="1">
                  <c:v>677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511</c:v>
                </c:pt>
                <c:pt idx="1">
                  <c:v>444</c:v>
                </c:pt>
                <c:pt idx="2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7</c:v>
                </c:pt>
                <c:pt idx="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3463552"/>
        <c:axId val="443465088"/>
      </c:barChart>
      <c:catAx>
        <c:axId val="443463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465088"/>
        <c:crosses val="autoZero"/>
        <c:auto val="1"/>
        <c:lblAlgn val="ctr"/>
        <c:lblOffset val="100"/>
        <c:noMultiLvlLbl val="0"/>
      </c:catAx>
      <c:valAx>
        <c:axId val="443465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463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0.61</c:v>
                </c:pt>
                <c:pt idx="1">
                  <c:v>0.1</c:v>
                </c:pt>
                <c:pt idx="3">
                  <c:v>0.35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3970304"/>
        <c:axId val="443971840"/>
      </c:barChart>
      <c:catAx>
        <c:axId val="44397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971840"/>
        <c:crosses val="autoZero"/>
        <c:auto val="1"/>
        <c:lblAlgn val="ctr"/>
        <c:lblOffset val="100"/>
        <c:noMultiLvlLbl val="0"/>
      </c:catAx>
      <c:valAx>
        <c:axId val="4439718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9703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14.285714285714285</c:v>
                </c:pt>
                <c:pt idx="1">
                  <c:v>57.466063348416284</c:v>
                </c:pt>
                <c:pt idx="2">
                  <c:v>19.241815048822517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85.714285714285708</c:v>
                </c:pt>
                <c:pt idx="1">
                  <c:v>42.533936651583709</c:v>
                </c:pt>
                <c:pt idx="2">
                  <c:v>80.758184951177483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5081472"/>
        <c:axId val="445084416"/>
      </c:barChart>
      <c:catAx>
        <c:axId val="445081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084416"/>
        <c:crosses val="autoZero"/>
        <c:auto val="1"/>
        <c:lblAlgn val="ctr"/>
        <c:lblOffset val="100"/>
        <c:noMultiLvlLbl val="0"/>
      </c:catAx>
      <c:valAx>
        <c:axId val="4450844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081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108</c:v>
                </c:pt>
                <c:pt idx="1">
                  <c:v>123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107</c:v>
                </c:pt>
                <c:pt idx="1">
                  <c:v>118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5132800"/>
        <c:axId val="445135872"/>
      </c:barChart>
      <c:catAx>
        <c:axId val="4451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135872"/>
        <c:crosses val="autoZero"/>
        <c:auto val="1"/>
        <c:lblAlgn val="ctr"/>
        <c:lblOffset val="100"/>
        <c:noMultiLvlLbl val="0"/>
      </c:catAx>
      <c:valAx>
        <c:axId val="445135872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513280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185</c:v>
                </c:pt>
                <c:pt idx="1">
                  <c:v>238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234</c:v>
                </c:pt>
                <c:pt idx="1">
                  <c:v>264</c:v>
                </c:pt>
                <c:pt idx="2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5180928"/>
        <c:axId val="445182720"/>
      </c:barChart>
      <c:catAx>
        <c:axId val="44518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182720"/>
        <c:crosses val="autoZero"/>
        <c:auto val="1"/>
        <c:lblAlgn val="ctr"/>
        <c:lblOffset val="100"/>
        <c:noMultiLvlLbl val="0"/>
      </c:catAx>
      <c:valAx>
        <c:axId val="44518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5180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23.897435897435898</c:v>
                </c:pt>
                <c:pt idx="1">
                  <c:v>23.325905945819162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28.102564102564102</c:v>
                </c:pt>
                <c:pt idx="1">
                  <c:v>28.708807317931278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17.846153846153847</c:v>
                </c:pt>
                <c:pt idx="1">
                  <c:v>18.834291075407528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15.589743589743591</c:v>
                </c:pt>
                <c:pt idx="1">
                  <c:v>18.083734021343968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8.2051282051282044</c:v>
                </c:pt>
                <c:pt idx="1">
                  <c:v>7.1537469215433331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6.3589743589743595</c:v>
                </c:pt>
                <c:pt idx="1">
                  <c:v>3.8935147179547318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5882368"/>
        <c:axId val="446070144"/>
      </c:barChart>
      <c:catAx>
        <c:axId val="445882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6070144"/>
        <c:crosses val="autoZero"/>
        <c:auto val="1"/>
        <c:lblAlgn val="ctr"/>
        <c:lblOffset val="100"/>
        <c:noMultiLvlLbl val="0"/>
      </c:catAx>
      <c:valAx>
        <c:axId val="4460701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8823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48.37</c:v>
                </c:pt>
                <c:pt idx="1">
                  <c:v>42.89</c:v>
                </c:pt>
                <c:pt idx="2">
                  <c:v>7.79</c:v>
                </c:pt>
                <c:pt idx="3">
                  <c:v>0.85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50.1</c:v>
                </c:pt>
                <c:pt idx="1">
                  <c:v>38.86</c:v>
                </c:pt>
                <c:pt idx="2">
                  <c:v>9.35</c:v>
                </c:pt>
                <c:pt idx="3">
                  <c:v>1.38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6193664"/>
        <c:axId val="446195200"/>
      </c:barChart>
      <c:catAx>
        <c:axId val="4461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195200"/>
        <c:crosses val="autoZero"/>
        <c:auto val="1"/>
        <c:lblAlgn val="ctr"/>
        <c:lblOffset val="100"/>
        <c:noMultiLvlLbl val="0"/>
      </c:catAx>
      <c:valAx>
        <c:axId val="446195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1936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51673</c:v>
                </c:pt>
                <c:pt idx="1">
                  <c:v>56139</c:v>
                </c:pt>
                <c:pt idx="2">
                  <c:v>63752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6206336"/>
        <c:axId val="446209024"/>
      </c:barChart>
      <c:catAx>
        <c:axId val="44620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209024"/>
        <c:crosses val="autoZero"/>
        <c:auto val="1"/>
        <c:lblAlgn val="ctr"/>
        <c:lblOffset val="100"/>
        <c:noMultiLvlLbl val="0"/>
      </c:catAx>
      <c:valAx>
        <c:axId val="4462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206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4261</c:v>
                </c:pt>
                <c:pt idx="1">
                  <c:v>4367</c:v>
                </c:pt>
                <c:pt idx="2">
                  <c:v>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5294</c:v>
                </c:pt>
                <c:pt idx="1">
                  <c:v>5418</c:v>
                </c:pt>
                <c:pt idx="2">
                  <c:v>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6728064"/>
        <c:axId val="446729600"/>
      </c:barChart>
      <c:catAx>
        <c:axId val="4467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729600"/>
        <c:crosses val="autoZero"/>
        <c:auto val="1"/>
        <c:lblAlgn val="ctr"/>
        <c:lblOffset val="100"/>
        <c:noMultiLvlLbl val="0"/>
      </c:catAx>
      <c:valAx>
        <c:axId val="44672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728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18</c:v>
                </c:pt>
                <c:pt idx="1">
                  <c:v>31.6</c:v>
                </c:pt>
                <c:pt idx="2">
                  <c:v>1.8</c:v>
                </c:pt>
                <c:pt idx="3">
                  <c:v>48.6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18.3</c:v>
                </c:pt>
                <c:pt idx="1">
                  <c:v>56.6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76.470588235294116</c:v>
                </c:pt>
                <c:pt idx="1">
                  <c:v>85.47486033519553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23.52941176470588</c:v>
                </c:pt>
                <c:pt idx="1">
                  <c:v>14.52513966480447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7484288"/>
        <c:axId val="447486208"/>
      </c:barChart>
      <c:catAx>
        <c:axId val="447484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486208"/>
        <c:crosses val="autoZero"/>
        <c:auto val="1"/>
        <c:lblAlgn val="ctr"/>
        <c:lblOffset val="100"/>
        <c:noMultiLvlLbl val="0"/>
      </c:catAx>
      <c:valAx>
        <c:axId val="4474862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4842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8.6</c:v>
                </c:pt>
                <c:pt idx="1">
                  <c:v>8.4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7947520"/>
        <c:axId val="447949440"/>
      </c:barChart>
      <c:catAx>
        <c:axId val="44794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949440"/>
        <c:crosses val="autoZero"/>
        <c:auto val="1"/>
        <c:lblAlgn val="ctr"/>
        <c:lblOffset val="100"/>
        <c:noMultiLvlLbl val="0"/>
      </c:catAx>
      <c:valAx>
        <c:axId val="44794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9475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10.9</c:v>
                </c:pt>
                <c:pt idx="1">
                  <c:v>40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197760"/>
        <c:axId val="448200064"/>
      </c:barChart>
      <c:catAx>
        <c:axId val="4481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200064"/>
        <c:crosses val="autoZero"/>
        <c:auto val="1"/>
        <c:lblAlgn val="ctr"/>
        <c:lblOffset val="100"/>
        <c:noMultiLvlLbl val="0"/>
      </c:catAx>
      <c:valAx>
        <c:axId val="44820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19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8688896"/>
        <c:axId val="448690816"/>
      </c:barChart>
      <c:catAx>
        <c:axId val="44868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690816"/>
        <c:crosses val="autoZero"/>
        <c:auto val="1"/>
        <c:lblAlgn val="ctr"/>
        <c:lblOffset val="100"/>
        <c:noMultiLvlLbl val="0"/>
      </c:catAx>
      <c:valAx>
        <c:axId val="44869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86888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593</c:v>
                </c:pt>
                <c:pt idx="1">
                  <c:v>490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277</c:v>
                </c:pt>
                <c:pt idx="1">
                  <c:v>469</c:v>
                </c:pt>
                <c:pt idx="2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0046848"/>
        <c:axId val="410048384"/>
      </c:barChart>
      <c:catAx>
        <c:axId val="41004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048384"/>
        <c:crosses val="autoZero"/>
        <c:auto val="1"/>
        <c:lblAlgn val="ctr"/>
        <c:lblOffset val="100"/>
        <c:noMultiLvlLbl val="0"/>
      </c:catAx>
      <c:valAx>
        <c:axId val="410048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0046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1200</c:v>
                </c:pt>
                <c:pt idx="1">
                  <c:v>945</c:v>
                </c:pt>
                <c:pt idx="2">
                  <c:v>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770</c:v>
                </c:pt>
                <c:pt idx="1">
                  <c:v>1517</c:v>
                </c:pt>
                <c:pt idx="2">
                  <c:v>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3401088"/>
        <c:axId val="413402624"/>
      </c:barChart>
      <c:catAx>
        <c:axId val="413401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402624"/>
        <c:crosses val="autoZero"/>
        <c:auto val="1"/>
        <c:lblAlgn val="ctr"/>
        <c:lblOffset val="100"/>
        <c:noMultiLvlLbl val="0"/>
      </c:catAx>
      <c:valAx>
        <c:axId val="4134026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3401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1.9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3.2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3445504"/>
        <c:axId val="414028928"/>
      </c:barChart>
      <c:catAx>
        <c:axId val="41344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028928"/>
        <c:crosses val="autoZero"/>
        <c:auto val="1"/>
        <c:lblAlgn val="ctr"/>
        <c:lblOffset val="100"/>
        <c:noMultiLvlLbl val="0"/>
      </c:catAx>
      <c:valAx>
        <c:axId val="414028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3445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30.5</c:v>
                </c:pt>
                <c:pt idx="1">
                  <c:v>31.3</c:v>
                </c:pt>
                <c:pt idx="2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38.799999999999997</c:v>
                </c:pt>
                <c:pt idx="1">
                  <c:v>40</c:v>
                </c:pt>
                <c:pt idx="2">
                  <c:v>42.8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4149632"/>
        <c:axId val="414151424"/>
      </c:barChart>
      <c:catAx>
        <c:axId val="4141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4151424"/>
        <c:crosses val="autoZero"/>
        <c:auto val="1"/>
        <c:lblAlgn val="ctr"/>
        <c:lblOffset val="100"/>
        <c:noMultiLvlLbl val="0"/>
      </c:catAx>
      <c:valAx>
        <c:axId val="414151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4149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4161536"/>
        <c:axId val="414167424"/>
      </c:barChart>
      <c:catAx>
        <c:axId val="41416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167424"/>
        <c:crosses val="autoZero"/>
        <c:auto val="1"/>
        <c:lblAlgn val="ctr"/>
        <c:lblOffset val="100"/>
        <c:noMultiLvlLbl val="0"/>
      </c:catAx>
      <c:valAx>
        <c:axId val="4141674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1615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56</c:v>
                </c:pt>
                <c:pt idx="1">
                  <c:v>56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35</c:v>
                </c:pt>
                <c:pt idx="1">
                  <c:v>38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4329472"/>
        <c:axId val="414339456"/>
      </c:barChart>
      <c:catAx>
        <c:axId val="4143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4339456"/>
        <c:crosses val="autoZero"/>
        <c:auto val="1"/>
        <c:lblAlgn val="ctr"/>
        <c:lblOffset val="100"/>
        <c:noMultiLvlLbl val="0"/>
      </c:catAx>
      <c:valAx>
        <c:axId val="41433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43294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A51-41E2-98C4-12389E96E53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A51-41E2-98C4-12389E96E53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</c:v>
                </c:pt>
                <c:pt idx="1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A51-41E2-98C4-12389E96E53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A51-41E2-98C4-12389E96E53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62.1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A51-41E2-98C4-12389E96E53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20.9</c:v>
                </c:pt>
                <c:pt idx="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532224"/>
        <c:axId val="148578688"/>
      </c:barChart>
      <c:catAx>
        <c:axId val="14853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578688"/>
        <c:crosses val="autoZero"/>
        <c:auto val="1"/>
        <c:lblAlgn val="ctr"/>
        <c:lblOffset val="100"/>
        <c:noMultiLvlLbl val="0"/>
      </c:catAx>
      <c:valAx>
        <c:axId val="148578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2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419</c:v>
                </c:pt>
                <c:pt idx="1">
                  <c:v>598</c:v>
                </c:pt>
                <c:pt idx="2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336</c:v>
                </c:pt>
                <c:pt idx="1">
                  <c:v>498</c:v>
                </c:pt>
                <c:pt idx="2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4758016"/>
        <c:axId val="414759552"/>
      </c:barChart>
      <c:catAx>
        <c:axId val="4147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759552"/>
        <c:crosses val="autoZero"/>
        <c:auto val="1"/>
        <c:lblAlgn val="ctr"/>
        <c:lblOffset val="100"/>
        <c:noMultiLvlLbl val="0"/>
      </c:catAx>
      <c:valAx>
        <c:axId val="4147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758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105</c:v>
                </c:pt>
                <c:pt idx="1">
                  <c:v>148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31</c:v>
                </c:pt>
                <c:pt idx="1">
                  <c:v>46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137984"/>
        <c:axId val="416139520"/>
      </c:barChart>
      <c:catAx>
        <c:axId val="41613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39520"/>
        <c:crosses val="autoZero"/>
        <c:auto val="1"/>
        <c:lblAlgn val="ctr"/>
        <c:lblOffset val="100"/>
        <c:noMultiLvlLbl val="0"/>
      </c:catAx>
      <c:valAx>
        <c:axId val="41613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37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783</c:v>
                </c:pt>
                <c:pt idx="1">
                  <c:v>677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511</c:v>
                </c:pt>
                <c:pt idx="1">
                  <c:v>444</c:v>
                </c:pt>
                <c:pt idx="2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215424"/>
        <c:axId val="416216960"/>
      </c:barChart>
      <c:catAx>
        <c:axId val="4162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216960"/>
        <c:crosses val="autoZero"/>
        <c:auto val="1"/>
        <c:lblAlgn val="ctr"/>
        <c:lblOffset val="100"/>
        <c:noMultiLvlLbl val="0"/>
      </c:catAx>
      <c:valAx>
        <c:axId val="41621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215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18.3</c:v>
                </c:pt>
                <c:pt idx="1">
                  <c:v>56.6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EDB-4B87-8B03-C68C10619E5D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EDB-4B87-8B03-C68C10619E5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</c:v>
                </c:pt>
                <c:pt idx="1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EDB-4B87-8B03-C68C10619E5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EDB-4B87-8B03-C68C10619E5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62.1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EDB-4B87-8B03-C68C10619E5D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EDB-4B87-8B03-C68C10619E5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20.9</c:v>
                </c:pt>
                <c:pt idx="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421495936"/>
        <c:axId val="421497472"/>
      </c:barChart>
      <c:catAx>
        <c:axId val="42149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21497472"/>
        <c:crosses val="autoZero"/>
        <c:auto val="1"/>
        <c:lblAlgn val="ctr"/>
        <c:lblOffset val="100"/>
        <c:noMultiLvlLbl val="0"/>
      </c:catAx>
      <c:valAx>
        <c:axId val="42149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214959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421692160"/>
        <c:axId val="421693696"/>
      </c:barChart>
      <c:catAx>
        <c:axId val="42169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21693696"/>
        <c:crosses val="autoZero"/>
        <c:auto val="1"/>
        <c:lblAlgn val="ctr"/>
        <c:lblOffset val="100"/>
        <c:noMultiLvlLbl val="0"/>
      </c:catAx>
      <c:valAx>
        <c:axId val="42169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2169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58</c:v>
                </c:pt>
                <c:pt idx="1">
                  <c:v>93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36</c:v>
                </c:pt>
                <c:pt idx="1">
                  <c:v>98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1921920"/>
        <c:axId val="421923456"/>
      </c:barChart>
      <c:catAx>
        <c:axId val="42192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21923456"/>
        <c:crosses val="autoZero"/>
        <c:auto val="1"/>
        <c:lblAlgn val="ctr"/>
        <c:lblOffset val="100"/>
        <c:noMultiLvlLbl val="0"/>
      </c:catAx>
      <c:valAx>
        <c:axId val="42192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92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</c:v>
                </c:pt>
                <c:pt idx="1">
                  <c:v>28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14</c:v>
                </c:pt>
                <c:pt idx="1">
                  <c:v>16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1970688"/>
        <c:axId val="421972224"/>
      </c:barChart>
      <c:catAx>
        <c:axId val="42197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21972224"/>
        <c:crosses val="autoZero"/>
        <c:auto val="1"/>
        <c:lblAlgn val="ctr"/>
        <c:lblOffset val="100"/>
        <c:noMultiLvlLbl val="0"/>
      </c:catAx>
      <c:valAx>
        <c:axId val="42197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970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1090</c:v>
                </c:pt>
                <c:pt idx="1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2113664"/>
        <c:axId val="422115200"/>
      </c:barChart>
      <c:catAx>
        <c:axId val="42211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22115200"/>
        <c:crosses val="autoZero"/>
        <c:auto val="1"/>
        <c:lblAlgn val="ctr"/>
        <c:lblOffset val="100"/>
        <c:noMultiLvlLbl val="0"/>
      </c:catAx>
      <c:valAx>
        <c:axId val="42211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113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150</c:v>
                </c:pt>
                <c:pt idx="1">
                  <c:v>140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2360960"/>
        <c:axId val="422362496"/>
      </c:barChart>
      <c:catAx>
        <c:axId val="4223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362496"/>
        <c:crosses val="autoZero"/>
        <c:auto val="1"/>
        <c:lblAlgn val="ctr"/>
        <c:lblOffset val="100"/>
        <c:noMultiLvlLbl val="0"/>
      </c:catAx>
      <c:valAx>
        <c:axId val="42236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360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21.3</c:v>
                </c:pt>
                <c:pt idx="1">
                  <c:v>20.399999999999999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78.7</c:v>
                </c:pt>
                <c:pt idx="1">
                  <c:v>79.7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093376"/>
        <c:axId val="149097472"/>
      </c:barChart>
      <c:catAx>
        <c:axId val="1490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7472"/>
        <c:crosses val="autoZero"/>
        <c:auto val="1"/>
        <c:lblAlgn val="ctr"/>
        <c:lblOffset val="100"/>
        <c:noMultiLvlLbl val="0"/>
      </c:catAx>
      <c:valAx>
        <c:axId val="14909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093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20</c:v>
                </c:pt>
                <c:pt idx="1">
                  <c:v>17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2451072"/>
        <c:axId val="422452608"/>
      </c:barChart>
      <c:catAx>
        <c:axId val="42245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452608"/>
        <c:crosses val="autoZero"/>
        <c:auto val="1"/>
        <c:lblAlgn val="ctr"/>
        <c:lblOffset val="100"/>
        <c:noMultiLvlLbl val="0"/>
      </c:catAx>
      <c:valAx>
        <c:axId val="422452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45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10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2978688"/>
        <c:axId val="422980224"/>
      </c:barChart>
      <c:catAx>
        <c:axId val="422978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980224"/>
        <c:crosses val="autoZero"/>
        <c:auto val="1"/>
        <c:lblAlgn val="ctr"/>
        <c:lblOffset val="100"/>
        <c:noMultiLvlLbl val="0"/>
      </c:catAx>
      <c:valAx>
        <c:axId val="422980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978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11565</c:v>
                </c:pt>
                <c:pt idx="1">
                  <c:v>9712</c:v>
                </c:pt>
                <c:pt idx="2">
                  <c:v>10986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3119488"/>
        <c:axId val="423240064"/>
      </c:barChart>
      <c:catAx>
        <c:axId val="42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240064"/>
        <c:crosses val="autoZero"/>
        <c:auto val="1"/>
        <c:lblAlgn val="ctr"/>
        <c:lblOffset val="100"/>
        <c:noMultiLvlLbl val="0"/>
      </c:catAx>
      <c:valAx>
        <c:axId val="42324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11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18.197305250116152</c:v>
                </c:pt>
                <c:pt idx="1">
                  <c:v>60.376335759640696</c:v>
                </c:pt>
                <c:pt idx="2">
                  <c:v>21.426358990243148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23386112"/>
        <c:axId val="423392000"/>
      </c:barChart>
      <c:catAx>
        <c:axId val="4233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392000"/>
        <c:crosses val="autoZero"/>
        <c:auto val="1"/>
        <c:lblAlgn val="ctr"/>
        <c:lblOffset val="100"/>
        <c:noMultiLvlLbl val="0"/>
      </c:catAx>
      <c:valAx>
        <c:axId val="42339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23386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23418496"/>
        <c:axId val="423428480"/>
      </c:barChart>
      <c:catAx>
        <c:axId val="42341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428480"/>
        <c:crosses val="autoZero"/>
        <c:auto val="1"/>
        <c:lblAlgn val="ctr"/>
        <c:lblOffset val="100"/>
        <c:noMultiLvlLbl val="0"/>
      </c:catAx>
      <c:valAx>
        <c:axId val="42342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2341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128.69999999999999</c:v>
                </c:pt>
                <c:pt idx="1">
                  <c:v>104.3</c:v>
                </c:pt>
                <c:pt idx="2">
                  <c:v>125.2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80.900000000000006</c:v>
                </c:pt>
                <c:pt idx="1">
                  <c:v>129.5</c:v>
                </c:pt>
                <c:pt idx="2">
                  <c:v>113.2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3557376"/>
        <c:axId val="423755776"/>
      </c:barChart>
      <c:catAx>
        <c:axId val="42355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755776"/>
        <c:crosses val="autoZero"/>
        <c:auto val="1"/>
        <c:lblAlgn val="ctr"/>
        <c:lblOffset val="100"/>
        <c:noMultiLvlLbl val="0"/>
      </c:catAx>
      <c:valAx>
        <c:axId val="423755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55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579</c:v>
                </c:pt>
                <c:pt idx="1">
                  <c:v>533</c:v>
                </c:pt>
                <c:pt idx="2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3805312"/>
        <c:axId val="423806848"/>
      </c:barChart>
      <c:catAx>
        <c:axId val="42380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806848"/>
        <c:crosses val="autoZero"/>
        <c:auto val="1"/>
        <c:lblAlgn val="ctr"/>
        <c:lblOffset val="100"/>
        <c:noMultiLvlLbl val="0"/>
      </c:catAx>
      <c:valAx>
        <c:axId val="42380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80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19</c:v>
                </c:pt>
                <c:pt idx="1">
                  <c:v>14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42</c:v>
                </c:pt>
                <c:pt idx="1">
                  <c:v>30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304000"/>
        <c:axId val="424305792"/>
      </c:barChart>
      <c:catAx>
        <c:axId val="4243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305792"/>
        <c:crosses val="autoZero"/>
        <c:auto val="1"/>
        <c:lblAlgn val="ctr"/>
        <c:lblOffset val="100"/>
        <c:noMultiLvlLbl val="0"/>
      </c:catAx>
      <c:valAx>
        <c:axId val="424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304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77</c:v>
                </c:pt>
                <c:pt idx="1">
                  <c:v>66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146</c:v>
                </c:pt>
                <c:pt idx="1">
                  <c:v>150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332288"/>
        <c:axId val="424342272"/>
      </c:barChart>
      <c:catAx>
        <c:axId val="4243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342272"/>
        <c:crosses val="autoZero"/>
        <c:auto val="1"/>
        <c:lblAlgn val="ctr"/>
        <c:lblOffset val="100"/>
        <c:noMultiLvlLbl val="0"/>
      </c:catAx>
      <c:valAx>
        <c:axId val="42434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332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330560"/>
        <c:axId val="149430656"/>
      </c:barChart>
      <c:catAx>
        <c:axId val="14933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30656"/>
        <c:crosses val="autoZero"/>
        <c:auto val="1"/>
        <c:lblAlgn val="ctr"/>
        <c:lblOffset val="100"/>
        <c:noMultiLvlLbl val="0"/>
      </c:catAx>
      <c:valAx>
        <c:axId val="1494306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305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2.3308037788446647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2.1952919312374166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2.5708533374632183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2.5166485984203191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2.3617779154406069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2.5205203654948121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2.8883382375716278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3.4962056682669966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3.6355892829487377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3.480718599969026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3.2987455474678642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3.3955397243301841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4.0343812916214956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4.2705590831655567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3.5000774353414901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2.0404212482577049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1.4364255846368281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0.88276289298435806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6046592"/>
        <c:axId val="426048128"/>
      </c:barChart>
      <c:catAx>
        <c:axId val="4260465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6048128"/>
        <c:crosses val="autoZero"/>
        <c:auto val="1"/>
        <c:lblAlgn val="ctr"/>
        <c:lblOffset val="100"/>
        <c:noMultiLvlLbl val="0"/>
      </c:catAx>
      <c:valAx>
        <c:axId val="426048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60465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2.4585720923029268</c:v>
                </c:pt>
                <c:pt idx="1">
                  <c:v>2.6715192814000313</c:v>
                </c:pt>
                <c:pt idx="2">
                  <c:v>2.7257240204429301</c:v>
                </c:pt>
                <c:pt idx="3">
                  <c:v>2.8573641009756852</c:v>
                </c:pt>
                <c:pt idx="4">
                  <c:v>2.5592380362397398</c:v>
                </c:pt>
                <c:pt idx="5">
                  <c:v>2.8496205668266996</c:v>
                </c:pt>
                <c:pt idx="6">
                  <c:v>2.8844664704971348</c:v>
                </c:pt>
                <c:pt idx="7">
                  <c:v>3.5116927365649682</c:v>
                </c:pt>
                <c:pt idx="8">
                  <c:v>3.7556140622580148</c:v>
                </c:pt>
                <c:pt idx="9">
                  <c:v>3.6975375561406225</c:v>
                </c:pt>
                <c:pt idx="10">
                  <c:v>3.1400030974136595</c:v>
                </c:pt>
                <c:pt idx="11">
                  <c:v>3.2871302462443861</c:v>
                </c:pt>
                <c:pt idx="12">
                  <c:v>3.4497444633730834</c:v>
                </c:pt>
                <c:pt idx="13">
                  <c:v>3.6355892829487377</c:v>
                </c:pt>
                <c:pt idx="14">
                  <c:v>2.82251819730525</c:v>
                </c:pt>
                <c:pt idx="15">
                  <c:v>1.4751432553817563</c:v>
                </c:pt>
                <c:pt idx="16">
                  <c:v>0.9059934954313148</c:v>
                </c:pt>
                <c:pt idx="17">
                  <c:v>0.45686851479015023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6129280"/>
        <c:axId val="426130816"/>
      </c:barChart>
      <c:catAx>
        <c:axId val="4261292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26130816"/>
        <c:crosses val="autoZero"/>
        <c:auto val="1"/>
        <c:lblAlgn val="ctr"/>
        <c:lblOffset val="100"/>
        <c:noMultiLvlLbl val="0"/>
      </c:catAx>
      <c:valAx>
        <c:axId val="4261308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1292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0.15957446808510636</c:v>
                </c:pt>
                <c:pt idx="1">
                  <c:v>0.26303428839830906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1.4007092198581559</c:v>
                </c:pt>
                <c:pt idx="1">
                  <c:v>0.22545796148426492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910-4427-B7D5-1740A5104A9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910-4427-B7D5-1740A5104A9B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910-4427-B7D5-1740A5104A9B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910-4427-B7D5-1740A5104A9B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5.4078014184397167</c:v>
                </c:pt>
                <c:pt idx="1">
                  <c:v>1.7848755284170972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910-4427-B7D5-1740A5104A9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910-4427-B7D5-1740A5104A9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19.379432624113473</c:v>
                </c:pt>
                <c:pt idx="1">
                  <c:v>14.57961484264913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910-4427-B7D5-1740A5104A9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910-4427-B7D5-1740A5104A9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56.507092198581567</c:v>
                </c:pt>
                <c:pt idx="1">
                  <c:v>69.985908877407226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D910-4427-B7D5-1740A5104A9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D910-4427-B7D5-1740A5104A9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5.2836879432624118</c:v>
                </c:pt>
                <c:pt idx="1">
                  <c:v>4.6688586190699857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D910-4427-B7D5-1740A5104A9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D910-4427-B7D5-1740A5104A9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11.861702127659575</c:v>
                </c:pt>
                <c:pt idx="1">
                  <c:v>8.4922498825739776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6186624"/>
        <c:axId val="426188160"/>
      </c:barChart>
      <c:catAx>
        <c:axId val="4261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188160"/>
        <c:crosses val="autoZero"/>
        <c:auto val="1"/>
        <c:lblAlgn val="ctr"/>
        <c:lblOffset val="100"/>
        <c:noMultiLvlLbl val="0"/>
      </c:catAx>
      <c:valAx>
        <c:axId val="42618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186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EE-4F0B-932E-955E678859D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EE-4F0B-932E-955E678859D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21.436170212765955</c:v>
                </c:pt>
                <c:pt idx="1">
                  <c:v>17.529356505401598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6EE-4F0B-932E-955E678859D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6EE-4F0B-932E-955E678859D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33.882978723404257</c:v>
                </c:pt>
                <c:pt idx="1">
                  <c:v>40.920620009394085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6EE-4F0B-932E-955E678859D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6EE-4F0B-932E-955E678859D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44.494680851063826</c:v>
                </c:pt>
                <c:pt idx="1">
                  <c:v>41.193048379520903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0.18617021276595747</c:v>
                </c:pt>
                <c:pt idx="1">
                  <c:v>0.35697510568341945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6240640"/>
        <c:axId val="426402176"/>
      </c:barChart>
      <c:catAx>
        <c:axId val="42624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402176"/>
        <c:crosses val="autoZero"/>
        <c:auto val="1"/>
        <c:lblAlgn val="ctr"/>
        <c:lblOffset val="100"/>
        <c:noMultiLvlLbl val="0"/>
      </c:catAx>
      <c:valAx>
        <c:axId val="42640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2406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7</c:v>
                </c:pt>
                <c:pt idx="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6834176"/>
        <c:axId val="426844160"/>
      </c:barChart>
      <c:catAx>
        <c:axId val="426834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844160"/>
        <c:crosses val="autoZero"/>
        <c:auto val="1"/>
        <c:lblAlgn val="ctr"/>
        <c:lblOffset val="100"/>
        <c:noMultiLvlLbl val="0"/>
      </c:catAx>
      <c:valAx>
        <c:axId val="426844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834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0.61</c:v>
                </c:pt>
                <c:pt idx="1">
                  <c:v>0.1</c:v>
                </c:pt>
                <c:pt idx="3">
                  <c:v>0.35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26864000"/>
        <c:axId val="426886272"/>
      </c:barChart>
      <c:catAx>
        <c:axId val="426864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886272"/>
        <c:crosses val="autoZero"/>
        <c:auto val="1"/>
        <c:lblAlgn val="ctr"/>
        <c:lblOffset val="100"/>
        <c:noMultiLvlLbl val="0"/>
      </c:catAx>
      <c:valAx>
        <c:axId val="42688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86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14.285714285714285</c:v>
                </c:pt>
                <c:pt idx="1">
                  <c:v>57.466063348416284</c:v>
                </c:pt>
                <c:pt idx="2">
                  <c:v>19.241815048822517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85.714285714285708</c:v>
                </c:pt>
                <c:pt idx="1">
                  <c:v>42.533936651583709</c:v>
                </c:pt>
                <c:pt idx="2">
                  <c:v>80.758184951177483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7305600"/>
        <c:axId val="427430272"/>
      </c:barChart>
      <c:catAx>
        <c:axId val="42730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430272"/>
        <c:crosses val="autoZero"/>
        <c:auto val="1"/>
        <c:lblAlgn val="ctr"/>
        <c:lblOffset val="100"/>
        <c:noMultiLvlLbl val="0"/>
      </c:catAx>
      <c:valAx>
        <c:axId val="427430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305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7451136"/>
        <c:axId val="427452672"/>
      </c:barChart>
      <c:catAx>
        <c:axId val="4274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452672"/>
        <c:crosses val="autoZero"/>
        <c:auto val="1"/>
        <c:lblAlgn val="ctr"/>
        <c:lblOffset val="100"/>
        <c:noMultiLvlLbl val="0"/>
      </c:catAx>
      <c:valAx>
        <c:axId val="42745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45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108</c:v>
                </c:pt>
                <c:pt idx="1">
                  <c:v>123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107</c:v>
                </c:pt>
                <c:pt idx="1">
                  <c:v>118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7819008"/>
        <c:axId val="427820544"/>
      </c:barChart>
      <c:catAx>
        <c:axId val="42781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7820544"/>
        <c:crosses val="autoZero"/>
        <c:auto val="1"/>
        <c:lblAlgn val="ctr"/>
        <c:lblOffset val="100"/>
        <c:noMultiLvlLbl val="0"/>
      </c:catAx>
      <c:valAx>
        <c:axId val="42782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7819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185</c:v>
                </c:pt>
                <c:pt idx="1">
                  <c:v>238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234</c:v>
                </c:pt>
                <c:pt idx="1">
                  <c:v>264</c:v>
                </c:pt>
                <c:pt idx="2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7978112"/>
        <c:axId val="427979904"/>
      </c:barChart>
      <c:catAx>
        <c:axId val="4279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7979904"/>
        <c:crosses val="autoZero"/>
        <c:auto val="1"/>
        <c:lblAlgn val="ctr"/>
        <c:lblOffset val="100"/>
        <c:noMultiLvlLbl val="0"/>
      </c:catAx>
      <c:valAx>
        <c:axId val="42797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7978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58</c:v>
                </c:pt>
                <c:pt idx="1">
                  <c:v>93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36</c:v>
                </c:pt>
                <c:pt idx="1">
                  <c:v>98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099456"/>
        <c:axId val="150219008"/>
      </c:barChart>
      <c:catAx>
        <c:axId val="1500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19008"/>
        <c:crosses val="autoZero"/>
        <c:auto val="1"/>
        <c:lblAlgn val="ctr"/>
        <c:lblOffset val="100"/>
        <c:noMultiLvlLbl val="0"/>
      </c:catAx>
      <c:valAx>
        <c:axId val="15021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9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23.897435897435898</c:v>
                </c:pt>
                <c:pt idx="1">
                  <c:v>23.325905945819162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28.102564102564102</c:v>
                </c:pt>
                <c:pt idx="1">
                  <c:v>28.708807317931278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17.846153846153847</c:v>
                </c:pt>
                <c:pt idx="1">
                  <c:v>18.834291075407528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15.589743589743591</c:v>
                </c:pt>
                <c:pt idx="1">
                  <c:v>18.083734021343968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8.2051282051282044</c:v>
                </c:pt>
                <c:pt idx="1">
                  <c:v>7.1537469215433331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6.3589743589743595</c:v>
                </c:pt>
                <c:pt idx="1">
                  <c:v>3.8935147179547318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28103168"/>
        <c:axId val="428104704"/>
      </c:barChart>
      <c:catAx>
        <c:axId val="428103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8104704"/>
        <c:crosses val="autoZero"/>
        <c:auto val="1"/>
        <c:lblAlgn val="ctr"/>
        <c:lblOffset val="100"/>
        <c:noMultiLvlLbl val="0"/>
      </c:catAx>
      <c:valAx>
        <c:axId val="428104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103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48.37</c:v>
                </c:pt>
                <c:pt idx="1">
                  <c:v>42.89</c:v>
                </c:pt>
                <c:pt idx="2">
                  <c:v>7.79</c:v>
                </c:pt>
                <c:pt idx="3">
                  <c:v>0.85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50.1</c:v>
                </c:pt>
                <c:pt idx="1">
                  <c:v>38.86</c:v>
                </c:pt>
                <c:pt idx="2">
                  <c:v>9.35</c:v>
                </c:pt>
                <c:pt idx="3">
                  <c:v>1.38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28125184"/>
        <c:axId val="428139264"/>
      </c:barChart>
      <c:catAx>
        <c:axId val="428125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139264"/>
        <c:crosses val="autoZero"/>
        <c:auto val="1"/>
        <c:lblAlgn val="ctr"/>
        <c:lblOffset val="100"/>
        <c:noMultiLvlLbl val="0"/>
      </c:catAx>
      <c:valAx>
        <c:axId val="428139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1251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51673</c:v>
                </c:pt>
                <c:pt idx="1">
                  <c:v>56139</c:v>
                </c:pt>
                <c:pt idx="2">
                  <c:v>63752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8176512"/>
        <c:axId val="428178048"/>
      </c:barChart>
      <c:catAx>
        <c:axId val="42817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178048"/>
        <c:crosses val="autoZero"/>
        <c:auto val="1"/>
        <c:lblAlgn val="ctr"/>
        <c:lblOffset val="100"/>
        <c:noMultiLvlLbl val="0"/>
      </c:catAx>
      <c:valAx>
        <c:axId val="42817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17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4261</c:v>
                </c:pt>
                <c:pt idx="1">
                  <c:v>4367</c:v>
                </c:pt>
                <c:pt idx="2">
                  <c:v>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5294</c:v>
                </c:pt>
                <c:pt idx="1">
                  <c:v>5418</c:v>
                </c:pt>
                <c:pt idx="2">
                  <c:v>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437888"/>
        <c:axId val="428439424"/>
      </c:barChart>
      <c:catAx>
        <c:axId val="42843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439424"/>
        <c:crosses val="autoZero"/>
        <c:auto val="1"/>
        <c:lblAlgn val="ctr"/>
        <c:lblOffset val="100"/>
        <c:noMultiLvlLbl val="0"/>
      </c:catAx>
      <c:valAx>
        <c:axId val="42843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437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18</c:v>
                </c:pt>
                <c:pt idx="1">
                  <c:v>31.6</c:v>
                </c:pt>
                <c:pt idx="2">
                  <c:v>1.8</c:v>
                </c:pt>
                <c:pt idx="3">
                  <c:v>48.6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76.470588235294116</c:v>
                </c:pt>
                <c:pt idx="1">
                  <c:v>85.47486033519553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23.52941176470588</c:v>
                </c:pt>
                <c:pt idx="1">
                  <c:v>14.52513966480447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9480960"/>
        <c:axId val="429490944"/>
      </c:barChart>
      <c:catAx>
        <c:axId val="429480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490944"/>
        <c:crosses val="autoZero"/>
        <c:auto val="1"/>
        <c:lblAlgn val="ctr"/>
        <c:lblOffset val="100"/>
        <c:noMultiLvlLbl val="0"/>
      </c:catAx>
      <c:valAx>
        <c:axId val="4294909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4809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30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9520000"/>
        <c:axId val="429521536"/>
      </c:barChart>
      <c:catAx>
        <c:axId val="4295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521536"/>
        <c:crosses val="autoZero"/>
        <c:auto val="1"/>
        <c:lblAlgn val="ctr"/>
        <c:lblOffset val="100"/>
        <c:noMultiLvlLbl val="0"/>
      </c:catAx>
      <c:valAx>
        <c:axId val="4295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520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8.6</c:v>
                </c:pt>
                <c:pt idx="1">
                  <c:v>8.4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9869696"/>
        <c:axId val="429896064"/>
      </c:barChart>
      <c:catAx>
        <c:axId val="4298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896064"/>
        <c:crosses val="autoZero"/>
        <c:auto val="1"/>
        <c:lblAlgn val="ctr"/>
        <c:lblOffset val="100"/>
        <c:noMultiLvlLbl val="0"/>
      </c:catAx>
      <c:valAx>
        <c:axId val="42989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86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10.9</c:v>
                </c:pt>
                <c:pt idx="1">
                  <c:v>40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9982080"/>
        <c:axId val="429983616"/>
      </c:barChart>
      <c:catAx>
        <c:axId val="42998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983616"/>
        <c:crosses val="autoZero"/>
        <c:auto val="1"/>
        <c:lblAlgn val="ctr"/>
        <c:lblOffset val="100"/>
        <c:noMultiLvlLbl val="0"/>
      </c:catAx>
      <c:valAx>
        <c:axId val="42998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982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30009728"/>
        <c:axId val="430011520"/>
      </c:barChart>
      <c:catAx>
        <c:axId val="43000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011520"/>
        <c:crosses val="autoZero"/>
        <c:auto val="1"/>
        <c:lblAlgn val="ctr"/>
        <c:lblOffset val="100"/>
        <c:noMultiLvlLbl val="0"/>
      </c:catAx>
      <c:valAx>
        <c:axId val="43001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0009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</c:v>
                </c:pt>
                <c:pt idx="1">
                  <c:v>28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14</c:v>
                </c:pt>
                <c:pt idx="1">
                  <c:v>16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97536"/>
        <c:axId val="150528768"/>
      </c:barChart>
      <c:catAx>
        <c:axId val="15049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28768"/>
        <c:crosses val="autoZero"/>
        <c:auto val="1"/>
        <c:lblAlgn val="ctr"/>
        <c:lblOffset val="100"/>
        <c:noMultiLvlLbl val="0"/>
      </c:catAx>
      <c:valAx>
        <c:axId val="1505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7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044672"/>
        <c:axId val="430046208"/>
      </c:barChart>
      <c:catAx>
        <c:axId val="4300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046208"/>
        <c:crosses val="autoZero"/>
        <c:auto val="1"/>
        <c:lblAlgn val="ctr"/>
        <c:lblOffset val="100"/>
        <c:noMultiLvlLbl val="0"/>
      </c:catAx>
      <c:valAx>
        <c:axId val="43004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04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21.3</c:v>
                </c:pt>
                <c:pt idx="1">
                  <c:v>20.399999999999999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78.7</c:v>
                </c:pt>
                <c:pt idx="1">
                  <c:v>79.7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30089344"/>
        <c:axId val="430090880"/>
      </c:barChart>
      <c:catAx>
        <c:axId val="43008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090880"/>
        <c:crosses val="autoZero"/>
        <c:auto val="1"/>
        <c:lblAlgn val="ctr"/>
        <c:lblOffset val="100"/>
        <c:noMultiLvlLbl val="0"/>
      </c:catAx>
      <c:valAx>
        <c:axId val="43009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300893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593</c:v>
                </c:pt>
                <c:pt idx="1">
                  <c:v>490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277</c:v>
                </c:pt>
                <c:pt idx="1">
                  <c:v>469</c:v>
                </c:pt>
                <c:pt idx="2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0179072"/>
        <c:axId val="430180608"/>
      </c:barChart>
      <c:catAx>
        <c:axId val="430179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180608"/>
        <c:crosses val="autoZero"/>
        <c:auto val="1"/>
        <c:lblAlgn val="ctr"/>
        <c:lblOffset val="100"/>
        <c:noMultiLvlLbl val="0"/>
      </c:catAx>
      <c:valAx>
        <c:axId val="430180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0179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1200</c:v>
                </c:pt>
                <c:pt idx="1">
                  <c:v>945</c:v>
                </c:pt>
                <c:pt idx="2">
                  <c:v>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770</c:v>
                </c:pt>
                <c:pt idx="1">
                  <c:v>1517</c:v>
                </c:pt>
                <c:pt idx="2">
                  <c:v>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0215552"/>
        <c:axId val="430217088"/>
      </c:barChart>
      <c:catAx>
        <c:axId val="43021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217088"/>
        <c:crosses val="autoZero"/>
        <c:auto val="1"/>
        <c:lblAlgn val="ctr"/>
        <c:lblOffset val="100"/>
        <c:noMultiLvlLbl val="0"/>
      </c:catAx>
      <c:valAx>
        <c:axId val="4302170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0215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1.9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3.2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0256128"/>
        <c:axId val="430257664"/>
      </c:barChart>
      <c:catAx>
        <c:axId val="430256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257664"/>
        <c:crosses val="autoZero"/>
        <c:auto val="1"/>
        <c:lblAlgn val="ctr"/>
        <c:lblOffset val="100"/>
        <c:noMultiLvlLbl val="0"/>
      </c:catAx>
      <c:valAx>
        <c:axId val="430257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0256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30.5</c:v>
                </c:pt>
                <c:pt idx="1">
                  <c:v>31.3</c:v>
                </c:pt>
                <c:pt idx="2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38.799999999999997</c:v>
                </c:pt>
                <c:pt idx="1">
                  <c:v>40</c:v>
                </c:pt>
                <c:pt idx="2">
                  <c:v>42.8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0681472"/>
        <c:axId val="430806144"/>
      </c:barChart>
      <c:catAx>
        <c:axId val="4306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806144"/>
        <c:crosses val="autoZero"/>
        <c:auto val="1"/>
        <c:lblAlgn val="ctr"/>
        <c:lblOffset val="100"/>
        <c:noMultiLvlLbl val="0"/>
      </c:catAx>
      <c:valAx>
        <c:axId val="430806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681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53.234999999999999</c:v>
                </c:pt>
                <c:pt idx="1">
                  <c:v>53.234999999999999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1086592"/>
        <c:axId val="431117056"/>
      </c:barChart>
      <c:catAx>
        <c:axId val="43108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117056"/>
        <c:crosses val="autoZero"/>
        <c:auto val="1"/>
        <c:lblAlgn val="ctr"/>
        <c:lblOffset val="100"/>
        <c:noMultiLvlLbl val="0"/>
      </c:catAx>
      <c:valAx>
        <c:axId val="4311170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086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1134976"/>
        <c:axId val="431185920"/>
      </c:barChart>
      <c:catAx>
        <c:axId val="43113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185920"/>
        <c:crosses val="autoZero"/>
        <c:auto val="1"/>
        <c:lblAlgn val="ctr"/>
        <c:lblOffset val="100"/>
        <c:noMultiLvlLbl val="0"/>
      </c:catAx>
      <c:valAx>
        <c:axId val="4311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13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56</c:v>
                </c:pt>
                <c:pt idx="1">
                  <c:v>56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35</c:v>
                </c:pt>
                <c:pt idx="1">
                  <c:v>38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1568384"/>
        <c:axId val="431569920"/>
      </c:barChart>
      <c:catAx>
        <c:axId val="43156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569920"/>
        <c:crosses val="autoZero"/>
        <c:auto val="1"/>
        <c:lblAlgn val="ctr"/>
        <c:lblOffset val="100"/>
        <c:noMultiLvlLbl val="0"/>
      </c:catAx>
      <c:valAx>
        <c:axId val="43156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15683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13135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12693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24659</v>
      </c>
      <c r="C4" s="35">
        <v>12173</v>
      </c>
      <c r="D4" s="63">
        <v>12486</v>
      </c>
      <c r="E4" s="213"/>
    </row>
    <row r="5" spans="1:5" ht="30" x14ac:dyDescent="0.25">
      <c r="A5" s="203" t="s">
        <v>724</v>
      </c>
      <c r="B5" s="72">
        <v>27779</v>
      </c>
      <c r="C5" s="61">
        <v>13717</v>
      </c>
      <c r="D5" s="111">
        <v>14062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3844</v>
      </c>
      <c r="C4" s="71">
        <v>5658</v>
      </c>
    </row>
    <row r="5" spans="1:6" x14ac:dyDescent="0.25">
      <c r="A5" s="288" t="s">
        <v>727</v>
      </c>
      <c r="B5" s="216">
        <v>1352</v>
      </c>
      <c r="C5" s="216">
        <v>1427</v>
      </c>
    </row>
    <row r="6" spans="1:6" x14ac:dyDescent="0.25">
      <c r="A6" s="288" t="s">
        <v>728</v>
      </c>
      <c r="B6" s="216">
        <v>2062</v>
      </c>
      <c r="C6" s="216">
        <v>2302</v>
      </c>
    </row>
    <row r="7" spans="1:6" x14ac:dyDescent="0.25">
      <c r="A7" s="288" t="s">
        <v>729</v>
      </c>
      <c r="B7" s="216">
        <v>3242</v>
      </c>
      <c r="C7" s="216">
        <v>2532</v>
      </c>
    </row>
    <row r="8" spans="1:6" x14ac:dyDescent="0.25">
      <c r="A8" s="288" t="s">
        <v>730</v>
      </c>
      <c r="B8" s="216">
        <v>51</v>
      </c>
      <c r="C8" s="216">
        <v>89</v>
      </c>
    </row>
    <row r="9" spans="1:6" x14ac:dyDescent="0.25">
      <c r="A9" s="288" t="s">
        <v>731</v>
      </c>
      <c r="B9" s="216">
        <v>1199</v>
      </c>
      <c r="C9" s="216">
        <v>1070</v>
      </c>
    </row>
    <row r="10" spans="1:6" ht="30" x14ac:dyDescent="0.25">
      <c r="A10" s="295" t="s">
        <v>732</v>
      </c>
      <c r="B10" s="216">
        <v>2138</v>
      </c>
      <c r="C10" s="216">
        <v>215</v>
      </c>
    </row>
    <row r="11" spans="1:6" x14ac:dyDescent="0.25">
      <c r="A11" s="288" t="s">
        <v>895</v>
      </c>
      <c r="B11" s="216">
        <v>468</v>
      </c>
      <c r="C11" s="216">
        <v>638</v>
      </c>
    </row>
    <row r="12" spans="1:6" x14ac:dyDescent="0.25">
      <c r="A12" s="296" t="s">
        <v>16</v>
      </c>
      <c r="B12" s="1">
        <f>SUM(B4:B11)</f>
        <v>14356</v>
      </c>
      <c r="C12" s="1">
        <f>SUM(C4:C11)</f>
        <v>13931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4536</v>
      </c>
      <c r="C19" s="71">
        <v>5748</v>
      </c>
    </row>
    <row r="20" spans="1:3" x14ac:dyDescent="0.25">
      <c r="A20" s="288" t="s">
        <v>727</v>
      </c>
      <c r="B20" s="216">
        <v>469</v>
      </c>
      <c r="C20" s="216">
        <v>524</v>
      </c>
    </row>
    <row r="21" spans="1:3" x14ac:dyDescent="0.25">
      <c r="A21" s="288" t="s">
        <v>728</v>
      </c>
      <c r="B21" s="216">
        <v>1829</v>
      </c>
      <c r="C21" s="216">
        <v>2026</v>
      </c>
    </row>
    <row r="22" spans="1:3" x14ac:dyDescent="0.25">
      <c r="A22" s="288" t="s">
        <v>729</v>
      </c>
      <c r="B22" s="216">
        <v>3399</v>
      </c>
      <c r="C22" s="216">
        <v>2716</v>
      </c>
    </row>
    <row r="23" spans="1:3" x14ac:dyDescent="0.25">
      <c r="A23" s="288" t="s">
        <v>730</v>
      </c>
      <c r="B23" s="216">
        <v>16</v>
      </c>
      <c r="C23" s="216">
        <v>32</v>
      </c>
    </row>
    <row r="24" spans="1:3" x14ac:dyDescent="0.25">
      <c r="A24" s="288" t="s">
        <v>731</v>
      </c>
      <c r="B24" s="216">
        <v>905</v>
      </c>
      <c r="C24" s="216">
        <v>769</v>
      </c>
    </row>
    <row r="25" spans="1:3" ht="30" x14ac:dyDescent="0.25">
      <c r="A25" s="295" t="s">
        <v>732</v>
      </c>
      <c r="B25" s="216">
        <v>1632</v>
      </c>
      <c r="C25" s="216">
        <v>330</v>
      </c>
    </row>
    <row r="26" spans="1:3" x14ac:dyDescent="0.25">
      <c r="A26" s="288" t="s">
        <v>895</v>
      </c>
      <c r="B26" s="216">
        <v>323</v>
      </c>
      <c r="C26" s="216">
        <v>526</v>
      </c>
    </row>
    <row r="27" spans="1:3" x14ac:dyDescent="0.25">
      <c r="A27" s="296" t="s">
        <v>16</v>
      </c>
      <c r="B27" s="1">
        <f>SUM(B19:B26)</f>
        <v>13109</v>
      </c>
      <c r="C27" s="1">
        <f>SUM(C19:C26)</f>
        <v>12671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76.23</v>
      </c>
      <c r="C4" s="1027">
        <v>73.64</v>
      </c>
      <c r="D4" s="1027">
        <v>78.98</v>
      </c>
      <c r="E4" s="1028">
        <v>163</v>
      </c>
      <c r="F4" s="1028">
        <v>130.80000000000001</v>
      </c>
      <c r="G4" s="1029">
        <v>42.4</v>
      </c>
      <c r="H4" s="1030">
        <v>41</v>
      </c>
      <c r="I4" s="1031">
        <v>43.9</v>
      </c>
      <c r="J4" s="1028">
        <v>10.9</v>
      </c>
    </row>
    <row r="5" spans="1:12" x14ac:dyDescent="0.25">
      <c r="A5" s="500">
        <v>2021</v>
      </c>
      <c r="B5" s="759">
        <v>74.97</v>
      </c>
      <c r="C5" s="760">
        <v>72.239999999999995</v>
      </c>
      <c r="D5" s="760">
        <v>77.91</v>
      </c>
      <c r="E5" s="1032">
        <v>162</v>
      </c>
      <c r="F5" s="1032">
        <v>132</v>
      </c>
      <c r="G5" s="1033">
        <v>42.5</v>
      </c>
      <c r="H5" s="1034">
        <v>41.1</v>
      </c>
      <c r="I5" s="1035">
        <v>44</v>
      </c>
      <c r="J5" s="1032">
        <v>40</v>
      </c>
    </row>
    <row r="6" spans="1:12" x14ac:dyDescent="0.25">
      <c r="A6" s="501">
        <v>2022</v>
      </c>
      <c r="B6" s="1020">
        <v>74.77</v>
      </c>
      <c r="C6" s="1021">
        <v>71.42</v>
      </c>
      <c r="D6" s="1021">
        <v>78.209999999999994</v>
      </c>
      <c r="E6" s="1022">
        <v>152</v>
      </c>
      <c r="F6" s="1022">
        <v>142.19999999999999</v>
      </c>
      <c r="G6" s="1023">
        <v>43.4</v>
      </c>
      <c r="H6" s="1024">
        <v>41.8</v>
      </c>
      <c r="I6" s="1025">
        <v>44.9</v>
      </c>
      <c r="J6" s="1022">
        <v>15.5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10.9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40</v>
      </c>
    </row>
    <row r="13" spans="1:12" x14ac:dyDescent="0.25">
      <c r="A13" s="635">
        <f t="shared" si="0"/>
        <v>2022</v>
      </c>
      <c r="B13" s="629">
        <f t="shared" si="1"/>
        <v>15.5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7645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9874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38.200000000000003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63752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1016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43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7498</v>
      </c>
      <c r="C5" s="70">
        <v>9555</v>
      </c>
      <c r="D5" s="55">
        <v>5294</v>
      </c>
      <c r="E5" s="110">
        <v>4261</v>
      </c>
      <c r="F5" s="55">
        <v>34.6</v>
      </c>
      <c r="G5" s="55">
        <v>38.799999999999997</v>
      </c>
      <c r="H5" s="110">
        <v>30.5</v>
      </c>
      <c r="I5" s="55">
        <v>51673</v>
      </c>
      <c r="J5" s="70"/>
      <c r="K5" s="55"/>
      <c r="L5" s="55"/>
      <c r="M5" s="71">
        <v>46</v>
      </c>
      <c r="N5" s="71">
        <v>35</v>
      </c>
      <c r="O5" s="71">
        <v>56</v>
      </c>
    </row>
    <row r="6" spans="1:16" x14ac:dyDescent="0.25">
      <c r="A6" s="217">
        <v>2021</v>
      </c>
      <c r="B6" s="214">
        <v>7687</v>
      </c>
      <c r="C6" s="214">
        <v>9786</v>
      </c>
      <c r="D6" s="58">
        <v>5418</v>
      </c>
      <c r="E6" s="162">
        <v>4367</v>
      </c>
      <c r="F6" s="58">
        <v>35.6</v>
      </c>
      <c r="G6" s="58">
        <v>40</v>
      </c>
      <c r="H6" s="162">
        <v>31.3</v>
      </c>
      <c r="I6" s="58">
        <v>56139</v>
      </c>
      <c r="J6" s="214">
        <v>1294</v>
      </c>
      <c r="K6" s="58">
        <v>511</v>
      </c>
      <c r="L6" s="58">
        <v>783</v>
      </c>
      <c r="M6" s="216">
        <v>47</v>
      </c>
      <c r="N6" s="216">
        <v>38</v>
      </c>
      <c r="O6" s="216">
        <v>56</v>
      </c>
    </row>
    <row r="7" spans="1:16" x14ac:dyDescent="0.25">
      <c r="A7" s="231">
        <v>2022</v>
      </c>
      <c r="B7" s="169">
        <v>7645</v>
      </c>
      <c r="C7" s="169">
        <v>9874</v>
      </c>
      <c r="D7" s="94">
        <v>5427</v>
      </c>
      <c r="E7" s="171">
        <v>4447</v>
      </c>
      <c r="F7" s="94">
        <v>38.200000000000003</v>
      </c>
      <c r="G7" s="58">
        <v>42.8</v>
      </c>
      <c r="H7" s="162">
        <v>33.9</v>
      </c>
      <c r="I7" s="94">
        <v>63752</v>
      </c>
      <c r="J7" s="169">
        <v>1121</v>
      </c>
      <c r="K7" s="94">
        <v>444</v>
      </c>
      <c r="L7" s="94">
        <v>677</v>
      </c>
      <c r="M7" s="216">
        <v>43</v>
      </c>
      <c r="N7" s="216">
        <v>35</v>
      </c>
      <c r="O7" s="216">
        <v>52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1016</v>
      </c>
      <c r="K8" s="1082">
        <v>398</v>
      </c>
      <c r="L8" s="1082">
        <v>618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51673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56139</v>
      </c>
      <c r="F14" s="516">
        <f>A5</f>
        <v>2020</v>
      </c>
      <c r="G14" s="312">
        <f>IF(ISBLANK(E5),"",E5)</f>
        <v>4261</v>
      </c>
      <c r="H14" s="312">
        <f>IF(ISBLANK(D5),"",D5)</f>
        <v>5294</v>
      </c>
      <c r="K14" s="516">
        <f>A6</f>
        <v>2021</v>
      </c>
      <c r="L14" s="312">
        <f>IF(ISBLANK(L6),"",L6)</f>
        <v>783</v>
      </c>
      <c r="M14" s="312">
        <f>IF(ISBLANK(K6),"",K6)</f>
        <v>511</v>
      </c>
    </row>
    <row r="15" spans="1:16" x14ac:dyDescent="0.25">
      <c r="A15" s="483">
        <f>A7</f>
        <v>2022</v>
      </c>
      <c r="B15" s="313">
        <f t="shared" si="0"/>
        <v>63752</v>
      </c>
      <c r="F15" s="488">
        <f t="shared" ref="F15:F16" si="1">A6</f>
        <v>2021</v>
      </c>
      <c r="G15" s="481">
        <f t="shared" ref="G15:G16" si="2">IF(ISBLANK(E6),"",E6)</f>
        <v>4367</v>
      </c>
      <c r="H15" s="481">
        <f t="shared" ref="H15:H16" si="3">IF(ISBLANK(D6),"",D6)</f>
        <v>5418</v>
      </c>
      <c r="K15" s="488">
        <f>A7</f>
        <v>2022</v>
      </c>
      <c r="L15" s="481">
        <f t="shared" ref="L15:L16" si="4">IF(ISBLANK(L7),"",L7)</f>
        <v>677</v>
      </c>
      <c r="M15" s="481">
        <f t="shared" ref="M15:M16" si="5">IF(ISBLANK(K7),"",K7)</f>
        <v>444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4447</v>
      </c>
      <c r="H16" s="313">
        <f t="shared" si="3"/>
        <v>5427</v>
      </c>
      <c r="K16" s="483">
        <f>A8</f>
        <v>2023</v>
      </c>
      <c r="L16" s="313">
        <f t="shared" si="4"/>
        <v>618</v>
      </c>
      <c r="M16" s="313">
        <f t="shared" si="5"/>
        <v>398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7498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7687</v>
      </c>
      <c r="C21" s="375"/>
      <c r="D21" s="199"/>
      <c r="F21" s="516">
        <f>A5</f>
        <v>2020</v>
      </c>
      <c r="G21" s="312">
        <f>IF(ISBLANK(E5),"",E5)</f>
        <v>4261</v>
      </c>
      <c r="H21" s="312">
        <f>IF(ISBLANK(D5),"",D5)</f>
        <v>5294</v>
      </c>
      <c r="K21" s="516">
        <f>A6</f>
        <v>2021</v>
      </c>
      <c r="L21" s="312">
        <f>IF(ISBLANK(L6),"",L6)</f>
        <v>783</v>
      </c>
      <c r="M21" s="312">
        <f>IF(ISBLANK(K6),"",K6)</f>
        <v>511</v>
      </c>
    </row>
    <row r="22" spans="1:15" x14ac:dyDescent="0.25">
      <c r="A22" s="483">
        <f t="shared" si="6"/>
        <v>2022</v>
      </c>
      <c r="B22" s="313">
        <f t="shared" si="7"/>
        <v>7645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4367</v>
      </c>
      <c r="H22" s="481">
        <f t="shared" ref="H22:H23" si="10">IF(ISBLANK(D6),"",D6)</f>
        <v>5418</v>
      </c>
      <c r="K22" s="488">
        <f>A7</f>
        <v>2022</v>
      </c>
      <c r="L22" s="481">
        <f>IF(ISBLANK(L7),"",L7)</f>
        <v>677</v>
      </c>
      <c r="M22" s="481">
        <f>IF(ISBLANK(K7),"",K7)</f>
        <v>444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4447</v>
      </c>
      <c r="H23" s="313">
        <f t="shared" si="10"/>
        <v>5427</v>
      </c>
      <c r="K23" s="483">
        <f>A8</f>
        <v>2023</v>
      </c>
      <c r="L23" s="313">
        <f>IF(ISBLANK(L8),"",L8)</f>
        <v>618</v>
      </c>
      <c r="M23" s="313">
        <f>IF(ISBLANK(K8),"",K8)</f>
        <v>398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7498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7687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7645</v>
      </c>
      <c r="C28" s="375"/>
      <c r="D28" s="199"/>
      <c r="F28" s="516">
        <f>A5</f>
        <v>2020</v>
      </c>
      <c r="G28" s="312">
        <f>IF(ISBLANK(H5),"",H5)</f>
        <v>30.5</v>
      </c>
      <c r="H28" s="312">
        <f>IF(ISBLANK(G5),"",G5)</f>
        <v>38.799999999999997</v>
      </c>
      <c r="K28" s="516">
        <f>A5</f>
        <v>2020</v>
      </c>
      <c r="L28" s="312">
        <f>IF(ISBLANK(O5),"",O5)</f>
        <v>56</v>
      </c>
      <c r="M28" s="312">
        <f>IF(ISBLANK(N5),"",N5)</f>
        <v>35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31.3</v>
      </c>
      <c r="H29" s="481">
        <f t="shared" ref="H29:H30" si="15">IF(ISBLANK(G6),"",G6)</f>
        <v>40</v>
      </c>
      <c r="K29" s="488">
        <f t="shared" ref="K29:K30" si="16">A6</f>
        <v>2021</v>
      </c>
      <c r="L29" s="481">
        <f t="shared" ref="L29:L30" si="17">IF(ISBLANK(O6),"",O6)</f>
        <v>56</v>
      </c>
      <c r="M29" s="481">
        <f t="shared" ref="M29:M30" si="18">IF(ISBLANK(N6),"",N6)</f>
        <v>38</v>
      </c>
    </row>
    <row r="30" spans="1:15" x14ac:dyDescent="0.25">
      <c r="F30" s="483">
        <f t="shared" si="13"/>
        <v>2022</v>
      </c>
      <c r="G30" s="313">
        <f t="shared" si="14"/>
        <v>33.9</v>
      </c>
      <c r="H30" s="313">
        <f t="shared" si="15"/>
        <v>42.8</v>
      </c>
      <c r="K30" s="483">
        <f t="shared" si="16"/>
        <v>2022</v>
      </c>
      <c r="L30" s="313">
        <f t="shared" si="17"/>
        <v>52</v>
      </c>
      <c r="M30" s="313">
        <f t="shared" si="18"/>
        <v>35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30.5</v>
      </c>
      <c r="H35" s="312">
        <f>IF(ISBLANK(G5),"",G5)</f>
        <v>38.799999999999997</v>
      </c>
      <c r="K35" s="516">
        <f>A5</f>
        <v>2020</v>
      </c>
      <c r="L35" s="312">
        <f>IF(ISBLANK(O5),"",O5)</f>
        <v>56</v>
      </c>
      <c r="M35" s="312">
        <f>IF(ISBLANK(N5),"",N5)</f>
        <v>35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31.3</v>
      </c>
      <c r="H36" s="481">
        <f t="shared" ref="H36:H37" si="21">IF(ISBLANK(G6),"",G6)</f>
        <v>40</v>
      </c>
      <c r="K36" s="488">
        <f t="shared" ref="K36:K37" si="22">A6</f>
        <v>2021</v>
      </c>
      <c r="L36" s="481">
        <f t="shared" ref="L36:L37" si="23">IF(ISBLANK(O6),"",O6)</f>
        <v>56</v>
      </c>
      <c r="M36" s="481">
        <f t="shared" ref="M36:M37" si="24">IF(ISBLANK(N6),"",N6)</f>
        <v>38</v>
      </c>
    </row>
    <row r="37" spans="6:15" x14ac:dyDescent="0.25">
      <c r="F37" s="483">
        <f t="shared" si="19"/>
        <v>2022</v>
      </c>
      <c r="G37" s="313">
        <f t="shared" si="20"/>
        <v>33.9</v>
      </c>
      <c r="H37" s="313">
        <f t="shared" si="21"/>
        <v>42.8</v>
      </c>
      <c r="K37" s="483">
        <f t="shared" si="22"/>
        <v>2022</v>
      </c>
      <c r="L37" s="313">
        <f t="shared" si="23"/>
        <v>52</v>
      </c>
      <c r="M37" s="313">
        <f t="shared" si="24"/>
        <v>35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18.7</v>
      </c>
      <c r="C6" s="35">
        <v>23.1</v>
      </c>
      <c r="D6" s="63">
        <v>15.8</v>
      </c>
      <c r="E6" s="35">
        <v>57.2</v>
      </c>
      <c r="F6" s="35">
        <v>50.5</v>
      </c>
      <c r="G6" s="35">
        <v>61.6</v>
      </c>
      <c r="H6" s="294">
        <v>24.1</v>
      </c>
      <c r="I6" s="35">
        <v>26.4</v>
      </c>
      <c r="J6" s="63">
        <v>22.6</v>
      </c>
      <c r="M6" s="127" t="s">
        <v>16</v>
      </c>
      <c r="N6" s="937">
        <f>IF(ISBLANK(B8),"",B8)</f>
        <v>18.3</v>
      </c>
      <c r="O6" s="937">
        <f>IF(ISBLANK(E8),"",E8)</f>
        <v>56.6</v>
      </c>
      <c r="P6" s="128">
        <f>IF(ISBLANK(H8),"",H8)</f>
        <v>25.1</v>
      </c>
    </row>
    <row r="7" spans="1:19" x14ac:dyDescent="0.25">
      <c r="A7" s="288">
        <v>2022</v>
      </c>
      <c r="B7" s="169">
        <v>17.7</v>
      </c>
      <c r="C7" s="94">
        <v>20</v>
      </c>
      <c r="D7" s="171">
        <v>16.100000000000001</v>
      </c>
      <c r="E7" s="94">
        <v>58.2</v>
      </c>
      <c r="F7" s="94">
        <v>52.3</v>
      </c>
      <c r="G7" s="94">
        <v>62</v>
      </c>
      <c r="H7" s="169">
        <v>24.2</v>
      </c>
      <c r="I7" s="94">
        <v>27.7</v>
      </c>
      <c r="J7" s="171">
        <v>21.9</v>
      </c>
    </row>
    <row r="8" spans="1:19" x14ac:dyDescent="0.25">
      <c r="A8" s="220">
        <v>2023</v>
      </c>
      <c r="B8" s="169">
        <v>18.3</v>
      </c>
      <c r="C8" s="94">
        <v>20.399999999999999</v>
      </c>
      <c r="D8" s="171">
        <v>17</v>
      </c>
      <c r="E8" s="94">
        <v>56.6</v>
      </c>
      <c r="F8" s="94">
        <v>48</v>
      </c>
      <c r="G8" s="94">
        <v>62.1</v>
      </c>
      <c r="H8" s="169">
        <v>25.1</v>
      </c>
      <c r="I8" s="94">
        <v>31.7</v>
      </c>
      <c r="J8" s="171">
        <v>20.9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17</v>
      </c>
      <c r="O12" s="938">
        <f>IF(ISBLANK(G8),"",G8)</f>
        <v>62.1</v>
      </c>
      <c r="P12" s="940">
        <f>IF(ISBLANK(J8),"",J8)</f>
        <v>20.9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20.399999999999999</v>
      </c>
      <c r="O13" s="939">
        <f>IF(ISBLANK(F8),"",F8)</f>
        <v>48</v>
      </c>
      <c r="P13" s="941">
        <f>IF(ISBLANK(I8),"",I8)</f>
        <v>31.7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18.3</v>
      </c>
      <c r="O20" s="937">
        <f>IF(ISBLANK(E8),"",E8)</f>
        <v>56.6</v>
      </c>
      <c r="P20" s="942">
        <f>IF(ISBLANK(H8),"",H8)</f>
        <v>25.1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17</v>
      </c>
      <c r="O24" s="938">
        <f>IF(ISBLANK(G8),"",G8)</f>
        <v>62.1</v>
      </c>
      <c r="P24" s="940">
        <f>IF(ISBLANK(J8),"",J8)</f>
        <v>20.9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20.399999999999999</v>
      </c>
      <c r="O25" s="939">
        <f>IF(ISBLANK(F8),"",F8)</f>
        <v>48</v>
      </c>
      <c r="P25" s="941">
        <f>IF(ISBLANK(I8),"",I8)</f>
        <v>31.7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1217308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47131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1188265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46007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1950895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75534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399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21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24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1343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79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166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1230364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20.399999999999999</v>
      </c>
      <c r="E20" s="602">
        <v>20.7</v>
      </c>
      <c r="F20" s="602">
        <v>18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23.1</v>
      </c>
      <c r="E21" s="753">
        <v>33.200000000000003</v>
      </c>
      <c r="F21" s="753">
        <v>31.6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9.5</v>
      </c>
      <c r="E22" s="754">
        <v>1.8</v>
      </c>
      <c r="F22" s="754">
        <v>1.8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18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31.6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1.8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48.6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18</v>
      </c>
      <c r="C30" s="206" t="s">
        <v>501</v>
      </c>
    </row>
    <row r="31" spans="1:11" x14ac:dyDescent="0.25">
      <c r="A31" s="700" t="s">
        <v>1438</v>
      </c>
      <c r="B31" s="736">
        <f>F21</f>
        <v>31.6</v>
      </c>
    </row>
    <row r="32" spans="1:11" x14ac:dyDescent="0.25">
      <c r="A32" s="700" t="s">
        <v>1439</v>
      </c>
      <c r="B32" s="736">
        <f>F22</f>
        <v>1.8</v>
      </c>
    </row>
    <row r="33" spans="1:2" x14ac:dyDescent="0.25">
      <c r="A33" s="701" t="s">
        <v>1440</v>
      </c>
      <c r="B33" s="734">
        <f>100-(B30+B31+B32)</f>
        <v>48.6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381</v>
      </c>
      <c r="C4" s="71">
        <v>19</v>
      </c>
      <c r="D4" s="71">
        <v>42</v>
      </c>
      <c r="G4" s="219">
        <f>A4</f>
        <v>2020</v>
      </c>
      <c r="H4" s="291">
        <f>IF(ISBLANK(C4),"",C4)</f>
        <v>19</v>
      </c>
      <c r="I4" s="291">
        <f>IF(ISBLANK(D4),"",D4)</f>
        <v>42</v>
      </c>
    </row>
    <row r="5" spans="1:9" x14ac:dyDescent="0.25">
      <c r="A5" s="288">
        <v>2021</v>
      </c>
      <c r="B5" s="216">
        <v>393</v>
      </c>
      <c r="C5" s="216">
        <v>14</v>
      </c>
      <c r="D5" s="216">
        <v>30</v>
      </c>
      <c r="G5" s="288">
        <f t="shared" ref="G5:G6" si="0">A5</f>
        <v>2021</v>
      </c>
      <c r="H5" s="292">
        <f t="shared" ref="H5:H6" si="1">IF(ISBLANK(C5),"",C5)</f>
        <v>14</v>
      </c>
      <c r="I5" s="292">
        <f t="shared" ref="I5:I6" si="2">IF(ISBLANK(D5),"",D5)</f>
        <v>30</v>
      </c>
    </row>
    <row r="6" spans="1:9" x14ac:dyDescent="0.25">
      <c r="A6" s="220">
        <v>2022</v>
      </c>
      <c r="B6" s="170">
        <v>399</v>
      </c>
      <c r="C6" s="170">
        <v>21</v>
      </c>
      <c r="D6" s="170">
        <v>24</v>
      </c>
      <c r="G6" s="221">
        <f t="shared" si="0"/>
        <v>2022</v>
      </c>
      <c r="H6" s="293">
        <f t="shared" si="1"/>
        <v>21</v>
      </c>
      <c r="I6" s="293">
        <f t="shared" si="2"/>
        <v>24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19</v>
      </c>
      <c r="I12" s="291">
        <f>IF(ISBLANK(D4),"",D4)</f>
        <v>42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14</v>
      </c>
      <c r="I13" s="292">
        <f t="shared" si="4"/>
        <v>30</v>
      </c>
    </row>
    <row r="14" spans="1:9" x14ac:dyDescent="0.25">
      <c r="G14" s="221">
        <f t="shared" si="3"/>
        <v>2022</v>
      </c>
      <c r="H14" s="293">
        <f t="shared" ref="H14:I14" si="5">IF(ISBLANK(C6),"",C6)</f>
        <v>21</v>
      </c>
      <c r="I14" s="293">
        <f t="shared" si="5"/>
        <v>24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1165</v>
      </c>
      <c r="C23" s="71">
        <v>77</v>
      </c>
      <c r="D23" s="71">
        <v>146</v>
      </c>
      <c r="G23" s="219">
        <f>A23</f>
        <v>2020</v>
      </c>
      <c r="H23" s="291">
        <f>IF(ISBLANK(C23),"",C23)</f>
        <v>77</v>
      </c>
      <c r="I23" s="291">
        <f>IF(ISBLANK(D23),"",D23)</f>
        <v>146</v>
      </c>
    </row>
    <row r="24" spans="1:13" x14ac:dyDescent="0.25">
      <c r="A24" s="288">
        <v>2021</v>
      </c>
      <c r="B24" s="216">
        <v>1253</v>
      </c>
      <c r="C24" s="216">
        <v>66</v>
      </c>
      <c r="D24" s="216">
        <v>150</v>
      </c>
      <c r="G24" s="288">
        <f t="shared" ref="G24:G25" si="6">A24</f>
        <v>2021</v>
      </c>
      <c r="H24" s="292">
        <f t="shared" ref="H24:H25" si="7">IF(ISBLANK(C24),"",C24)</f>
        <v>66</v>
      </c>
      <c r="I24" s="292">
        <f t="shared" ref="I24:I25" si="8">IF(ISBLANK(D24),"",D24)</f>
        <v>150</v>
      </c>
    </row>
    <row r="25" spans="1:13" x14ac:dyDescent="0.25">
      <c r="A25" s="220">
        <v>2022</v>
      </c>
      <c r="B25" s="170">
        <v>1343</v>
      </c>
      <c r="C25" s="170">
        <v>79</v>
      </c>
      <c r="D25" s="170">
        <v>166</v>
      </c>
      <c r="G25" s="221">
        <f t="shared" si="6"/>
        <v>2022</v>
      </c>
      <c r="H25" s="293">
        <f t="shared" si="7"/>
        <v>79</v>
      </c>
      <c r="I25" s="293">
        <f t="shared" si="8"/>
        <v>166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77</v>
      </c>
      <c r="I31" s="291">
        <f>IF(ISBLANK(D23),"",D23)</f>
        <v>146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66</v>
      </c>
      <c r="I32" s="292">
        <f t="shared" si="10"/>
        <v>150</v>
      </c>
    </row>
    <row r="33" spans="7:9" x14ac:dyDescent="0.25">
      <c r="G33" s="221">
        <f t="shared" si="9"/>
        <v>2022</v>
      </c>
      <c r="H33" s="293">
        <f t="shared" ref="H33:I33" si="11">IF(ISBLANK(C25),"",C25)</f>
        <v>79</v>
      </c>
      <c r="I33" s="293">
        <f t="shared" si="11"/>
        <v>166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340321</v>
      </c>
      <c r="C4" s="1086">
        <v>12318</v>
      </c>
      <c r="D4" s="110">
        <v>386756</v>
      </c>
      <c r="E4" s="70">
        <v>13998</v>
      </c>
      <c r="F4" s="1085">
        <v>159030</v>
      </c>
      <c r="G4" s="70">
        <v>5756</v>
      </c>
      <c r="H4" s="1087">
        <v>1671311</v>
      </c>
      <c r="I4" s="1086">
        <v>60491</v>
      </c>
    </row>
    <row r="5" spans="1:9" x14ac:dyDescent="0.25">
      <c r="A5" s="589">
        <v>2021</v>
      </c>
      <c r="B5" s="1088">
        <v>341618</v>
      </c>
      <c r="C5" s="1089">
        <v>12428</v>
      </c>
      <c r="D5" s="162">
        <v>547857</v>
      </c>
      <c r="E5" s="214">
        <v>19931</v>
      </c>
      <c r="F5" s="1088">
        <v>29479</v>
      </c>
      <c r="G5" s="214">
        <v>1072</v>
      </c>
      <c r="H5" s="1090">
        <v>1652104</v>
      </c>
      <c r="I5" s="1089">
        <v>60105</v>
      </c>
    </row>
    <row r="6" spans="1:9" x14ac:dyDescent="0.25">
      <c r="A6" s="590">
        <v>2022</v>
      </c>
      <c r="B6" s="1091">
        <v>351022</v>
      </c>
      <c r="C6" s="1092">
        <v>13591</v>
      </c>
      <c r="D6" s="171">
        <v>616677</v>
      </c>
      <c r="E6" s="169">
        <v>23876</v>
      </c>
      <c r="F6" s="1091">
        <v>35458</v>
      </c>
      <c r="G6" s="169">
        <v>1373</v>
      </c>
      <c r="H6" s="1093">
        <v>1950895</v>
      </c>
      <c r="I6" s="1092">
        <v>75534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1120758</v>
      </c>
      <c r="C4" s="1085">
        <v>898807</v>
      </c>
      <c r="D4" s="1086">
        <v>32531</v>
      </c>
      <c r="E4" s="1085">
        <v>981705</v>
      </c>
      <c r="F4" s="1086">
        <v>35532</v>
      </c>
    </row>
    <row r="5" spans="1:6" x14ac:dyDescent="0.25">
      <c r="A5" s="482">
        <v>2021</v>
      </c>
      <c r="B5" s="1090">
        <v>771983</v>
      </c>
      <c r="C5" s="1088">
        <v>1105752</v>
      </c>
      <c r="D5" s="1089">
        <v>40228</v>
      </c>
      <c r="E5" s="1088">
        <v>938227</v>
      </c>
      <c r="F5" s="1089">
        <v>34133</v>
      </c>
    </row>
    <row r="6" spans="1:6" ht="15.75" thickBot="1" x14ac:dyDescent="0.3">
      <c r="A6" s="962">
        <v>2022</v>
      </c>
      <c r="B6" s="1094">
        <v>1230364</v>
      </c>
      <c r="C6" s="1095">
        <v>1217308</v>
      </c>
      <c r="D6" s="1096">
        <v>47131</v>
      </c>
      <c r="E6" s="1095">
        <v>1188265</v>
      </c>
      <c r="F6" s="1096">
        <v>46007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Темерин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170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3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25828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152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8.9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14.3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-5.3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74.77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43.4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142.19999999999999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2.71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24659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27779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840</v>
      </c>
      <c r="C63" s="550">
        <f>IF(ISBLANK('DEM2'!C7),"-",'DEM2'!C7)</f>
        <v>925</v>
      </c>
      <c r="D63" s="550"/>
      <c r="E63" s="550">
        <f>IF(ISBLANK('DEM2'!D8),"-",'DEM2'!D8)</f>
        <v>814</v>
      </c>
      <c r="F63" s="550">
        <f>IF(ISBLANK('DEM2'!C8),"-",'DEM2'!C8)</f>
        <v>913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1081</v>
      </c>
      <c r="C64" s="319">
        <f>IF(ISBLANK('DEM2'!F7),"-",'DEM2'!F7)</f>
        <v>1207</v>
      </c>
      <c r="D64" s="791"/>
      <c r="E64" s="319">
        <f>IF(ISBLANK('DEM2'!G8),"-",'DEM2'!G8)</f>
        <v>1019</v>
      </c>
      <c r="F64" s="319">
        <f>IF(ISBLANK('DEM2'!F8),"-",'DEM2'!F8)</f>
        <v>1116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579</v>
      </c>
      <c r="C65" s="347">
        <f>IF(ISBLANK('DEM2'!I7),"-",'DEM2'!I7)</f>
        <v>641</v>
      </c>
      <c r="D65" s="395"/>
      <c r="E65" s="347">
        <f>IF(ISBLANK('DEM2'!J8),"-",'DEM2'!J8)</f>
        <v>519</v>
      </c>
      <c r="F65" s="347">
        <f>IF(ISBLANK('DEM2'!I8),"-",'DEM2'!I8)</f>
        <v>589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2351</v>
      </c>
      <c r="C66" s="319">
        <f>IF(ISBLANK('DEM2'!L7),"-",'DEM2'!L7)</f>
        <v>2613</v>
      </c>
      <c r="D66" s="397"/>
      <c r="E66" s="319">
        <f>IF(ISBLANK('DEM2'!M8),"-",'DEM2'!M8)</f>
        <v>2224</v>
      </c>
      <c r="F66" s="319">
        <f>IF(ISBLANK('DEM2'!L8),"-",'DEM2'!L8)</f>
        <v>2476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2228</v>
      </c>
      <c r="C67" s="319">
        <f>IF(ISBLANK('DEM2'!O7),"-",'DEM2'!O7)</f>
        <v>2421</v>
      </c>
      <c r="D67" s="397"/>
      <c r="E67" s="319">
        <f>IF(ISBLANK('DEM2'!P8),"-",'DEM2'!P8)</f>
        <v>1911</v>
      </c>
      <c r="F67" s="319">
        <f>IF(ISBLANK('DEM2'!O8),"-",'DEM2'!O8)</f>
        <v>2135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8973</v>
      </c>
      <c r="C68" s="416">
        <f>IF(ISBLANK('DEM2'!R7),"-",'DEM2'!R7)</f>
        <v>9080</v>
      </c>
      <c r="D68" s="422"/>
      <c r="E68" s="416">
        <f>IF(ISBLANK('DEM2'!S8),"-",'DEM2'!S8)</f>
        <v>8169</v>
      </c>
      <c r="F68" s="416">
        <f>IF(ISBLANK('DEM2'!R8),"-",'DEM2'!R8)</f>
        <v>8263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13933</v>
      </c>
      <c r="C69" s="465">
        <f>IF(ISBLANK('DEM2'!U7),"-",'DEM2'!U7)</f>
        <v>13554</v>
      </c>
      <c r="D69" s="801"/>
      <c r="E69" s="465">
        <f>IF(ISBLANK('DEM2'!V8),"-",'DEM2'!V8)</f>
        <v>13135</v>
      </c>
      <c r="F69" s="465">
        <f>IF(ISBLANK('DEM2'!U8),"-",'DEM2'!U8)</f>
        <v>12693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4.7</v>
      </c>
      <c r="G115" s="802">
        <f>IF(ISBLANK('DEM2'!E23),"-",'DEM2'!E23)</f>
        <v>9.1999999999999993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4.0999999999999996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4.3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7645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9874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38.200000000000003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63752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1016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43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15.1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14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31.3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4.4000000000000004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1950895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75534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616677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352322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23876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351022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13591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35458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1373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1217308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47131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1188265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46007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399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1343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1230364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1774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1447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953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10312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1741</v>
      </c>
      <c r="C300" s="810">
        <f>IF(ISBLANK(POLJ3!C4),"-",POLJ3!C4)</f>
        <v>335</v>
      </c>
      <c r="D300" s="1129">
        <f>IF(ISBLANK(POLJ3!D4),"-",POLJ3!D4)</f>
        <v>1406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1326</v>
      </c>
      <c r="C301" s="791">
        <f>IF(ISBLANK(POLJ3!C5),"-",POLJ3!C5)</f>
        <v>762</v>
      </c>
      <c r="D301" s="1130">
        <f>IF(ISBLANK(POLJ3!D5),"-",POLJ3!D5)</f>
        <v>564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21</v>
      </c>
      <c r="C302" s="792">
        <f>IF(ISBLANK(POLJ3!C6),"-",POLJ3!C6)</f>
        <v>3</v>
      </c>
      <c r="D302" s="1131">
        <f>IF(ISBLANK(POLJ3!D6),"-",POLJ3!D6)</f>
        <v>18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370</v>
      </c>
      <c r="C303" s="793">
        <f>IF(ISBLANK(POLJ3!C7),"-",POLJ3!C7)</f>
        <v>63</v>
      </c>
      <c r="D303" s="1111">
        <f>IF(ISBLANK(POLJ3!D7),"-",POLJ3!D7)</f>
        <v>307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1774</v>
      </c>
      <c r="C304" s="809">
        <f>IF(ISBLANK(POLJ3!C8),"-",POLJ3!C8)</f>
        <v>311</v>
      </c>
      <c r="D304" s="1159">
        <f>IF(ISBLANK(POLJ3!D8),"-",POLJ3!D8)</f>
        <v>1463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49.03</v>
      </c>
      <c r="C310" s="1160"/>
      <c r="D310" s="3"/>
      <c r="E310" s="5"/>
      <c r="F310" s="5"/>
      <c r="G310" s="817" t="s">
        <v>773</v>
      </c>
      <c r="H310" s="818">
        <f>IF(ISBLANK(POLJ2!H3),"-",POLJ2!H3)</f>
        <v>2142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14091.38</v>
      </c>
      <c r="C311" s="1161"/>
      <c r="D311" s="3"/>
      <c r="E311" s="5"/>
      <c r="F311" s="5"/>
      <c r="G311" s="812" t="s">
        <v>774</v>
      </c>
      <c r="H311" s="250">
        <f>IF(ISBLANK(POLJ2!H4),"-",POLJ2!H4)</f>
        <v>27736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87.41</v>
      </c>
      <c r="C312" s="1161"/>
      <c r="D312" s="3"/>
      <c r="E312" s="5"/>
      <c r="F312" s="5"/>
      <c r="G312" s="812" t="s">
        <v>775</v>
      </c>
      <c r="H312" s="250">
        <f>IF(ISBLANK(POLJ2!H5),"-",POLJ2!H5)</f>
        <v>1655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13.27</v>
      </c>
      <c r="C313" s="1161"/>
      <c r="D313" s="3"/>
      <c r="E313" s="5"/>
      <c r="F313" s="5"/>
      <c r="G313" s="814" t="s">
        <v>776</v>
      </c>
      <c r="H313" s="251">
        <f>IF(ISBLANK(POLJ2!H6),"-",POLJ2!H6)</f>
        <v>227526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2.83</v>
      </c>
      <c r="C314" s="1161"/>
      <c r="D314" s="3"/>
      <c r="E314" s="5"/>
      <c r="F314" s="5"/>
      <c r="G314" s="816" t="s">
        <v>16</v>
      </c>
      <c r="H314" s="819">
        <f>IF(ISBLANK(POLJ2!H7),"-",POLJ2!H7)</f>
        <v>259059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341.49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14585.41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5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164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27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889</v>
      </c>
      <c r="I364" s="810">
        <f>IF(ISBLANK(OBRAZ2!I6),"-",OBRAZ2!I6)</f>
        <v>616</v>
      </c>
      <c r="J364" s="810">
        <f>IF(ISBLANK(OBRAZ2!J6),"-",OBRAZ2!J6)</f>
        <v>273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425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72</v>
      </c>
      <c r="I365" s="791">
        <f>IF(ISBLANK(OBRAZ2!I7),"-",OBRAZ2!I7)</f>
        <v>50</v>
      </c>
      <c r="J365" s="791">
        <f>IF(ISBLANK(OBRAZ2!J7),"-",OBRAZ2!J7)</f>
        <v>22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67.3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297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70.877192982456137</v>
      </c>
      <c r="I377" s="853">
        <f>IF(ISBLANK(OBRAZ2!C14),"-",OBRAZ2!C23)</f>
        <v>67.491563554555682</v>
      </c>
      <c r="J377" s="853">
        <f>IF(ISBLANK(OBRAZ2!D14),"-",OBRAZ2!D23)</f>
        <v>66.478555304740411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21.637426900584796</v>
      </c>
      <c r="I379" s="853">
        <f>IF(ISBLANK(OBRAZ2!C16),"-",OBRAZ2!C25)</f>
        <v>16.760404949381329</v>
      </c>
      <c r="J379" s="853">
        <f>IF(ISBLANK(OBRAZ2!D16),"-",OBRAZ2!D25)</f>
        <v>15.80135440180587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7.4853801169590648</v>
      </c>
      <c r="I380" s="854">
        <f>IF(ISBLANK(OBRAZ2!C17),"-",OBRAZ2!C26)</f>
        <v>15.748031496062993</v>
      </c>
      <c r="J380" s="854">
        <f>IF(ISBLANK(OBRAZ2!D17),"-",OBRAZ2!D26)</f>
        <v>17.720090293453726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4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2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793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918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244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156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97.7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275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102.2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0.4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409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116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28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1.1000000000000001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0.2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0.7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0.18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2.2999999999999998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50.7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0.46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97.9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88.5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1796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7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7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257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3685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8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7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1.5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1.5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0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34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0.6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144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0.6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438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9.3000000000000007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171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3.6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67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110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0.4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4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26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32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9.9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59.5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36.4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2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39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53.234999999999999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4.5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38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361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9184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37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744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16.229389999999999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14</v>
      </c>
      <c r="D696" s="317"/>
      <c r="E696" s="316"/>
      <c r="F696" s="5"/>
      <c r="G696" s="839">
        <v>2012</v>
      </c>
      <c r="H696" s="837">
        <f>IF(ISBLANK(INDEKSI2!B5),"-",INDEKSI2!B5)</f>
        <v>32.549999999999997</v>
      </c>
      <c r="I696" s="837">
        <f>IF(ISBLANK(INDEKSI2!C5),"-",INDEKSI2!C5)</f>
        <v>52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54.16</v>
      </c>
      <c r="D697" s="317"/>
      <c r="E697" s="316"/>
      <c r="F697" s="5"/>
      <c r="G697" s="840">
        <v>2013</v>
      </c>
      <c r="H697" s="561">
        <f>IF(ISBLANK(INDEKSI2!B6),"-",INDEKSI2!B6)</f>
        <v>34.840000000000003</v>
      </c>
      <c r="I697" s="561">
        <f>IF(ISBLANK(INDEKSI2!C6),"-",INDEKSI2!C6)</f>
        <v>42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34.03</v>
      </c>
      <c r="I698" s="838">
        <f>IF(ISBLANK(INDEKSI2!C7),"-",INDEKSI2!C7)</f>
        <v>58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345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576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1625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1616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4.7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31.3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4.4000000000000004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15.1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14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34.03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58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16.229389999999999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14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54.16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33.97</v>
      </c>
      <c r="C4" s="723">
        <v>46</v>
      </c>
      <c r="D4" s="712"/>
      <c r="E4" s="713"/>
      <c r="F4" s="714"/>
    </row>
    <row r="5" spans="1:6" x14ac:dyDescent="0.25">
      <c r="A5" s="288">
        <v>2012</v>
      </c>
      <c r="B5" s="616">
        <v>32.549999999999997</v>
      </c>
      <c r="C5" s="724">
        <v>52</v>
      </c>
      <c r="D5" s="715"/>
      <c r="E5" s="643"/>
      <c r="F5" s="716"/>
    </row>
    <row r="6" spans="1:6" x14ac:dyDescent="0.25">
      <c r="A6" s="288">
        <v>2013</v>
      </c>
      <c r="B6" s="616">
        <v>34.840000000000003</v>
      </c>
      <c r="C6" s="724">
        <v>42</v>
      </c>
      <c r="D6" s="717">
        <v>16.229389999999999</v>
      </c>
      <c r="E6" s="611">
        <v>14</v>
      </c>
      <c r="F6" s="718">
        <v>54.16</v>
      </c>
    </row>
    <row r="7" spans="1:6" x14ac:dyDescent="0.25">
      <c r="A7" s="221">
        <v>2014</v>
      </c>
      <c r="B7" s="617">
        <v>34.03</v>
      </c>
      <c r="C7" s="725">
        <v>58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1774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953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1447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49.03</v>
      </c>
      <c r="G3" s="219" t="s">
        <v>773</v>
      </c>
      <c r="H3" s="71">
        <v>2142</v>
      </c>
    </row>
    <row r="4" spans="1:9" x14ac:dyDescent="0.25">
      <c r="A4" s="288" t="s">
        <v>768</v>
      </c>
      <c r="B4" s="216">
        <v>14091.38</v>
      </c>
      <c r="G4" s="288" t="s">
        <v>774</v>
      </c>
      <c r="H4" s="216">
        <v>27736</v>
      </c>
    </row>
    <row r="5" spans="1:9" x14ac:dyDescent="0.25">
      <c r="A5" s="288" t="s">
        <v>769</v>
      </c>
      <c r="B5" s="216">
        <v>87.41</v>
      </c>
      <c r="G5" s="288" t="s">
        <v>775</v>
      </c>
      <c r="H5" s="216">
        <v>1655</v>
      </c>
    </row>
    <row r="6" spans="1:9" x14ac:dyDescent="0.25">
      <c r="A6" s="288" t="s">
        <v>770</v>
      </c>
      <c r="B6" s="216">
        <v>13.27</v>
      </c>
      <c r="G6" s="288" t="s">
        <v>776</v>
      </c>
      <c r="H6" s="216">
        <v>227526</v>
      </c>
    </row>
    <row r="7" spans="1:9" x14ac:dyDescent="0.25">
      <c r="A7" s="288" t="s">
        <v>771</v>
      </c>
      <c r="B7" s="216">
        <v>2.83</v>
      </c>
      <c r="G7" s="1" t="s">
        <v>24</v>
      </c>
      <c r="H7" s="290">
        <v>259059</v>
      </c>
    </row>
    <row r="8" spans="1:9" x14ac:dyDescent="0.25">
      <c r="A8" s="289" t="s">
        <v>772</v>
      </c>
      <c r="B8" s="73">
        <v>341.49</v>
      </c>
    </row>
    <row r="9" spans="1:9" x14ac:dyDescent="0.25">
      <c r="A9" s="1" t="s">
        <v>24</v>
      </c>
      <c r="B9" s="290">
        <v>14585.41</v>
      </c>
      <c r="I9" s="41" t="s">
        <v>884</v>
      </c>
    </row>
    <row r="10" spans="1:9" x14ac:dyDescent="0.25">
      <c r="G10" s="29" t="s">
        <v>783</v>
      </c>
      <c r="H10" s="58">
        <v>10312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1741</v>
      </c>
      <c r="C4" s="55">
        <v>335</v>
      </c>
      <c r="D4" s="110">
        <v>1406</v>
      </c>
    </row>
    <row r="5" spans="1:4" ht="30" customHeight="1" x14ac:dyDescent="0.25">
      <c r="A5" s="276" t="s">
        <v>892</v>
      </c>
      <c r="B5" s="214">
        <v>1326</v>
      </c>
      <c r="C5" s="58">
        <v>762</v>
      </c>
      <c r="D5" s="162">
        <v>564</v>
      </c>
    </row>
    <row r="6" spans="1:4" x14ac:dyDescent="0.25">
      <c r="A6" s="276" t="s">
        <v>780</v>
      </c>
      <c r="B6" s="214">
        <v>21</v>
      </c>
      <c r="C6" s="58">
        <v>3</v>
      </c>
      <c r="D6" s="162">
        <v>18</v>
      </c>
    </row>
    <row r="7" spans="1:4" ht="30" x14ac:dyDescent="0.25">
      <c r="A7" s="276" t="s">
        <v>781</v>
      </c>
      <c r="B7" s="214">
        <v>370</v>
      </c>
      <c r="C7" s="58">
        <v>63</v>
      </c>
      <c r="D7" s="162">
        <v>307</v>
      </c>
    </row>
    <row r="8" spans="1:4" x14ac:dyDescent="0.25">
      <c r="A8" s="203" t="s">
        <v>782</v>
      </c>
      <c r="B8" s="72">
        <v>1774</v>
      </c>
      <c r="C8" s="61">
        <v>311</v>
      </c>
      <c r="D8" s="111">
        <v>1463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14.285714285714285</v>
      </c>
      <c r="C14" s="278">
        <f>D6/B6*100</f>
        <v>85.714285714285708</v>
      </c>
    </row>
    <row r="15" spans="1:4" ht="60" x14ac:dyDescent="0.25">
      <c r="A15" s="279" t="s">
        <v>893</v>
      </c>
      <c r="B15" s="284">
        <f>C5/B5*100</f>
        <v>57.466063348416284</v>
      </c>
      <c r="C15" s="280">
        <f>D5/B5*100</f>
        <v>42.533936651583709</v>
      </c>
    </row>
    <row r="16" spans="1:4" ht="30" x14ac:dyDescent="0.25">
      <c r="A16" s="281" t="s">
        <v>829</v>
      </c>
      <c r="B16" s="285">
        <f>C4/B4*100</f>
        <v>19.241815048822517</v>
      </c>
      <c r="C16" s="282">
        <f>D4/B4*100</f>
        <v>80.758184951177483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14.285714285714285</v>
      </c>
      <c r="C21" s="278">
        <f>C14</f>
        <v>85.714285714285708</v>
      </c>
    </row>
    <row r="22" spans="1:3" ht="60" x14ac:dyDescent="0.25">
      <c r="A22" s="279" t="s">
        <v>831</v>
      </c>
      <c r="B22" s="284">
        <f t="shared" ref="B22:C23" si="0">B15</f>
        <v>57.466063348416284</v>
      </c>
      <c r="C22" s="280">
        <f t="shared" si="0"/>
        <v>42.533936651583709</v>
      </c>
    </row>
    <row r="23" spans="1:3" ht="30" x14ac:dyDescent="0.25">
      <c r="A23" s="281" t="s">
        <v>866</v>
      </c>
      <c r="B23" s="287">
        <f t="shared" si="0"/>
        <v>19.241815048822517</v>
      </c>
      <c r="C23" s="286">
        <f t="shared" si="0"/>
        <v>80.758184951177483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5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164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27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425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67.3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297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865</v>
      </c>
      <c r="C6" s="975">
        <v>596</v>
      </c>
      <c r="D6" s="947">
        <v>269</v>
      </c>
      <c r="E6" s="975">
        <v>855</v>
      </c>
      <c r="F6" s="975">
        <v>586</v>
      </c>
      <c r="G6" s="947">
        <v>269</v>
      </c>
      <c r="H6" s="601">
        <v>889</v>
      </c>
      <c r="I6" s="618">
        <v>616</v>
      </c>
      <c r="J6" s="947">
        <v>273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45</v>
      </c>
      <c r="C7" s="977">
        <v>34</v>
      </c>
      <c r="D7" s="978">
        <v>11</v>
      </c>
      <c r="E7" s="977">
        <v>60</v>
      </c>
      <c r="F7" s="977">
        <v>57</v>
      </c>
      <c r="G7" s="978">
        <v>3</v>
      </c>
      <c r="H7" s="755">
        <v>72</v>
      </c>
      <c r="I7" s="692">
        <v>50</v>
      </c>
      <c r="J7" s="978">
        <v>22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46</v>
      </c>
      <c r="C8" s="980">
        <v>40</v>
      </c>
      <c r="D8" s="981">
        <v>6</v>
      </c>
      <c r="E8" s="980">
        <v>76</v>
      </c>
      <c r="F8" s="980">
        <v>76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606</v>
      </c>
      <c r="C14" s="753">
        <v>600</v>
      </c>
      <c r="D14" s="753">
        <v>589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185</v>
      </c>
      <c r="C16" s="1038">
        <v>149</v>
      </c>
      <c r="D16" s="753">
        <v>140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64</v>
      </c>
      <c r="C17" s="754">
        <v>140</v>
      </c>
      <c r="D17" s="754">
        <v>157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70.877192982456137</v>
      </c>
      <c r="C23" s="292">
        <f>C14/SUM(C12:C17)*100</f>
        <v>67.491563554555682</v>
      </c>
      <c r="D23" s="292">
        <f>D14/SUM(D12:D17)*100</f>
        <v>66.478555304740411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21.637426900584796</v>
      </c>
      <c r="C25" s="292">
        <f>C16/SUM(C12:C17)*100</f>
        <v>16.760404949381329</v>
      </c>
      <c r="D25" s="292">
        <f>D16/SUM(D12:D17)*100</f>
        <v>15.80135440180587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7.4853801169590648</v>
      </c>
      <c r="C26" s="293">
        <f>C17/SUM(C12:C17)*100</f>
        <v>15.748031496062993</v>
      </c>
      <c r="D26" s="293">
        <f>D17/SUM(D12:D17)*100</f>
        <v>17.720090293453726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21.3</v>
      </c>
      <c r="C7" s="602">
        <v>20.399999999999999</v>
      </c>
      <c r="D7" s="602">
        <v>15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0</v>
      </c>
    </row>
    <row r="9" spans="1:6" x14ac:dyDescent="0.25">
      <c r="A9" s="698" t="s">
        <v>224</v>
      </c>
      <c r="B9" s="754">
        <v>78.7</v>
      </c>
      <c r="C9" s="754">
        <v>79.7</v>
      </c>
      <c r="D9" s="754">
        <v>85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21.3</v>
      </c>
      <c r="C13" s="699">
        <f t="shared" ref="C13:D13" si="1">IF(ISBLANK(C7),"",C7)</f>
        <v>20.399999999999999</v>
      </c>
      <c r="D13" s="699">
        <f t="shared" si="1"/>
        <v>15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78.7</v>
      </c>
      <c r="C15" s="701">
        <f t="shared" si="2"/>
        <v>79.7</v>
      </c>
      <c r="D15" s="701">
        <f t="shared" si="2"/>
        <v>85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21.3</v>
      </c>
      <c r="C18" s="699">
        <f t="shared" ref="C18:D18" si="4">IF(ISBLANK(C7),"",C7)</f>
        <v>20.399999999999999</v>
      </c>
      <c r="D18" s="699">
        <f t="shared" si="4"/>
        <v>15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78.7</v>
      </c>
      <c r="C20" s="701">
        <f t="shared" si="5"/>
        <v>79.7</v>
      </c>
      <c r="D20" s="701">
        <f t="shared" si="5"/>
        <v>85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128.69999999999999</v>
      </c>
      <c r="C5" s="613">
        <v>80.900000000000006</v>
      </c>
      <c r="D5" s="1039">
        <v>102</v>
      </c>
      <c r="F5" s="28"/>
      <c r="G5" s="695">
        <f>A5</f>
        <v>2020</v>
      </c>
      <c r="H5" s="671">
        <f>IF(ISBLANK(B5),"",B5)</f>
        <v>128.69999999999999</v>
      </c>
      <c r="I5" s="620">
        <f t="shared" ref="H5:I7" si="0">IF(ISBLANK(C5),"",C5)</f>
        <v>80.900000000000006</v>
      </c>
    </row>
    <row r="6" spans="1:10" x14ac:dyDescent="0.25">
      <c r="A6" s="751">
        <v>2021</v>
      </c>
      <c r="B6" s="603">
        <v>104.3</v>
      </c>
      <c r="C6" s="614">
        <v>129.5</v>
      </c>
      <c r="D6" s="948">
        <v>117.5</v>
      </c>
      <c r="F6" s="44"/>
      <c r="G6" s="695">
        <f t="shared" ref="G6:G7" si="1">A6</f>
        <v>2021</v>
      </c>
      <c r="H6" s="672">
        <f t="shared" si="0"/>
        <v>104.3</v>
      </c>
      <c r="I6" s="621">
        <f t="shared" si="0"/>
        <v>129.5</v>
      </c>
    </row>
    <row r="7" spans="1:10" x14ac:dyDescent="0.25">
      <c r="A7" s="752">
        <v>2022</v>
      </c>
      <c r="B7" s="603">
        <v>125.2</v>
      </c>
      <c r="C7" s="614">
        <v>113.2</v>
      </c>
      <c r="D7" s="948">
        <v>118.3</v>
      </c>
      <c r="F7" s="44"/>
      <c r="G7" s="695">
        <f t="shared" si="1"/>
        <v>2022</v>
      </c>
      <c r="H7" s="673">
        <f t="shared" si="0"/>
        <v>125.2</v>
      </c>
      <c r="I7" s="622">
        <f t="shared" si="0"/>
        <v>113.2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128.69999999999999</v>
      </c>
      <c r="I13" s="620">
        <f>IF(ISBLANK(C5),"",C5)</f>
        <v>80.900000000000006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104.3</v>
      </c>
      <c r="I14" s="621">
        <f t="shared" si="3"/>
        <v>129.5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125.2</v>
      </c>
      <c r="I15" s="622">
        <f t="shared" si="4"/>
        <v>113.2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Темерин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170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3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25828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152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8.9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14.3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-5.3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74.77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43.4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142.19999999999999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2.71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24659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27779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840</v>
      </c>
      <c r="C63" s="550">
        <f>IF(ISBLANK('DEM2'!C7),"-",'DEM2'!C7)</f>
        <v>925</v>
      </c>
      <c r="D63" s="550"/>
      <c r="E63" s="550">
        <f>IF(ISBLANK('DEM2'!D8),"-",'DEM2'!D8)</f>
        <v>814</v>
      </c>
      <c r="F63" s="550">
        <f>IF(ISBLANK('DEM2'!C8),"-",'DEM2'!C8)</f>
        <v>913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1081</v>
      </c>
      <c r="C64" s="319">
        <f>IF(ISBLANK('DEM2'!F7),"-",'DEM2'!F7)</f>
        <v>1207</v>
      </c>
      <c r="D64" s="791"/>
      <c r="E64" s="319">
        <f>IF(ISBLANK('DEM2'!G8),"-",'DEM2'!G8)</f>
        <v>1019</v>
      </c>
      <c r="F64" s="319">
        <f>IF(ISBLANK('DEM2'!F8),"-",'DEM2'!F8)</f>
        <v>1116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579</v>
      </c>
      <c r="C65" s="347">
        <f>IF(ISBLANK('DEM2'!I7),"-",'DEM2'!I7)</f>
        <v>641</v>
      </c>
      <c r="D65" s="395"/>
      <c r="E65" s="347">
        <f>IF(ISBLANK('DEM2'!J8),"-",'DEM2'!J8)</f>
        <v>519</v>
      </c>
      <c r="F65" s="347">
        <f>IF(ISBLANK('DEM2'!I8),"-",'DEM2'!I8)</f>
        <v>589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2351</v>
      </c>
      <c r="C66" s="350">
        <f>IF(ISBLANK('DEM2'!L7),"-",'DEM2'!L7)</f>
        <v>2613</v>
      </c>
      <c r="D66" s="396"/>
      <c r="E66" s="350">
        <f>IF(ISBLANK('DEM2'!M8),"-",'DEM2'!M8)</f>
        <v>2224</v>
      </c>
      <c r="F66" s="350">
        <f>IF(ISBLANK('DEM2'!L8),"-",'DEM2'!L8)</f>
        <v>2476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2228</v>
      </c>
      <c r="C67" s="347">
        <f>IF(ISBLANK('DEM2'!O7),"-",'DEM2'!O7)</f>
        <v>2421</v>
      </c>
      <c r="D67" s="395"/>
      <c r="E67" s="347">
        <f>IF(ISBLANK('DEM2'!P8),"-",'DEM2'!P8)</f>
        <v>1911</v>
      </c>
      <c r="F67" s="347">
        <f>IF(ISBLANK('DEM2'!O8),"-",'DEM2'!O8)</f>
        <v>2135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8973</v>
      </c>
      <c r="C68" s="319">
        <f>IF(ISBLANK('DEM2'!R7),"-",'DEM2'!R7)</f>
        <v>9080</v>
      </c>
      <c r="D68" s="397"/>
      <c r="E68" s="319">
        <f>IF(ISBLANK('DEM2'!S8),"-",'DEM2'!S8)</f>
        <v>8169</v>
      </c>
      <c r="F68" s="319">
        <f>IF(ISBLANK('DEM2'!R8),"-",'DEM2'!R8)</f>
        <v>8263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13933</v>
      </c>
      <c r="C69" s="465">
        <f>IF(ISBLANK('DEM2'!U7),"-",'DEM2'!U7)</f>
        <v>13554</v>
      </c>
      <c r="D69" s="801"/>
      <c r="E69" s="465">
        <f>IF(ISBLANK('DEM2'!V8),"-",'DEM2'!V8)</f>
        <v>13135</v>
      </c>
      <c r="F69" s="465">
        <f>IF(ISBLANK('DEM2'!U8),"-",'DEM2'!U8)</f>
        <v>12693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4.7</v>
      </c>
      <c r="G115" s="802">
        <f>IF(ISBLANK('DEM2'!E23),"-",'DEM2'!E23)</f>
        <v>9.1999999999999993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4.0999999999999996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4.3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7645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9874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38.200000000000003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63752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1016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43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15.1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14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31.3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4.4000000000000004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1950895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75534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616677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352322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23876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351022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13591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35458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1373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1217308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47131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1188265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46007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399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1343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1230364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1774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1447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953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10312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1741</v>
      </c>
      <c r="C300" s="810">
        <f>IF(ISBLANK(POLJ3!C4),"-",POLJ3!C4)</f>
        <v>335</v>
      </c>
      <c r="D300" s="1129">
        <f>IF(ISBLANK(POLJ3!D4),"-",POLJ3!D4)</f>
        <v>1406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1326</v>
      </c>
      <c r="C301" s="791">
        <f>IF(ISBLANK(POLJ3!C5),"-",POLJ3!C5)</f>
        <v>762</v>
      </c>
      <c r="D301" s="1130">
        <f>IF(ISBLANK(POLJ3!D5),"-",POLJ3!D5)</f>
        <v>564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21</v>
      </c>
      <c r="C302" s="792">
        <f>IF(ISBLANK(POLJ3!C6),"-",POLJ3!C6)</f>
        <v>3</v>
      </c>
      <c r="D302" s="1131">
        <f>IF(ISBLANK(POLJ3!D6),"-",POLJ3!D6)</f>
        <v>18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370</v>
      </c>
      <c r="C303" s="793">
        <f>IF(ISBLANK(POLJ3!C7),"-",POLJ3!C7)</f>
        <v>63</v>
      </c>
      <c r="D303" s="1111">
        <f>IF(ISBLANK(POLJ3!D7),"-",POLJ3!D7)</f>
        <v>307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1774</v>
      </c>
      <c r="C304" s="809">
        <f>IF(ISBLANK(POLJ3!C8),"-",POLJ3!C8)</f>
        <v>311</v>
      </c>
      <c r="D304" s="1159">
        <f>IF(ISBLANK(POLJ3!D8),"-",POLJ3!D8)</f>
        <v>1463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49.03</v>
      </c>
      <c r="C310" s="1160"/>
      <c r="D310" s="3"/>
      <c r="E310" s="5"/>
      <c r="F310" s="5"/>
      <c r="G310" s="817" t="s">
        <v>862</v>
      </c>
      <c r="H310" s="818">
        <f>IF(ISBLANK(POLJ2!H3),"-",POLJ2!H3)</f>
        <v>2142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14091.38</v>
      </c>
      <c r="C311" s="1161"/>
      <c r="D311" s="3"/>
      <c r="E311" s="5"/>
      <c r="F311" s="5"/>
      <c r="G311" s="812" t="s">
        <v>863</v>
      </c>
      <c r="H311" s="250">
        <f>IF(ISBLANK(POLJ2!H4),"-",POLJ2!H4)</f>
        <v>27736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87.41</v>
      </c>
      <c r="C312" s="1161"/>
      <c r="D312" s="3"/>
      <c r="E312" s="5"/>
      <c r="F312" s="5"/>
      <c r="G312" s="812" t="s">
        <v>864</v>
      </c>
      <c r="H312" s="250">
        <f>IF(ISBLANK(POLJ2!H5),"-",POLJ2!H5)</f>
        <v>1655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13.27</v>
      </c>
      <c r="C313" s="1161"/>
      <c r="D313" s="3"/>
      <c r="E313" s="5"/>
      <c r="F313" s="5"/>
      <c r="G313" s="814" t="s">
        <v>865</v>
      </c>
      <c r="H313" s="251">
        <f>IF(ISBLANK(POLJ2!H6),"-",POLJ2!H6)</f>
        <v>227526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2.83</v>
      </c>
      <c r="C314" s="1161"/>
      <c r="D314" s="3"/>
      <c r="E314" s="5"/>
      <c r="F314" s="5"/>
      <c r="G314" s="816" t="s">
        <v>855</v>
      </c>
      <c r="H314" s="819">
        <f>IF(ISBLANK(POLJ2!H7),"-",POLJ2!H7)</f>
        <v>259059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341.49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14585.41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5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164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27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889</v>
      </c>
      <c r="I364" s="810">
        <f>IF(ISBLANK(OBRAZ2!I6),"-",OBRAZ2!I6)</f>
        <v>616</v>
      </c>
      <c r="J364" s="810">
        <f>IF(ISBLANK(OBRAZ2!J6),"-",OBRAZ2!J6)</f>
        <v>273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425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72</v>
      </c>
      <c r="I365" s="418">
        <f>IF(ISBLANK(OBRAZ2!I7),"-",OBRAZ2!I7)</f>
        <v>50</v>
      </c>
      <c r="J365" s="418">
        <f>IF(ISBLANK(OBRAZ2!J7),"-",OBRAZ2!J7)</f>
        <v>22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67.3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297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70.877192982456137</v>
      </c>
      <c r="I377" s="853">
        <f>IF(ISBLANK(OBRAZ2!C14),"-",OBRAZ2!C23)</f>
        <v>67.491563554555682</v>
      </c>
      <c r="J377" s="853">
        <f>IF(ISBLANK(OBRAZ2!D14),"-",OBRAZ2!D23)</f>
        <v>66.478555304740411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21.637426900584796</v>
      </c>
      <c r="I379" s="853">
        <f>IF(ISBLANK(OBRAZ2!C16),"-",OBRAZ2!C25)</f>
        <v>16.760404949381329</v>
      </c>
      <c r="J379" s="853">
        <f>IF(ISBLANK(OBRAZ2!D16),"-",OBRAZ2!D25)</f>
        <v>15.80135440180587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7.4853801169590648</v>
      </c>
      <c r="I380" s="854">
        <f>IF(ISBLANK(OBRAZ2!C17),"-",OBRAZ2!C26)</f>
        <v>15.748031496062993</v>
      </c>
      <c r="J380" s="854">
        <f>IF(ISBLANK(OBRAZ2!D17),"-",OBRAZ2!D26)</f>
        <v>17.720090293453726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4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2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793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918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244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156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97.7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275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102.2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0.4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409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116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28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1.1000000000000001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0.2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0.7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0.18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2.2999999999999998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50.7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0.46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97.9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88.5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1796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7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7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257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3685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8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7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1.5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1.5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0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34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0.6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144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0.6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438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9.3000000000000007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171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3.6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67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110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0.4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4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26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32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9.9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59.5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36.4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2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39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53.234999999999999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4.5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38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361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9184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37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744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16.229389999999999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14</v>
      </c>
      <c r="D696" s="3"/>
      <c r="E696" s="5"/>
      <c r="F696" s="5"/>
      <c r="G696" s="839">
        <v>2012</v>
      </c>
      <c r="H696" s="837">
        <f>IF(ISBLANK(INDEKSI2!B5),"-",INDEKSI2!B5)</f>
        <v>32.549999999999997</v>
      </c>
      <c r="I696" s="837">
        <f>IF(ISBLANK(INDEKSI2!C5),"-",INDEKSI2!C5)</f>
        <v>52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54.16</v>
      </c>
      <c r="D697" s="3"/>
      <c r="E697" s="5"/>
      <c r="F697" s="5"/>
      <c r="G697" s="840">
        <v>2013</v>
      </c>
      <c r="H697" s="561">
        <f>IF(ISBLANK(INDEKSI2!B6),"-",INDEKSI2!B6)</f>
        <v>34.840000000000003</v>
      </c>
      <c r="I697" s="561">
        <f>IF(ISBLANK(INDEKSI2!C6),"-",INDEKSI2!C6)</f>
        <v>42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34.03</v>
      </c>
      <c r="I698" s="838">
        <f>IF(ISBLANK(INDEKSI2!C7),"-",INDEKSI2!C7)</f>
        <v>58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345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576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1625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1616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4.7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5</v>
      </c>
      <c r="D6" s="614">
        <v>3</v>
      </c>
      <c r="E6" s="614">
        <v>2</v>
      </c>
      <c r="F6" s="1042">
        <v>147</v>
      </c>
      <c r="G6" s="614">
        <v>88</v>
      </c>
      <c r="H6" s="982">
        <v>59</v>
      </c>
      <c r="I6" s="1043">
        <v>23</v>
      </c>
      <c r="J6" s="614">
        <v>26.8</v>
      </c>
      <c r="K6" s="1044">
        <v>19</v>
      </c>
      <c r="L6" s="1042">
        <v>459</v>
      </c>
      <c r="M6" s="614">
        <v>241</v>
      </c>
      <c r="N6" s="1037">
        <v>218</v>
      </c>
      <c r="O6" s="1043">
        <v>73.2</v>
      </c>
      <c r="P6" s="614">
        <v>70.400000000000006</v>
      </c>
      <c r="Q6" s="1037">
        <v>76.599999999999994</v>
      </c>
      <c r="R6" s="1042">
        <v>249</v>
      </c>
      <c r="S6" s="614">
        <v>110</v>
      </c>
      <c r="T6" s="1044">
        <v>139</v>
      </c>
    </row>
    <row r="7" spans="1:20" x14ac:dyDescent="0.25">
      <c r="A7" s="288">
        <v>2021</v>
      </c>
      <c r="B7" s="604">
        <v>1</v>
      </c>
      <c r="C7" s="603">
        <v>5</v>
      </c>
      <c r="D7" s="614">
        <v>3</v>
      </c>
      <c r="E7" s="614">
        <v>2</v>
      </c>
      <c r="F7" s="1042">
        <v>152</v>
      </c>
      <c r="G7" s="614">
        <v>88</v>
      </c>
      <c r="H7" s="982">
        <v>64</v>
      </c>
      <c r="I7" s="1043">
        <v>23.7</v>
      </c>
      <c r="J7" s="614">
        <v>27.5</v>
      </c>
      <c r="K7" s="1044">
        <v>19.899999999999999</v>
      </c>
      <c r="L7" s="1042">
        <v>448</v>
      </c>
      <c r="M7" s="614">
        <v>236</v>
      </c>
      <c r="N7" s="1037">
        <v>212</v>
      </c>
      <c r="O7" s="1043">
        <v>72.900000000000006</v>
      </c>
      <c r="P7" s="614">
        <v>71.599999999999994</v>
      </c>
      <c r="Q7" s="1037">
        <v>74.3</v>
      </c>
      <c r="R7" s="1042">
        <v>289</v>
      </c>
      <c r="S7" s="614">
        <v>167</v>
      </c>
      <c r="T7" s="1044">
        <v>122</v>
      </c>
    </row>
    <row r="8" spans="1:20" x14ac:dyDescent="0.25">
      <c r="A8" s="221">
        <v>2022</v>
      </c>
      <c r="B8" s="619">
        <v>1</v>
      </c>
      <c r="C8" s="949">
        <v>5</v>
      </c>
      <c r="D8" s="983">
        <v>3</v>
      </c>
      <c r="E8" s="983">
        <v>2</v>
      </c>
      <c r="F8" s="1045">
        <v>164</v>
      </c>
      <c r="G8" s="983">
        <v>94</v>
      </c>
      <c r="H8" s="981">
        <v>70</v>
      </c>
      <c r="I8" s="756">
        <v>27</v>
      </c>
      <c r="J8" s="983">
        <v>31.1</v>
      </c>
      <c r="K8" s="1046">
        <v>23</v>
      </c>
      <c r="L8" s="1045">
        <v>425</v>
      </c>
      <c r="M8" s="983">
        <v>234</v>
      </c>
      <c r="N8" s="693">
        <v>191</v>
      </c>
      <c r="O8" s="756">
        <v>67.3</v>
      </c>
      <c r="P8" s="983">
        <v>68.599999999999994</v>
      </c>
      <c r="Q8" s="693">
        <v>65.8</v>
      </c>
      <c r="R8" s="1045">
        <v>297</v>
      </c>
      <c r="S8" s="983">
        <v>163</v>
      </c>
      <c r="T8" s="1046">
        <v>134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4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2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793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918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244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156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97.7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275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102.2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0.4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76.470588235294116</v>
      </c>
      <c r="C21" s="741">
        <f>B10/(B7+B10)*100</f>
        <v>23.52941176470588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85.47486033519553</v>
      </c>
      <c r="C22" s="741">
        <f>B11/(B8+B11)*100</f>
        <v>14.52513966480447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76.470588235294116</v>
      </c>
      <c r="C26" s="741">
        <f>C21</f>
        <v>23.52941176470588</v>
      </c>
    </row>
    <row r="27" spans="1:10" ht="24.75" x14ac:dyDescent="0.25">
      <c r="A27" s="744" t="s">
        <v>1415</v>
      </c>
      <c r="B27" s="741">
        <f>B22</f>
        <v>85.47486033519553</v>
      </c>
      <c r="C27" s="741">
        <f>C22</f>
        <v>14.52513966480447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3</v>
      </c>
      <c r="C5" s="1005">
        <v>1</v>
      </c>
      <c r="D5" s="916" t="s">
        <v>5</v>
      </c>
      <c r="E5" s="213"/>
      <c r="F5" s="125">
        <v>2020</v>
      </c>
      <c r="G5" s="70">
        <v>4</v>
      </c>
      <c r="H5" s="55">
        <v>3</v>
      </c>
      <c r="I5" s="110">
        <v>1</v>
      </c>
      <c r="J5" s="70">
        <v>2</v>
      </c>
      <c r="K5" s="55">
        <v>2</v>
      </c>
      <c r="L5" s="110">
        <v>0</v>
      </c>
      <c r="M5" s="70">
        <v>791</v>
      </c>
      <c r="N5" s="55">
        <v>938</v>
      </c>
      <c r="O5" s="70">
        <v>231</v>
      </c>
      <c r="P5" s="110">
        <v>196</v>
      </c>
    </row>
    <row r="6" spans="1:16" x14ac:dyDescent="0.25">
      <c r="A6" s="925" t="s">
        <v>267</v>
      </c>
      <c r="B6" s="1006">
        <v>2</v>
      </c>
      <c r="C6" s="1007">
        <v>0</v>
      </c>
      <c r="D6" s="917" t="s">
        <v>5</v>
      </c>
      <c r="E6" s="256"/>
      <c r="F6" s="125">
        <v>2021</v>
      </c>
      <c r="G6" s="214">
        <v>4</v>
      </c>
      <c r="H6" s="58">
        <v>3</v>
      </c>
      <c r="I6" s="162">
        <v>1</v>
      </c>
      <c r="J6" s="214">
        <v>2</v>
      </c>
      <c r="K6" s="58">
        <v>2</v>
      </c>
      <c r="L6" s="162">
        <v>0</v>
      </c>
      <c r="M6" s="214">
        <v>795</v>
      </c>
      <c r="N6" s="58">
        <v>907</v>
      </c>
      <c r="O6" s="214">
        <v>231</v>
      </c>
      <c r="P6" s="162">
        <v>186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4</v>
      </c>
      <c r="H7" s="94">
        <v>3</v>
      </c>
      <c r="I7" s="171">
        <v>1</v>
      </c>
      <c r="J7" s="169">
        <v>2</v>
      </c>
      <c r="K7" s="94">
        <v>2</v>
      </c>
      <c r="L7" s="171">
        <v>0</v>
      </c>
      <c r="M7" s="169">
        <v>793</v>
      </c>
      <c r="N7" s="94">
        <v>918</v>
      </c>
      <c r="O7" s="169">
        <v>244</v>
      </c>
      <c r="P7" s="171">
        <v>156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3</v>
      </c>
      <c r="C11" s="920">
        <f>IF(ISBLANK(C5),"",C5)</f>
        <v>1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2</v>
      </c>
      <c r="C12" s="923">
        <f>IF(ISBLANK(C6),"",C6)</f>
        <v>0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91.4</v>
      </c>
      <c r="C6" s="460">
        <v>90.9</v>
      </c>
      <c r="D6" s="978">
        <v>91.9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263</v>
      </c>
      <c r="L6" s="460">
        <v>142</v>
      </c>
      <c r="M6" s="978">
        <v>121</v>
      </c>
      <c r="N6" s="459">
        <v>85.1</v>
      </c>
      <c r="O6" s="460">
        <v>87.1</v>
      </c>
      <c r="P6" s="978">
        <v>82.9</v>
      </c>
      <c r="Q6" s="459">
        <v>0.1</v>
      </c>
      <c r="R6" s="460">
        <v>0.2</v>
      </c>
      <c r="S6" s="978">
        <v>0</v>
      </c>
    </row>
    <row r="7" spans="1:19" x14ac:dyDescent="0.25">
      <c r="A7" s="288">
        <v>2021</v>
      </c>
      <c r="B7" s="603">
        <v>90.4</v>
      </c>
      <c r="C7" s="614">
        <v>90.2</v>
      </c>
      <c r="D7" s="982">
        <v>90.7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294</v>
      </c>
      <c r="L7" s="614">
        <v>154</v>
      </c>
      <c r="M7" s="982">
        <v>140</v>
      </c>
      <c r="N7" s="603">
        <v>93</v>
      </c>
      <c r="O7" s="614">
        <v>87.5</v>
      </c>
      <c r="P7" s="982">
        <v>100</v>
      </c>
      <c r="Q7" s="603">
        <v>0.8</v>
      </c>
      <c r="R7" s="614">
        <v>0.7</v>
      </c>
      <c r="S7" s="982">
        <v>0.9</v>
      </c>
    </row>
    <row r="8" spans="1:19" x14ac:dyDescent="0.25">
      <c r="A8" s="221">
        <v>2022</v>
      </c>
      <c r="B8" s="949">
        <v>97.7</v>
      </c>
      <c r="C8" s="983">
        <v>96.3</v>
      </c>
      <c r="D8" s="981">
        <v>99.2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275</v>
      </c>
      <c r="L8" s="983">
        <v>161</v>
      </c>
      <c r="M8" s="981">
        <v>114</v>
      </c>
      <c r="N8" s="949">
        <v>102.2</v>
      </c>
      <c r="O8" s="983">
        <v>106.6</v>
      </c>
      <c r="P8" s="981">
        <v>96.6</v>
      </c>
      <c r="Q8" s="949">
        <v>0.4</v>
      </c>
      <c r="R8" s="983">
        <v>0.2</v>
      </c>
      <c r="S8" s="981">
        <v>0.6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616677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23876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144</v>
      </c>
      <c r="C5" s="618">
        <v>89</v>
      </c>
      <c r="D5" s="618">
        <v>55</v>
      </c>
      <c r="E5" s="601">
        <v>174</v>
      </c>
      <c r="F5" s="618">
        <v>77</v>
      </c>
      <c r="G5" s="947">
        <v>97</v>
      </c>
      <c r="H5" s="618">
        <v>113</v>
      </c>
      <c r="I5" s="618">
        <v>42</v>
      </c>
      <c r="J5" s="618">
        <v>71</v>
      </c>
      <c r="K5" s="219">
        <f>SUM(B5,E5,H5)</f>
        <v>431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133</v>
      </c>
      <c r="C6" s="614">
        <v>99</v>
      </c>
      <c r="D6" s="948">
        <v>34</v>
      </c>
      <c r="E6" s="603">
        <v>168</v>
      </c>
      <c r="F6" s="614">
        <v>65</v>
      </c>
      <c r="G6" s="948">
        <v>103</v>
      </c>
      <c r="H6" s="603">
        <v>106</v>
      </c>
      <c r="I6" s="614">
        <v>43</v>
      </c>
      <c r="J6" s="614">
        <v>63</v>
      </c>
      <c r="K6" s="220">
        <f>SUM(B6,E6,H6)</f>
        <v>407</v>
      </c>
      <c r="M6" s="105" t="s">
        <v>292</v>
      </c>
      <c r="N6" s="173">
        <f>IF(ISBLANK(J7),"",J7)</f>
        <v>58</v>
      </c>
      <c r="O6" s="80">
        <f>IF(ISBLANK(I7),"",I7)</f>
        <v>36</v>
      </c>
      <c r="P6" s="213"/>
    </row>
    <row r="7" spans="1:17" ht="24.75" x14ac:dyDescent="0.25">
      <c r="A7" s="220">
        <v>2022</v>
      </c>
      <c r="B7" s="603">
        <v>124</v>
      </c>
      <c r="C7" s="614">
        <v>91</v>
      </c>
      <c r="D7" s="948">
        <v>33</v>
      </c>
      <c r="E7" s="603">
        <v>191</v>
      </c>
      <c r="F7" s="614">
        <v>98</v>
      </c>
      <c r="G7" s="948">
        <v>93</v>
      </c>
      <c r="H7" s="603">
        <v>94</v>
      </c>
      <c r="I7" s="614">
        <v>36</v>
      </c>
      <c r="J7" s="614">
        <v>58</v>
      </c>
      <c r="K7" s="220">
        <f>SUM(B7,E7,H7)</f>
        <v>409</v>
      </c>
      <c r="M7" s="106" t="s">
        <v>293</v>
      </c>
      <c r="N7" s="222">
        <f>IF(ISBLANK(G7),"",G7)</f>
        <v>93</v>
      </c>
      <c r="O7" s="107">
        <f>IF(ISBLANK(F7),"",F7)</f>
        <v>98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33</v>
      </c>
      <c r="O8" s="83">
        <f>IF(ISBLANK(C7),"",C7)</f>
        <v>91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58</v>
      </c>
      <c r="O13" s="80">
        <f>IF(ISBLANK(I7),"",I7)</f>
        <v>36</v>
      </c>
      <c r="P13" s="213"/>
    </row>
    <row r="14" spans="1:17" ht="27.75" customHeight="1" x14ac:dyDescent="0.25">
      <c r="M14" s="106" t="s">
        <v>523</v>
      </c>
      <c r="N14" s="222">
        <f>IF(ISBLANK(G7),"",G7)</f>
        <v>93</v>
      </c>
      <c r="O14" s="107">
        <f>IF(ISBLANK(F7),"",F7)</f>
        <v>98</v>
      </c>
      <c r="P14" s="213"/>
    </row>
    <row r="15" spans="1:17" ht="26.25" customHeight="1" x14ac:dyDescent="0.25">
      <c r="M15" s="108" t="s">
        <v>524</v>
      </c>
      <c r="N15" s="172">
        <f>IF(ISBLANK(D7),"",D7)</f>
        <v>33</v>
      </c>
      <c r="O15" s="83">
        <f>IF(ISBLANK(C7),"",C7)</f>
        <v>91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57</v>
      </c>
      <c r="C21" s="618">
        <v>40</v>
      </c>
      <c r="D21" s="618">
        <v>17</v>
      </c>
      <c r="E21" s="601">
        <v>32</v>
      </c>
      <c r="F21" s="618">
        <v>21</v>
      </c>
      <c r="G21" s="947">
        <v>11</v>
      </c>
      <c r="H21" s="618">
        <v>20</v>
      </c>
      <c r="I21" s="618">
        <v>3</v>
      </c>
      <c r="J21" s="618">
        <v>17</v>
      </c>
      <c r="K21" s="219">
        <f>SUM(B21,E21,H21)</f>
        <v>109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33</v>
      </c>
      <c r="C22" s="1037">
        <v>27</v>
      </c>
      <c r="D22" s="982">
        <v>6</v>
      </c>
      <c r="E22" s="1043">
        <v>45</v>
      </c>
      <c r="F22" s="1037">
        <v>16</v>
      </c>
      <c r="G22" s="982">
        <v>29</v>
      </c>
      <c r="H22" s="1043">
        <v>27</v>
      </c>
      <c r="I22" s="1037">
        <v>11</v>
      </c>
      <c r="J22" s="1037">
        <v>16</v>
      </c>
      <c r="K22" s="220">
        <f>SUM(B22,E22,H22)</f>
        <v>105</v>
      </c>
      <c r="M22" s="105" t="s">
        <v>292</v>
      </c>
      <c r="N22" s="173">
        <f>IF(ISBLANK(J23),"",J23)</f>
        <v>14</v>
      </c>
      <c r="O22" s="80">
        <f>IF(ISBLANK(I23),"",I23)</f>
        <v>14</v>
      </c>
      <c r="P22" s="213"/>
    </row>
    <row r="23" spans="1:17" ht="24.75" x14ac:dyDescent="0.25">
      <c r="A23" s="220">
        <v>2022</v>
      </c>
      <c r="B23" s="1043">
        <v>44</v>
      </c>
      <c r="C23" s="1037">
        <v>34</v>
      </c>
      <c r="D23" s="982">
        <v>10</v>
      </c>
      <c r="E23" s="1043">
        <v>44</v>
      </c>
      <c r="F23" s="1037">
        <v>16</v>
      </c>
      <c r="G23" s="982">
        <v>28</v>
      </c>
      <c r="H23" s="1043">
        <v>28</v>
      </c>
      <c r="I23" s="1037">
        <v>14</v>
      </c>
      <c r="J23" s="1037">
        <v>14</v>
      </c>
      <c r="K23" s="220">
        <f>SUM(B23,E23,H23)</f>
        <v>116</v>
      </c>
      <c r="M23" s="106" t="s">
        <v>293</v>
      </c>
      <c r="N23" s="222">
        <f>IF(ISBLANK(G23),"",G23)</f>
        <v>28</v>
      </c>
      <c r="O23" s="107">
        <f>IF(ISBLANK(F23),"",F23)</f>
        <v>16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10</v>
      </c>
      <c r="O24" s="109">
        <f>IF(ISBLANK(C23),"",C23)</f>
        <v>34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14</v>
      </c>
      <c r="O29" s="80">
        <f>IF(ISBLANK(I23),"",I23)</f>
        <v>14</v>
      </c>
      <c r="P29" s="213"/>
    </row>
    <row r="30" spans="1:17" ht="27.75" customHeight="1" x14ac:dyDescent="0.25">
      <c r="M30" s="106" t="s">
        <v>523</v>
      </c>
      <c r="N30" s="222">
        <f>IF(ISBLANK(G23),"",G23)</f>
        <v>28</v>
      </c>
      <c r="O30" s="107">
        <f>IF(ISBLANK(F23),"",F23)</f>
        <v>16</v>
      </c>
      <c r="P30" s="213"/>
    </row>
    <row r="31" spans="1:17" ht="27.75" customHeight="1" x14ac:dyDescent="0.25">
      <c r="M31" s="108" t="s">
        <v>524</v>
      </c>
      <c r="N31" s="223">
        <f>IF(ISBLANK(D23),"",D23)</f>
        <v>10</v>
      </c>
      <c r="O31" s="109">
        <f>IF(ISBLANK(C23),"",C23)</f>
        <v>34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352322</v>
      </c>
      <c r="D5" s="255"/>
    </row>
    <row r="6" spans="1:4" ht="30" x14ac:dyDescent="0.25">
      <c r="A6" s="688" t="s">
        <v>482</v>
      </c>
      <c r="B6" s="619">
        <v>264355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9</v>
      </c>
      <c r="J7" s="614">
        <v>9.6</v>
      </c>
      <c r="K7" s="982">
        <v>8.5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0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22</v>
      </c>
      <c r="C5" s="209">
        <v>16</v>
      </c>
      <c r="G5" s="113"/>
      <c r="H5" s="176" t="s">
        <v>594</v>
      </c>
      <c r="I5" s="209">
        <v>18</v>
      </c>
      <c r="J5" s="209">
        <v>28</v>
      </c>
    </row>
    <row r="6" spans="1:13" ht="15" customHeight="1" x14ac:dyDescent="0.25">
      <c r="A6" s="177" t="s">
        <v>595</v>
      </c>
      <c r="B6" s="210">
        <v>425</v>
      </c>
      <c r="C6" s="210">
        <v>98</v>
      </c>
      <c r="G6" s="113"/>
      <c r="H6" s="177" t="s">
        <v>595</v>
      </c>
      <c r="I6" s="210">
        <v>158</v>
      </c>
      <c r="J6" s="210">
        <v>24</v>
      </c>
    </row>
    <row r="7" spans="1:13" ht="15" customHeight="1" x14ac:dyDescent="0.25">
      <c r="A7" s="177" t="s">
        <v>596</v>
      </c>
      <c r="B7" s="210">
        <v>1436</v>
      </c>
      <c r="C7" s="210">
        <v>560</v>
      </c>
      <c r="G7" s="113"/>
      <c r="H7" s="177" t="s">
        <v>596</v>
      </c>
      <c r="I7" s="210">
        <v>610</v>
      </c>
      <c r="J7" s="210">
        <v>190</v>
      </c>
    </row>
    <row r="8" spans="1:13" ht="15" customHeight="1" x14ac:dyDescent="0.25">
      <c r="A8" s="177" t="s">
        <v>597</v>
      </c>
      <c r="B8" s="210">
        <v>2800</v>
      </c>
      <c r="C8" s="210">
        <v>2110</v>
      </c>
      <c r="G8" s="113"/>
      <c r="H8" s="177" t="s">
        <v>597</v>
      </c>
      <c r="I8" s="210">
        <v>2186</v>
      </c>
      <c r="J8" s="210">
        <v>1552</v>
      </c>
    </row>
    <row r="9" spans="1:13" ht="15" customHeight="1" x14ac:dyDescent="0.25">
      <c r="A9" s="177" t="s">
        <v>598</v>
      </c>
      <c r="B9" s="210">
        <v>6272</v>
      </c>
      <c r="C9" s="210">
        <v>7702</v>
      </c>
      <c r="G9" s="113"/>
      <c r="H9" s="177" t="s">
        <v>598</v>
      </c>
      <c r="I9" s="210">
        <v>6374</v>
      </c>
      <c r="J9" s="210">
        <v>7450</v>
      </c>
    </row>
    <row r="10" spans="1:13" ht="15" customHeight="1" x14ac:dyDescent="0.25">
      <c r="A10" s="177" t="s">
        <v>599</v>
      </c>
      <c r="B10" s="210">
        <v>499</v>
      </c>
      <c r="C10" s="210">
        <v>508</v>
      </c>
      <c r="G10" s="113"/>
      <c r="H10" s="177" t="s">
        <v>599</v>
      </c>
      <c r="I10" s="210">
        <v>596</v>
      </c>
      <c r="J10" s="210">
        <v>497</v>
      </c>
    </row>
    <row r="11" spans="1:13" ht="15" customHeight="1" x14ac:dyDescent="0.25">
      <c r="A11" s="178" t="s">
        <v>600</v>
      </c>
      <c r="B11" s="211">
        <v>840</v>
      </c>
      <c r="C11" s="211">
        <v>635</v>
      </c>
      <c r="G11" s="113"/>
      <c r="H11" s="178" t="s">
        <v>600</v>
      </c>
      <c r="I11" s="211">
        <v>1338</v>
      </c>
      <c r="J11" s="211">
        <v>904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22</v>
      </c>
      <c r="C17" s="180">
        <f>IF(ISBLANK(C5),"0",C5)</f>
        <v>16</v>
      </c>
      <c r="G17" s="113"/>
      <c r="H17" s="176" t="s">
        <v>594</v>
      </c>
      <c r="I17" s="179">
        <f>IF(ISBLANK(I5),"0",I5)</f>
        <v>18</v>
      </c>
      <c r="J17" s="180">
        <f>IF(ISBLANK(J5),"0",J5)</f>
        <v>28</v>
      </c>
    </row>
    <row r="18" spans="1:13" ht="15" customHeight="1" x14ac:dyDescent="0.25">
      <c r="A18" s="177" t="s">
        <v>595</v>
      </c>
      <c r="B18" s="181">
        <f t="shared" ref="B18:C18" si="0">IF(ISBLANK(B6),"0",B6)</f>
        <v>425</v>
      </c>
      <c r="C18" s="182">
        <f t="shared" si="0"/>
        <v>98</v>
      </c>
      <c r="G18" s="113"/>
      <c r="H18" s="177" t="s">
        <v>595</v>
      </c>
      <c r="I18" s="181">
        <f t="shared" ref="I18:J18" si="1">IF(ISBLANK(I6),"0",I6)</f>
        <v>158</v>
      </c>
      <c r="J18" s="182">
        <f t="shared" si="1"/>
        <v>24</v>
      </c>
    </row>
    <row r="19" spans="1:13" ht="15" customHeight="1" x14ac:dyDescent="0.25">
      <c r="A19" s="177" t="s">
        <v>596</v>
      </c>
      <c r="B19" s="181">
        <f t="shared" ref="B19:C19" si="2">IF(ISBLANK(B7),"0",B7)</f>
        <v>1436</v>
      </c>
      <c r="C19" s="182">
        <f t="shared" si="2"/>
        <v>560</v>
      </c>
      <c r="G19" s="113"/>
      <c r="H19" s="177" t="s">
        <v>596</v>
      </c>
      <c r="I19" s="181">
        <f t="shared" ref="I19:J19" si="3">IF(ISBLANK(I7),"0",I7)</f>
        <v>610</v>
      </c>
      <c r="J19" s="182">
        <f t="shared" si="3"/>
        <v>190</v>
      </c>
    </row>
    <row r="20" spans="1:13" ht="15" customHeight="1" x14ac:dyDescent="0.25">
      <c r="A20" s="177" t="s">
        <v>597</v>
      </c>
      <c r="B20" s="181">
        <f t="shared" ref="B20:C20" si="4">IF(ISBLANK(B8),"0",B8)</f>
        <v>2800</v>
      </c>
      <c r="C20" s="182">
        <f t="shared" si="4"/>
        <v>2110</v>
      </c>
      <c r="G20" s="113"/>
      <c r="H20" s="177" t="s">
        <v>597</v>
      </c>
      <c r="I20" s="181">
        <f t="shared" ref="I20:J20" si="5">IF(ISBLANK(I8),"0",I8)</f>
        <v>2186</v>
      </c>
      <c r="J20" s="182">
        <f t="shared" si="5"/>
        <v>1552</v>
      </c>
    </row>
    <row r="21" spans="1:13" ht="15" customHeight="1" x14ac:dyDescent="0.25">
      <c r="A21" s="177" t="s">
        <v>598</v>
      </c>
      <c r="B21" s="181">
        <f t="shared" ref="B21:C21" si="6">IF(ISBLANK(B9),"0",B9)</f>
        <v>6272</v>
      </c>
      <c r="C21" s="182">
        <f t="shared" si="6"/>
        <v>7702</v>
      </c>
      <c r="G21" s="113"/>
      <c r="H21" s="177" t="s">
        <v>598</v>
      </c>
      <c r="I21" s="181">
        <f t="shared" ref="I21:J21" si="7">IF(ISBLANK(I9),"0",I9)</f>
        <v>6374</v>
      </c>
      <c r="J21" s="182">
        <f t="shared" si="7"/>
        <v>7450</v>
      </c>
    </row>
    <row r="22" spans="1:13" ht="15" customHeight="1" x14ac:dyDescent="0.25">
      <c r="A22" s="177" t="s">
        <v>599</v>
      </c>
      <c r="B22" s="181">
        <f t="shared" ref="B22:C22" si="8">IF(ISBLANK(B10),"0",B10)</f>
        <v>499</v>
      </c>
      <c r="C22" s="182">
        <f t="shared" si="8"/>
        <v>508</v>
      </c>
      <c r="G22" s="113"/>
      <c r="H22" s="177" t="s">
        <v>599</v>
      </c>
      <c r="I22" s="181">
        <f t="shared" ref="I22:J22" si="9">IF(ISBLANK(I10),"0",I10)</f>
        <v>596</v>
      </c>
      <c r="J22" s="182">
        <f t="shared" si="9"/>
        <v>497</v>
      </c>
    </row>
    <row r="23" spans="1:13" ht="15" customHeight="1" x14ac:dyDescent="0.25">
      <c r="A23" s="178" t="s">
        <v>600</v>
      </c>
      <c r="B23" s="183">
        <f t="shared" ref="B23:C23" si="10">IF(ISBLANK(B11),"0",B11)</f>
        <v>840</v>
      </c>
      <c r="C23" s="184">
        <f t="shared" si="10"/>
        <v>635</v>
      </c>
      <c r="G23" s="113"/>
      <c r="H23" s="178" t="s">
        <v>600</v>
      </c>
      <c r="I23" s="183">
        <f t="shared" ref="I23:J23" si="11">IF(ISBLANK(I11),"0",I11)</f>
        <v>1338</v>
      </c>
      <c r="J23" s="184">
        <f t="shared" si="11"/>
        <v>904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0.17894908085244834</v>
      </c>
      <c r="C29" s="186">
        <f>C17/SUM(C17:C23)*100</f>
        <v>0.13758706681571931</v>
      </c>
      <c r="D29" s="255"/>
      <c r="E29" s="255"/>
      <c r="G29" s="113"/>
      <c r="H29" s="176" t="s">
        <v>601</v>
      </c>
      <c r="I29" s="186">
        <f>I17/SUM(I17:I23)*100</f>
        <v>0.15957446808510636</v>
      </c>
      <c r="J29" s="186">
        <f>J17/SUM(J17:J23)*100</f>
        <v>0.26303428839830906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3.4569708801041164</v>
      </c>
      <c r="C30" s="187">
        <f>C18/SUM(C17:C23)*100</f>
        <v>0.84272078424628083</v>
      </c>
      <c r="D30" s="255"/>
      <c r="E30" s="255"/>
      <c r="G30" s="113"/>
      <c r="H30" s="177" t="s">
        <v>602</v>
      </c>
      <c r="I30" s="187">
        <f>I18/SUM(I17:I23)*100</f>
        <v>1.4007092198581559</v>
      </c>
      <c r="J30" s="187">
        <f>J18/SUM(J17:J23)*100</f>
        <v>0.22545796148426492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11.680494550187083</v>
      </c>
      <c r="C31" s="187">
        <f>C19/SUM(C17:C23)*100</f>
        <v>4.8155473385501759</v>
      </c>
      <c r="D31" s="255"/>
      <c r="E31" s="255"/>
      <c r="G31" s="113"/>
      <c r="H31" s="177" t="s">
        <v>603</v>
      </c>
      <c r="I31" s="187">
        <f>I19/SUM(I17:I23)*100</f>
        <v>5.4078014184397167</v>
      </c>
      <c r="J31" s="187">
        <f>J19/SUM(J17:J23)*100</f>
        <v>1.7848755284170972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22.775337563038882</v>
      </c>
      <c r="C32" s="187">
        <f>C20/SUM(C17:C23)*100</f>
        <v>18.144294436322987</v>
      </c>
      <c r="D32" s="255"/>
      <c r="E32" s="255"/>
      <c r="G32" s="113"/>
      <c r="H32" s="177" t="s">
        <v>604</v>
      </c>
      <c r="I32" s="187">
        <f>I20/SUM(I17:I23)*100</f>
        <v>19.379432624113473</v>
      </c>
      <c r="J32" s="187">
        <f>J20/SUM(J17:J23)*100</f>
        <v>14.57961484264913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51.016756141207097</v>
      </c>
      <c r="C33" s="187">
        <f>C21/SUM(C17:C23)*100</f>
        <v>66.230974288416888</v>
      </c>
      <c r="D33" s="255"/>
      <c r="E33" s="255"/>
      <c r="G33" s="113"/>
      <c r="H33" s="177" t="s">
        <v>605</v>
      </c>
      <c r="I33" s="187">
        <f>I21/SUM(I17:I23)*100</f>
        <v>56.507092198581567</v>
      </c>
      <c r="J33" s="187">
        <f>J21/SUM(J17:J23)*100</f>
        <v>69.985908877407226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4.0588905156987147</v>
      </c>
      <c r="C34" s="187">
        <f>C22/SUM(C17:C23)*100</f>
        <v>4.368389371399088</v>
      </c>
      <c r="D34" s="255"/>
      <c r="E34" s="255"/>
      <c r="G34" s="113"/>
      <c r="H34" s="177" t="s">
        <v>606</v>
      </c>
      <c r="I34" s="187">
        <f>I22/SUM(I17:I23)*100</f>
        <v>5.2836879432624118</v>
      </c>
      <c r="J34" s="187">
        <f>J22/SUM(J17:J23)*100</f>
        <v>4.6688586190699857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6.8326012689116649</v>
      </c>
      <c r="C35" s="188">
        <f>C23/SUM(C17:C23)*100</f>
        <v>5.4604867142488605</v>
      </c>
      <c r="D35" s="255"/>
      <c r="E35" s="255"/>
      <c r="G35" s="113"/>
      <c r="H35" s="178" t="s">
        <v>607</v>
      </c>
      <c r="I35" s="188">
        <f>I23/SUM(I17:I23)*100</f>
        <v>11.861702127659575</v>
      </c>
      <c r="J35" s="188">
        <f>J23/SUM(J17:J23)*100</f>
        <v>8.4922498825739776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0.17894908085244834</v>
      </c>
      <c r="C41" s="186">
        <f t="shared" si="12"/>
        <v>0.13758706681571931</v>
      </c>
      <c r="G41" s="113"/>
      <c r="H41" s="176" t="s">
        <v>609</v>
      </c>
      <c r="I41" s="186">
        <f t="shared" ref="I41:J41" si="13">I29</f>
        <v>0.15957446808510636</v>
      </c>
      <c r="J41" s="186">
        <f t="shared" si="13"/>
        <v>0.26303428839830906</v>
      </c>
    </row>
    <row r="42" spans="1:12" x14ac:dyDescent="0.25">
      <c r="A42" s="177" t="s">
        <v>610</v>
      </c>
      <c r="B42" s="187">
        <f t="shared" si="12"/>
        <v>3.4569708801041164</v>
      </c>
      <c r="C42" s="187">
        <f t="shared" si="12"/>
        <v>0.84272078424628083</v>
      </c>
      <c r="G42" s="113"/>
      <c r="H42" s="177" t="s">
        <v>610</v>
      </c>
      <c r="I42" s="187">
        <f t="shared" ref="I42:J42" si="14">I30</f>
        <v>1.4007092198581559</v>
      </c>
      <c r="J42" s="187">
        <f t="shared" si="14"/>
        <v>0.22545796148426492</v>
      </c>
    </row>
    <row r="43" spans="1:12" x14ac:dyDescent="0.25">
      <c r="A43" s="177" t="s">
        <v>611</v>
      </c>
      <c r="B43" s="187">
        <f t="shared" si="12"/>
        <v>11.680494550187083</v>
      </c>
      <c r="C43" s="187">
        <f t="shared" si="12"/>
        <v>4.8155473385501759</v>
      </c>
      <c r="G43" s="113"/>
      <c r="H43" s="177" t="s">
        <v>611</v>
      </c>
      <c r="I43" s="187">
        <f t="shared" ref="I43:J43" si="15">I31</f>
        <v>5.4078014184397167</v>
      </c>
      <c r="J43" s="187">
        <f t="shared" si="15"/>
        <v>1.7848755284170972</v>
      </c>
    </row>
    <row r="44" spans="1:12" x14ac:dyDescent="0.25">
      <c r="A44" s="177" t="s">
        <v>612</v>
      </c>
      <c r="B44" s="187">
        <f t="shared" si="12"/>
        <v>22.775337563038882</v>
      </c>
      <c r="C44" s="187">
        <f t="shared" si="12"/>
        <v>18.144294436322987</v>
      </c>
      <c r="G44" s="113"/>
      <c r="H44" s="177" t="s">
        <v>612</v>
      </c>
      <c r="I44" s="187">
        <f t="shared" ref="I44:J44" si="16">I32</f>
        <v>19.379432624113473</v>
      </c>
      <c r="J44" s="187">
        <f t="shared" si="16"/>
        <v>14.57961484264913</v>
      </c>
    </row>
    <row r="45" spans="1:12" x14ac:dyDescent="0.25">
      <c r="A45" s="177" t="s">
        <v>613</v>
      </c>
      <c r="B45" s="187">
        <f t="shared" si="12"/>
        <v>51.016756141207097</v>
      </c>
      <c r="C45" s="187">
        <f t="shared" si="12"/>
        <v>66.230974288416888</v>
      </c>
      <c r="G45" s="113"/>
      <c r="H45" s="177" t="s">
        <v>613</v>
      </c>
      <c r="I45" s="187">
        <f t="shared" ref="I45:J45" si="17">I33</f>
        <v>56.507092198581567</v>
      </c>
      <c r="J45" s="187">
        <f t="shared" si="17"/>
        <v>69.985908877407226</v>
      </c>
    </row>
    <row r="46" spans="1:12" x14ac:dyDescent="0.25">
      <c r="A46" s="177" t="s">
        <v>614</v>
      </c>
      <c r="B46" s="187">
        <f t="shared" si="12"/>
        <v>4.0588905156987147</v>
      </c>
      <c r="C46" s="187">
        <f t="shared" si="12"/>
        <v>4.368389371399088</v>
      </c>
      <c r="G46" s="113"/>
      <c r="H46" s="177" t="s">
        <v>614</v>
      </c>
      <c r="I46" s="187">
        <f t="shared" ref="I46:J46" si="18">I34</f>
        <v>5.2836879432624118</v>
      </c>
      <c r="J46" s="187">
        <f t="shared" si="18"/>
        <v>4.6688586190699857</v>
      </c>
    </row>
    <row r="47" spans="1:12" x14ac:dyDescent="0.25">
      <c r="A47" s="178" t="s">
        <v>615</v>
      </c>
      <c r="B47" s="188">
        <f t="shared" si="12"/>
        <v>6.8326012689116649</v>
      </c>
      <c r="C47" s="188">
        <f t="shared" si="12"/>
        <v>5.4604867142488605</v>
      </c>
      <c r="G47" s="113"/>
      <c r="H47" s="178" t="s">
        <v>615</v>
      </c>
      <c r="I47" s="188">
        <f t="shared" ref="I47:J47" si="19">I35</f>
        <v>11.861702127659575</v>
      </c>
      <c r="J47" s="188">
        <f t="shared" si="19"/>
        <v>8.4922498825739776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5907</v>
      </c>
      <c r="C5" s="209">
        <v>5096</v>
      </c>
      <c r="D5" s="255"/>
      <c r="E5" s="255"/>
      <c r="F5" s="1012"/>
      <c r="H5" s="176" t="s">
        <v>632</v>
      </c>
      <c r="I5" s="209">
        <v>2418</v>
      </c>
      <c r="J5" s="209">
        <v>1866</v>
      </c>
    </row>
    <row r="6" spans="1:10" ht="15" customHeight="1" x14ac:dyDescent="0.25">
      <c r="A6" s="177" t="s">
        <v>633</v>
      </c>
      <c r="B6" s="210">
        <v>1855</v>
      </c>
      <c r="C6" s="210">
        <v>1918</v>
      </c>
      <c r="D6" s="255"/>
      <c r="E6" s="255"/>
      <c r="F6" s="1012"/>
      <c r="H6" s="177" t="s">
        <v>633</v>
      </c>
      <c r="I6" s="210">
        <v>3822</v>
      </c>
      <c r="J6" s="210">
        <v>4356</v>
      </c>
    </row>
    <row r="7" spans="1:10" ht="15" customHeight="1" x14ac:dyDescent="0.25">
      <c r="A7" s="178" t="s">
        <v>634</v>
      </c>
      <c r="B7" s="211">
        <v>4532</v>
      </c>
      <c r="C7" s="211">
        <v>4615</v>
      </c>
      <c r="D7" s="255"/>
      <c r="E7" s="255"/>
      <c r="F7" s="1012"/>
      <c r="H7" s="177" t="s">
        <v>634</v>
      </c>
      <c r="I7" s="210">
        <v>5019</v>
      </c>
      <c r="J7" s="210">
        <v>4385</v>
      </c>
    </row>
    <row r="8" spans="1:10" x14ac:dyDescent="0.25">
      <c r="D8" s="255"/>
      <c r="E8" s="255"/>
      <c r="F8" s="1012"/>
      <c r="H8" s="178" t="s">
        <v>2452</v>
      </c>
      <c r="I8" s="211">
        <v>21</v>
      </c>
      <c r="J8" s="211">
        <v>38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5907</v>
      </c>
      <c r="C13" s="180">
        <f>IF(ISBLANK(C5),"0",C5)</f>
        <v>5096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1855</v>
      </c>
      <c r="C14" s="182">
        <f t="shared" si="0"/>
        <v>1918</v>
      </c>
      <c r="D14" s="255"/>
      <c r="E14" s="255"/>
      <c r="F14" s="1012"/>
      <c r="H14" s="176" t="s">
        <v>632</v>
      </c>
      <c r="I14" s="179">
        <f>IF(ISBLANK(I5),"0",I5)</f>
        <v>2418</v>
      </c>
      <c r="J14" s="180">
        <f>IF(ISBLANK(J5),"0",J5)</f>
        <v>1866</v>
      </c>
    </row>
    <row r="15" spans="1:10" ht="15" customHeight="1" x14ac:dyDescent="0.25">
      <c r="A15" s="178" t="s">
        <v>634</v>
      </c>
      <c r="B15" s="183">
        <f t="shared" si="0"/>
        <v>4532</v>
      </c>
      <c r="C15" s="184">
        <f t="shared" si="0"/>
        <v>4615</v>
      </c>
      <c r="D15" s="255"/>
      <c r="E15" s="255"/>
      <c r="F15" s="1012"/>
      <c r="H15" s="177" t="s">
        <v>633</v>
      </c>
      <c r="I15" s="181">
        <f t="shared" ref="I15:J15" si="1">IF(ISBLANK(I6),"0",I6)</f>
        <v>3822</v>
      </c>
      <c r="J15" s="182">
        <f t="shared" si="1"/>
        <v>4356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5019</v>
      </c>
      <c r="J16" s="182">
        <f t="shared" si="2"/>
        <v>4385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21</v>
      </c>
      <c r="J17" s="184">
        <f t="shared" si="3"/>
        <v>38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48.047828208882379</v>
      </c>
      <c r="C21" s="186">
        <f>C13/SUM(C13:C15)*100</f>
        <v>43.821480780806603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15.088661135513259</v>
      </c>
      <c r="C22" s="187">
        <f>C14/SUM(C13:C15)*100</f>
        <v>16.493249634534354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36.863510655604358</v>
      </c>
      <c r="C23" s="188">
        <f>C15/SUM(C13:C15)*100</f>
        <v>39.685269584659046</v>
      </c>
      <c r="D23" s="255"/>
      <c r="E23" s="255"/>
      <c r="F23" s="1012"/>
      <c r="H23" s="176" t="s">
        <v>637</v>
      </c>
      <c r="I23" s="186">
        <f>I14/SUM(I14:I17)*100</f>
        <v>21.436170212765955</v>
      </c>
      <c r="J23" s="186">
        <f>J14/SUM(J14:J17)*100</f>
        <v>17.529356505401598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33.882978723404257</v>
      </c>
      <c r="J24" s="187">
        <f>J15/SUM(J14:J17)*100</f>
        <v>40.920620009394085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44.494680851063826</v>
      </c>
      <c r="J25" s="187">
        <f>J16/SUM(J14:J17)*100</f>
        <v>41.193048379520903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0.18617021276595747</v>
      </c>
      <c r="J26" s="188">
        <f>J17/SUM(J14:J17)*100</f>
        <v>0.35697510568341945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48.047828208882379</v>
      </c>
      <c r="C29" s="191">
        <f t="shared" si="4"/>
        <v>43.821480780806603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15.088661135513259</v>
      </c>
      <c r="C30" s="194">
        <f t="shared" si="4"/>
        <v>16.493249634534354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36.863510655604358</v>
      </c>
      <c r="C31" s="197">
        <f t="shared" si="4"/>
        <v>39.685269584659046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21.436170212765955</v>
      </c>
      <c r="J32" s="191">
        <f>J23</f>
        <v>17.529356505401598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33.882978723404257</v>
      </c>
      <c r="J33" s="194">
        <f t="shared" si="5"/>
        <v>40.920620009394085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44.494680851063826</v>
      </c>
      <c r="J34" s="194">
        <f t="shared" si="6"/>
        <v>41.193048379520903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0.18617021276595747</v>
      </c>
      <c r="J35" s="197">
        <f t="shared" si="7"/>
        <v>0.35697510568341945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170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3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25828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152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8.9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14.3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-5.3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74.77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43.4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142.19999999999999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2</v>
      </c>
      <c r="C5" s="657">
        <v>1</v>
      </c>
      <c r="E5" s="28"/>
      <c r="J5" s="656" t="s">
        <v>550</v>
      </c>
      <c r="K5" s="671">
        <f>IF(ISBLANK(B5),"",B5)</f>
        <v>2</v>
      </c>
      <c r="L5" s="620">
        <f>IF(ISBLANK(C5),"",C5)</f>
        <v>1</v>
      </c>
      <c r="N5" s="28"/>
    </row>
    <row r="6" spans="1:15" x14ac:dyDescent="0.25">
      <c r="A6" s="658" t="s">
        <v>551</v>
      </c>
      <c r="B6" s="659">
        <v>0</v>
      </c>
      <c r="C6" s="659">
        <v>1</v>
      </c>
      <c r="E6" s="44"/>
      <c r="J6" s="658" t="s">
        <v>551</v>
      </c>
      <c r="K6" s="672">
        <f t="shared" ref="K6:K10" si="0">IF(ISBLANK(B6),"",B6)</f>
        <v>0</v>
      </c>
      <c r="L6" s="621">
        <f t="shared" ref="L6:L10" si="1">IF(ISBLANK(C6),"",C6)</f>
        <v>1</v>
      </c>
      <c r="N6" s="44"/>
    </row>
    <row r="7" spans="1:15" x14ac:dyDescent="0.25">
      <c r="A7" s="658" t="s">
        <v>649</v>
      </c>
      <c r="B7" s="659">
        <v>6</v>
      </c>
      <c r="C7" s="659">
        <v>8</v>
      </c>
      <c r="E7" s="44"/>
      <c r="J7" s="658" t="s">
        <v>649</v>
      </c>
      <c r="K7" s="672">
        <f t="shared" si="0"/>
        <v>6</v>
      </c>
      <c r="L7" s="621">
        <f t="shared" si="1"/>
        <v>8</v>
      </c>
      <c r="N7" s="44"/>
    </row>
    <row r="8" spans="1:15" x14ac:dyDescent="0.25">
      <c r="A8" s="652" t="s">
        <v>650</v>
      </c>
      <c r="B8" s="653">
        <v>6</v>
      </c>
      <c r="C8" s="653">
        <v>8</v>
      </c>
      <c r="E8" s="21"/>
      <c r="J8" s="652" t="s">
        <v>650</v>
      </c>
      <c r="K8" s="672">
        <f t="shared" si="0"/>
        <v>6</v>
      </c>
      <c r="L8" s="621">
        <f t="shared" si="1"/>
        <v>8</v>
      </c>
      <c r="N8" s="21"/>
    </row>
    <row r="9" spans="1:15" x14ac:dyDescent="0.25">
      <c r="A9" s="652" t="s">
        <v>651</v>
      </c>
      <c r="B9" s="653">
        <v>21</v>
      </c>
      <c r="C9" s="653">
        <v>11</v>
      </c>
      <c r="E9" s="21"/>
      <c r="J9" s="652" t="s">
        <v>651</v>
      </c>
      <c r="K9" s="672">
        <f t="shared" si="0"/>
        <v>21</v>
      </c>
      <c r="L9" s="621">
        <f t="shared" si="1"/>
        <v>11</v>
      </c>
      <c r="N9" s="21"/>
    </row>
    <row r="10" spans="1:15" x14ac:dyDescent="0.25">
      <c r="A10" s="654" t="s">
        <v>373</v>
      </c>
      <c r="B10" s="655">
        <v>244</v>
      </c>
      <c r="C10" s="655">
        <v>22</v>
      </c>
      <c r="J10" s="654" t="s">
        <v>373</v>
      </c>
      <c r="K10" s="673">
        <f t="shared" si="0"/>
        <v>244</v>
      </c>
      <c r="L10" s="622">
        <f t="shared" si="1"/>
        <v>22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2.15</v>
      </c>
      <c r="C15" s="199"/>
      <c r="D15" s="255"/>
      <c r="E15" s="213"/>
      <c r="F15" s="255"/>
      <c r="G15" s="255"/>
      <c r="J15" s="675" t="s">
        <v>496</v>
      </c>
      <c r="K15" s="676">
        <f>B15</f>
        <v>2.15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0.41</v>
      </c>
      <c r="C16" s="199"/>
      <c r="D16" s="255"/>
      <c r="E16" s="256"/>
      <c r="F16" s="255"/>
      <c r="G16" s="255"/>
      <c r="J16" s="677" t="s">
        <v>497</v>
      </c>
      <c r="K16" s="678">
        <f>B16</f>
        <v>0.41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1.32</v>
      </c>
      <c r="C18" s="199"/>
      <c r="D18" s="257"/>
      <c r="E18" s="258"/>
      <c r="F18" s="255"/>
      <c r="G18" s="255"/>
      <c r="J18" s="680" t="s">
        <v>509</v>
      </c>
      <c r="K18" s="676">
        <f>B18</f>
        <v>1.32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1.1000000000000001</v>
      </c>
      <c r="C19" s="200"/>
      <c r="D19" s="257"/>
      <c r="E19" s="258"/>
      <c r="F19" s="255"/>
      <c r="G19" s="255"/>
      <c r="J19" s="674" t="s">
        <v>510</v>
      </c>
      <c r="K19" s="678">
        <f>B19</f>
        <v>1.1000000000000001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1.3</v>
      </c>
      <c r="C21" s="255"/>
      <c r="D21" s="255"/>
      <c r="E21" s="255"/>
      <c r="F21" s="255"/>
      <c r="G21" s="255"/>
      <c r="J21" s="663" t="s">
        <v>506</v>
      </c>
      <c r="K21" s="681">
        <f>B21</f>
        <v>1.3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2</v>
      </c>
      <c r="C34" s="659">
        <v>3</v>
      </c>
      <c r="E34" s="44"/>
      <c r="J34" s="658" t="s">
        <v>649</v>
      </c>
      <c r="K34" s="672">
        <f t="shared" si="2"/>
        <v>2</v>
      </c>
      <c r="L34" s="621">
        <f t="shared" si="3"/>
        <v>3</v>
      </c>
      <c r="N34" s="44"/>
    </row>
    <row r="35" spans="1:15" x14ac:dyDescent="0.25">
      <c r="A35" s="652" t="s">
        <v>650</v>
      </c>
      <c r="B35" s="653">
        <v>2</v>
      </c>
      <c r="C35" s="653">
        <v>3</v>
      </c>
      <c r="E35" s="21"/>
      <c r="J35" s="652" t="s">
        <v>650</v>
      </c>
      <c r="K35" s="672">
        <f t="shared" si="2"/>
        <v>2</v>
      </c>
      <c r="L35" s="621">
        <f t="shared" si="3"/>
        <v>3</v>
      </c>
      <c r="N35" s="21"/>
    </row>
    <row r="36" spans="1:15" x14ac:dyDescent="0.25">
      <c r="A36" s="652" t="s">
        <v>651</v>
      </c>
      <c r="B36" s="653">
        <v>7</v>
      </c>
      <c r="C36" s="653">
        <v>2</v>
      </c>
      <c r="E36" s="21"/>
      <c r="J36" s="652" t="s">
        <v>651</v>
      </c>
      <c r="K36" s="672">
        <f t="shared" si="2"/>
        <v>7</v>
      </c>
      <c r="L36" s="621">
        <f t="shared" si="3"/>
        <v>2</v>
      </c>
      <c r="N36" s="21"/>
    </row>
    <row r="37" spans="1:15" x14ac:dyDescent="0.25">
      <c r="A37" s="654" t="s">
        <v>373</v>
      </c>
      <c r="B37" s="655">
        <v>62</v>
      </c>
      <c r="C37" s="655">
        <v>3</v>
      </c>
      <c r="J37" s="654" t="s">
        <v>373</v>
      </c>
      <c r="K37" s="673">
        <f t="shared" si="2"/>
        <v>62</v>
      </c>
      <c r="L37" s="622">
        <f t="shared" si="3"/>
        <v>3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0.61</v>
      </c>
      <c r="C42" s="199"/>
      <c r="D42" s="255"/>
      <c r="E42" s="213"/>
      <c r="F42" s="255"/>
      <c r="G42" s="255"/>
      <c r="J42" s="675" t="s">
        <v>496</v>
      </c>
      <c r="K42" s="676">
        <f>B42</f>
        <v>0.61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0.1</v>
      </c>
      <c r="C43" s="199"/>
      <c r="D43" s="255"/>
      <c r="E43" s="256"/>
      <c r="F43" s="255"/>
      <c r="G43" s="255"/>
      <c r="J43" s="677" t="s">
        <v>497</v>
      </c>
      <c r="K43" s="678">
        <f>B43</f>
        <v>0.1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0.35</v>
      </c>
      <c r="C45" s="199"/>
      <c r="D45" s="257"/>
      <c r="E45" s="258"/>
      <c r="F45" s="255"/>
      <c r="G45" s="255"/>
      <c r="J45" s="680" t="s">
        <v>509</v>
      </c>
      <c r="K45" s="676">
        <f>B45</f>
        <v>0.35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0.49</v>
      </c>
      <c r="C46" s="200"/>
      <c r="D46" s="257"/>
      <c r="E46" s="258"/>
      <c r="F46" s="255"/>
      <c r="G46" s="255"/>
      <c r="J46" s="674" t="s">
        <v>510</v>
      </c>
      <c r="K46" s="678">
        <f>B46</f>
        <v>0.49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0.36</v>
      </c>
      <c r="C48" s="255"/>
      <c r="D48" s="255"/>
      <c r="E48" s="255"/>
      <c r="F48" s="255"/>
      <c r="G48" s="255"/>
      <c r="J48" s="663" t="s">
        <v>506</v>
      </c>
      <c r="K48" s="681">
        <f>B48</f>
        <v>0.36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28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1.1000000000000001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0.2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0.7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0.18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2.2999999999999998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50.7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0.46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97.9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88.5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351022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13591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32.799999999999997</v>
      </c>
      <c r="E4" s="602">
        <v>0.3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23.3</v>
      </c>
      <c r="E5" s="753">
        <v>0.26</v>
      </c>
      <c r="G5" s="649" t="s">
        <v>454</v>
      </c>
      <c r="H5" s="650">
        <f>IF(ISBLANK(B4),"",B4)</f>
        <v>0</v>
      </c>
      <c r="I5" s="650">
        <f>IF(ISBLANK(B5),"",B5)</f>
        <v>0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50.7</v>
      </c>
      <c r="E6" s="961">
        <v>0.46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0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33</v>
      </c>
      <c r="C4" s="645">
        <v>1.2</v>
      </c>
      <c r="D4" s="645"/>
      <c r="E4" s="645">
        <v>0.25</v>
      </c>
      <c r="F4" s="645">
        <v>0.7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29</v>
      </c>
      <c r="C5" s="604">
        <v>1.1000000000000001</v>
      </c>
      <c r="D5" s="604"/>
      <c r="E5" s="604">
        <v>0.25</v>
      </c>
      <c r="F5" s="604">
        <v>0.6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28</v>
      </c>
      <c r="C6" s="604">
        <v>1.1000000000000001</v>
      </c>
      <c r="D6" s="604">
        <v>0.2</v>
      </c>
      <c r="E6" s="604">
        <v>0.18</v>
      </c>
      <c r="F6" s="604">
        <v>0.7</v>
      </c>
      <c r="G6" s="604">
        <v>2.2999999999999998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100</v>
      </c>
      <c r="C5" s="604">
        <v>78.900000000000006</v>
      </c>
      <c r="D5" s="604">
        <v>1</v>
      </c>
      <c r="E5" s="604">
        <v>3.6</v>
      </c>
      <c r="F5" s="255"/>
      <c r="G5" s="255"/>
      <c r="H5" s="255"/>
    </row>
    <row r="6" spans="1:8" x14ac:dyDescent="0.25">
      <c r="A6" s="362">
        <v>2021</v>
      </c>
      <c r="B6" s="604">
        <v>100</v>
      </c>
      <c r="C6" s="604">
        <v>92.2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97.9</v>
      </c>
      <c r="C7" s="1076">
        <v>88.5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3.6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1796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7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7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257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3685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35458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1373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1655</v>
      </c>
      <c r="C5" s="1043">
        <v>629</v>
      </c>
      <c r="D5" s="602">
        <v>1026</v>
      </c>
      <c r="G5" s="873" t="s">
        <v>126</v>
      </c>
      <c r="H5" s="639">
        <f>IF(ISBLANK(D7),"",D7)</f>
        <v>1090</v>
      </c>
    </row>
    <row r="6" spans="1:17" x14ac:dyDescent="0.25">
      <c r="A6" s="643">
        <v>2021</v>
      </c>
      <c r="B6" s="1043">
        <v>1686</v>
      </c>
      <c r="C6" s="1043">
        <v>661</v>
      </c>
      <c r="D6" s="604">
        <v>1025</v>
      </c>
      <c r="G6" s="637" t="s">
        <v>127</v>
      </c>
      <c r="H6" s="625">
        <f>IF(ISBLANK(C7),"",C7)</f>
        <v>706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1796</v>
      </c>
      <c r="C7" s="1043">
        <v>706</v>
      </c>
      <c r="D7" s="619">
        <v>1090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1090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706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7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1.5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1.5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0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34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0.6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7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1777</v>
      </c>
      <c r="C6" s="55">
        <v>944</v>
      </c>
      <c r="D6" s="55">
        <v>833</v>
      </c>
      <c r="E6" s="70">
        <v>2326</v>
      </c>
      <c r="F6" s="55">
        <v>1223</v>
      </c>
      <c r="G6" s="110">
        <v>1103</v>
      </c>
      <c r="H6" s="55">
        <v>1203</v>
      </c>
      <c r="I6" s="55">
        <v>633</v>
      </c>
      <c r="J6" s="55">
        <v>570</v>
      </c>
      <c r="K6" s="70">
        <v>5005</v>
      </c>
      <c r="L6" s="55">
        <v>2642</v>
      </c>
      <c r="M6" s="110">
        <v>2363</v>
      </c>
      <c r="N6" s="70">
        <v>4677</v>
      </c>
      <c r="O6" s="55">
        <v>2425</v>
      </c>
      <c r="P6" s="110">
        <v>2252</v>
      </c>
      <c r="Q6" s="70">
        <v>18208</v>
      </c>
      <c r="R6" s="55">
        <v>9151</v>
      </c>
      <c r="S6" s="110">
        <v>9057</v>
      </c>
      <c r="T6" s="70">
        <v>27629</v>
      </c>
      <c r="U6" s="55">
        <v>13643</v>
      </c>
      <c r="V6" s="162">
        <v>13986</v>
      </c>
    </row>
    <row r="7" spans="1:22" x14ac:dyDescent="0.25">
      <c r="A7" s="288">
        <v>2021</v>
      </c>
      <c r="B7" s="169">
        <v>1765</v>
      </c>
      <c r="C7" s="94">
        <v>925</v>
      </c>
      <c r="D7" s="94">
        <v>840</v>
      </c>
      <c r="E7" s="169">
        <v>2288</v>
      </c>
      <c r="F7" s="94">
        <v>1207</v>
      </c>
      <c r="G7" s="171">
        <v>1081</v>
      </c>
      <c r="H7" s="94">
        <v>1220</v>
      </c>
      <c r="I7" s="94">
        <v>641</v>
      </c>
      <c r="J7" s="94">
        <v>579</v>
      </c>
      <c r="K7" s="169">
        <v>4964</v>
      </c>
      <c r="L7" s="94">
        <v>2613</v>
      </c>
      <c r="M7" s="171">
        <v>2351</v>
      </c>
      <c r="N7" s="169">
        <v>4649</v>
      </c>
      <c r="O7" s="94">
        <v>2421</v>
      </c>
      <c r="P7" s="171">
        <v>2228</v>
      </c>
      <c r="Q7" s="169">
        <v>18053</v>
      </c>
      <c r="R7" s="94">
        <v>9080</v>
      </c>
      <c r="S7" s="171">
        <v>8973</v>
      </c>
      <c r="T7" s="214">
        <v>27487</v>
      </c>
      <c r="U7" s="58">
        <v>13554</v>
      </c>
      <c r="V7" s="162">
        <v>13933</v>
      </c>
    </row>
    <row r="8" spans="1:22" x14ac:dyDescent="0.25">
      <c r="A8" s="221">
        <v>2022</v>
      </c>
      <c r="B8" s="72">
        <v>1727</v>
      </c>
      <c r="C8" s="61">
        <v>913</v>
      </c>
      <c r="D8" s="61">
        <v>814</v>
      </c>
      <c r="E8" s="72">
        <v>2135</v>
      </c>
      <c r="F8" s="61">
        <v>1116</v>
      </c>
      <c r="G8" s="111">
        <v>1019</v>
      </c>
      <c r="H8" s="61">
        <v>1108</v>
      </c>
      <c r="I8" s="61">
        <v>589</v>
      </c>
      <c r="J8" s="61">
        <v>519</v>
      </c>
      <c r="K8" s="72">
        <v>4700</v>
      </c>
      <c r="L8" s="61">
        <v>2476</v>
      </c>
      <c r="M8" s="111">
        <v>2224</v>
      </c>
      <c r="N8" s="72">
        <v>4046</v>
      </c>
      <c r="O8" s="61">
        <v>2135</v>
      </c>
      <c r="P8" s="111">
        <v>1911</v>
      </c>
      <c r="Q8" s="72">
        <v>16432</v>
      </c>
      <c r="R8" s="61">
        <v>8263</v>
      </c>
      <c r="S8" s="111">
        <v>8169</v>
      </c>
      <c r="T8" s="72">
        <v>25828</v>
      </c>
      <c r="U8" s="61">
        <v>12693</v>
      </c>
      <c r="V8" s="111">
        <v>13135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1727</v>
      </c>
      <c r="C15" s="174">
        <f>E8</f>
        <v>2135</v>
      </c>
      <c r="D15" s="174">
        <f>H8</f>
        <v>1108</v>
      </c>
      <c r="E15" s="174">
        <f>K8</f>
        <v>4700</v>
      </c>
      <c r="F15" s="174">
        <f>N8</f>
        <v>4046</v>
      </c>
      <c r="G15" s="174">
        <f>Q8</f>
        <v>16432</v>
      </c>
      <c r="H15" s="336">
        <f>T8</f>
        <v>25828</v>
      </c>
      <c r="M15" s="174">
        <f>K8</f>
        <v>4700</v>
      </c>
      <c r="N15" s="174">
        <f>H15-E15-O15</f>
        <v>15594</v>
      </c>
      <c r="O15" s="174">
        <f>H15-(B15+C15+G15)</f>
        <v>5534</v>
      </c>
      <c r="P15" s="29"/>
      <c r="Q15" s="100">
        <f>M15/H15*100</f>
        <v>18.197305250116152</v>
      </c>
      <c r="R15" s="100">
        <f>N15/H15*100</f>
        <v>60.376335759640696</v>
      </c>
      <c r="S15" s="100">
        <f>O15/H15*100</f>
        <v>21.426358990243148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18.197305250116152</v>
      </c>
      <c r="R18" s="100">
        <f>N15/H15*100</f>
        <v>60.376335759640696</v>
      </c>
      <c r="S18" s="100">
        <f>O15/H15*100</f>
        <v>21.426358990243148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4.7</v>
      </c>
      <c r="C23" s="363"/>
      <c r="D23" s="363"/>
      <c r="E23" s="169">
        <v>9.1999999999999993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4.0999999999999996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4.3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5</v>
      </c>
      <c r="C4" s="602">
        <v>0</v>
      </c>
      <c r="D4" s="602">
        <v>2</v>
      </c>
      <c r="E4" s="601">
        <v>2</v>
      </c>
      <c r="F4" s="602">
        <v>1.4</v>
      </c>
      <c r="G4" s="602">
        <v>0.4</v>
      </c>
    </row>
    <row r="5" spans="1:10" x14ac:dyDescent="0.25">
      <c r="A5" s="288">
        <v>2021</v>
      </c>
      <c r="B5" s="753">
        <v>4</v>
      </c>
      <c r="C5" s="753">
        <v>0</v>
      </c>
      <c r="D5" s="753">
        <v>0</v>
      </c>
      <c r="E5" s="755">
        <v>0</v>
      </c>
      <c r="F5" s="753">
        <v>0.8</v>
      </c>
      <c r="G5" s="753">
        <v>0</v>
      </c>
    </row>
    <row r="6" spans="1:10" x14ac:dyDescent="0.25">
      <c r="A6" s="220">
        <v>2022</v>
      </c>
      <c r="B6" s="754">
        <v>7</v>
      </c>
      <c r="C6" s="754">
        <v>0</v>
      </c>
      <c r="D6" s="754">
        <v>0</v>
      </c>
      <c r="E6" s="756">
        <v>0</v>
      </c>
      <c r="F6" s="754">
        <v>1.5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5</v>
      </c>
      <c r="C11" s="80">
        <f>IF(ISBLANK(D4),"",D4)</f>
        <v>2</v>
      </c>
      <c r="E11" s="103">
        <f>A4</f>
        <v>2020</v>
      </c>
      <c r="F11" s="80">
        <f>IF(ISBLANK(B4),"",B4)</f>
        <v>5</v>
      </c>
      <c r="G11" s="80">
        <f>IF(ISBLANK(D4),"",D4)</f>
        <v>2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4</v>
      </c>
      <c r="C12" s="80">
        <f>IF(ISBLANK(D5),"",D5)</f>
        <v>0</v>
      </c>
      <c r="E12" s="103">
        <f t="shared" ref="E12:E13" si="1">A5</f>
        <v>2021</v>
      </c>
      <c r="F12" s="80">
        <f t="shared" ref="F12:F13" si="2">IF(ISBLANK(B5),"",B5)</f>
        <v>4</v>
      </c>
      <c r="G12" s="80">
        <f t="shared" ref="G12:G13" si="3">IF(ISBLANK(D5),"",D5)</f>
        <v>0</v>
      </c>
    </row>
    <row r="13" spans="1:10" x14ac:dyDescent="0.25">
      <c r="A13" s="156">
        <f t="shared" si="0"/>
        <v>2022</v>
      </c>
      <c r="B13" s="83">
        <f>IF(ISBLANK(B6),"",B6)</f>
        <v>7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7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2</v>
      </c>
      <c r="E18" s="605">
        <f>A4</f>
        <v>2020</v>
      </c>
      <c r="F18" s="100">
        <f>IF(ISBLANK(C4),"",C4)</f>
        <v>0</v>
      </c>
      <c r="G18" s="100">
        <f>IF(ISBLANK(E4),"",E4)</f>
        <v>2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0</v>
      </c>
      <c r="E20" s="156">
        <f t="shared" si="5"/>
        <v>2022</v>
      </c>
      <c r="F20" s="83">
        <f>IF(ISBLANK(C6),"",C6)</f>
        <v>0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144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0.6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438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9.3000000000000007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171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3.6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110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0.4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579</v>
      </c>
    </row>
    <row r="17" spans="2:3" x14ac:dyDescent="0.25">
      <c r="B17" s="255">
        <v>2021</v>
      </c>
      <c r="C17" s="1010">
        <v>533</v>
      </c>
    </row>
    <row r="18" spans="2:3" x14ac:dyDescent="0.25">
      <c r="B18" s="255">
        <v>2022</v>
      </c>
      <c r="C18" s="1010">
        <v>438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579</v>
      </c>
    </row>
    <row r="22" spans="2:3" x14ac:dyDescent="0.25">
      <c r="B22" s="638">
        <f>B17</f>
        <v>2021</v>
      </c>
      <c r="C22" s="638">
        <f t="shared" ref="C22:C23" si="0">IF(ISBLANK(C17),"",C17)</f>
        <v>533</v>
      </c>
    </row>
    <row r="23" spans="2:3" x14ac:dyDescent="0.25">
      <c r="B23" s="638">
        <f>B18</f>
        <v>2022</v>
      </c>
      <c r="C23" s="638">
        <f t="shared" si="0"/>
        <v>438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14</v>
      </c>
      <c r="C5" s="55">
        <v>13</v>
      </c>
      <c r="D5" s="55">
        <v>38</v>
      </c>
      <c r="E5" s="271">
        <f>SUM(B5:D5)</f>
        <v>65</v>
      </c>
      <c r="F5" s="71">
        <v>150</v>
      </c>
      <c r="G5" s="70">
        <v>0.3</v>
      </c>
      <c r="H5" s="55">
        <v>0.1</v>
      </c>
      <c r="I5" s="110">
        <v>0.7</v>
      </c>
      <c r="J5" s="71">
        <v>0.5</v>
      </c>
    </row>
    <row r="6" spans="1:10" x14ac:dyDescent="0.25">
      <c r="A6" s="288">
        <v>2021</v>
      </c>
      <c r="B6" s="759">
        <v>13</v>
      </c>
      <c r="C6" s="760">
        <v>16</v>
      </c>
      <c r="D6" s="760">
        <v>38</v>
      </c>
      <c r="E6" s="272">
        <f>SUM(B6:D6)</f>
        <v>67</v>
      </c>
      <c r="F6" s="216">
        <v>140</v>
      </c>
      <c r="G6" s="459">
        <v>0.3</v>
      </c>
      <c r="H6" s="460">
        <v>0.1</v>
      </c>
      <c r="I6" s="765">
        <v>0.7</v>
      </c>
      <c r="J6" s="216">
        <v>0.5</v>
      </c>
    </row>
    <row r="7" spans="1:10" x14ac:dyDescent="0.25">
      <c r="A7" s="220">
        <v>2022</v>
      </c>
      <c r="B7" s="169">
        <v>20</v>
      </c>
      <c r="C7" s="94">
        <v>17</v>
      </c>
      <c r="D7" s="94">
        <v>30</v>
      </c>
      <c r="E7" s="449">
        <f>SUM(B7:D7)</f>
        <v>67</v>
      </c>
      <c r="F7" s="170">
        <v>144</v>
      </c>
      <c r="G7" s="169">
        <v>0.4</v>
      </c>
      <c r="H7" s="94">
        <v>0.1</v>
      </c>
      <c r="I7" s="171">
        <v>0.5</v>
      </c>
      <c r="J7" s="170">
        <v>0.6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150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140</v>
      </c>
      <c r="C14" s="28"/>
      <c r="D14" s="28"/>
      <c r="F14" s="627" t="s">
        <v>1534</v>
      </c>
      <c r="G14" s="623">
        <f>IF(ISBLANK(B7),"",B7)</f>
        <v>20</v>
      </c>
      <c r="I14" s="627" t="s">
        <v>1537</v>
      </c>
      <c r="J14" s="623">
        <f>IF(ISBLANK(B7),"",B7)</f>
        <v>20</v>
      </c>
    </row>
    <row r="15" spans="1:10" x14ac:dyDescent="0.25">
      <c r="A15" s="626">
        <f t="shared" ref="A15" si="1">A7</f>
        <v>2022</v>
      </c>
      <c r="B15" s="625">
        <f t="shared" si="0"/>
        <v>144</v>
      </c>
      <c r="C15" s="28"/>
      <c r="D15" s="28"/>
      <c r="F15" s="628" t="s">
        <v>1535</v>
      </c>
      <c r="G15" s="624">
        <f>IF(ISBLANK(C7),"",C7)</f>
        <v>17</v>
      </c>
      <c r="I15" s="628" t="s">
        <v>1546</v>
      </c>
      <c r="J15" s="624">
        <f>IF(ISBLANK(C7),"",C7)</f>
        <v>17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30</v>
      </c>
      <c r="I16" s="629" t="s">
        <v>1547</v>
      </c>
      <c r="J16" s="625">
        <f>IF(ISBLANK(D7),"",D7)</f>
        <v>30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0.1</v>
      </c>
    </row>
    <row r="23" spans="1:2" x14ac:dyDescent="0.25">
      <c r="A23" s="629" t="s">
        <v>373</v>
      </c>
      <c r="B23" s="625">
        <f>IF(ISBLANK(I7),"",I7)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4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26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32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9.9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30</v>
      </c>
      <c r="C6" s="761"/>
      <c r="D6" s="761"/>
      <c r="E6" s="459">
        <v>8.6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29</v>
      </c>
      <c r="C7" s="761"/>
      <c r="D7" s="761"/>
      <c r="E7" s="459">
        <v>8.4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32</v>
      </c>
      <c r="C8" s="762"/>
      <c r="D8" s="762"/>
      <c r="E8" s="603">
        <v>9.9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30</v>
      </c>
      <c r="C16" s="757"/>
      <c r="I16" s="702">
        <f>A6</f>
        <v>2020</v>
      </c>
      <c r="J16" s="676">
        <f>IF(ISBLANK(E6),"",E6)</f>
        <v>8.6</v>
      </c>
      <c r="K16" s="758"/>
    </row>
    <row r="17" spans="1:10" x14ac:dyDescent="0.25">
      <c r="A17" s="703">
        <f>A7</f>
        <v>2021</v>
      </c>
      <c r="B17" s="855">
        <f>IF(ISBLANK(B7),"",B7)</f>
        <v>29</v>
      </c>
      <c r="C17" s="757"/>
      <c r="I17" s="703">
        <f>A7</f>
        <v>2021</v>
      </c>
      <c r="J17" s="855">
        <f>IF(ISBLANK(E7),"",E7)</f>
        <v>8.4</v>
      </c>
    </row>
    <row r="18" spans="1:10" x14ac:dyDescent="0.25">
      <c r="A18" s="704">
        <f>A8</f>
        <v>2022</v>
      </c>
      <c r="B18" s="678">
        <f>IF(ISBLANK(B8),"",B8)</f>
        <v>32</v>
      </c>
      <c r="C18" s="757"/>
      <c r="I18" s="704">
        <f>A8</f>
        <v>2022</v>
      </c>
      <c r="J18" s="678">
        <f>IF(ISBLANK(E8),"",E8)</f>
        <v>9.9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11</v>
      </c>
      <c r="D5" s="451">
        <f>IF(ISBLANK(B5),"",A5)</f>
        <v>2020</v>
      </c>
      <c r="E5" s="620">
        <f>IF(ISBLANK(B5),"",B5)</f>
        <v>11</v>
      </c>
      <c r="K5" s="219">
        <v>2020</v>
      </c>
      <c r="L5" s="657">
        <v>1</v>
      </c>
    </row>
    <row r="6" spans="1:12" x14ac:dyDescent="0.25">
      <c r="A6" s="231">
        <v>2021</v>
      </c>
      <c r="B6" s="604">
        <v>9</v>
      </c>
      <c r="D6" s="452">
        <f>IF(ISBLANK(B6),"",A6)</f>
        <v>2021</v>
      </c>
      <c r="E6" s="621">
        <f>IF(ISBLANK(B6),"",B6)</f>
        <v>9</v>
      </c>
      <c r="K6" s="288">
        <v>2021</v>
      </c>
      <c r="L6" s="659">
        <v>0.8</v>
      </c>
    </row>
    <row r="7" spans="1:12" x14ac:dyDescent="0.25">
      <c r="A7" s="123">
        <v>2022</v>
      </c>
      <c r="B7" s="619">
        <v>8</v>
      </c>
      <c r="D7" s="381">
        <f>IF(ISBLANK(B7),"",A7)</f>
        <v>2022</v>
      </c>
      <c r="E7" s="622">
        <f>IF(ISBLANK(B7),"",B7)</f>
        <v>8</v>
      </c>
      <c r="K7" s="221">
        <v>2022</v>
      </c>
      <c r="L7" s="619">
        <v>1.5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4</v>
      </c>
      <c r="C4" s="645">
        <v>27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10</v>
      </c>
      <c r="C5" s="604">
        <v>30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4</v>
      </c>
      <c r="C6" s="604">
        <v>26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7</v>
      </c>
      <c r="C5" s="645">
        <v>3938</v>
      </c>
      <c r="D5" s="645">
        <v>236</v>
      </c>
      <c r="E5" s="871">
        <v>6</v>
      </c>
      <c r="F5" s="1048">
        <v>4.5999999999999996</v>
      </c>
      <c r="G5" s="1048">
        <v>7.3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7</v>
      </c>
      <c r="C6" s="659">
        <v>3915</v>
      </c>
      <c r="D6" s="659">
        <v>241</v>
      </c>
      <c r="E6" s="659">
        <v>6.1</v>
      </c>
      <c r="F6" s="659">
        <v>4.9000000000000004</v>
      </c>
      <c r="G6" s="659">
        <v>7.4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7</v>
      </c>
      <c r="C7" s="619">
        <v>3685</v>
      </c>
      <c r="D7" s="619">
        <v>257</v>
      </c>
      <c r="E7" s="619">
        <v>7</v>
      </c>
      <c r="F7" s="619">
        <v>5.6</v>
      </c>
      <c r="G7" s="619">
        <v>8.3000000000000007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11.7</v>
      </c>
      <c r="C4" s="657">
        <v>163</v>
      </c>
      <c r="D4" s="657">
        <v>3.3</v>
      </c>
      <c r="E4" s="657">
        <v>134</v>
      </c>
      <c r="F4" s="657">
        <v>0.5</v>
      </c>
      <c r="G4" s="657">
        <v>7</v>
      </c>
      <c r="H4" s="657">
        <v>2</v>
      </c>
      <c r="I4" s="657">
        <v>31</v>
      </c>
      <c r="J4" s="657">
        <v>0.6</v>
      </c>
      <c r="K4" s="255"/>
      <c r="L4" s="255"/>
      <c r="M4" s="255"/>
    </row>
    <row r="5" spans="1:13" x14ac:dyDescent="0.25">
      <c r="A5" s="488">
        <v>2021</v>
      </c>
      <c r="B5" s="604">
        <v>10.7</v>
      </c>
      <c r="C5" s="604">
        <v>152</v>
      </c>
      <c r="D5" s="604">
        <v>3.1</v>
      </c>
      <c r="E5" s="604">
        <v>118</v>
      </c>
      <c r="F5" s="604">
        <v>0.4</v>
      </c>
      <c r="G5" s="604">
        <v>4</v>
      </c>
      <c r="H5" s="604">
        <v>0</v>
      </c>
      <c r="I5" s="604">
        <v>33</v>
      </c>
      <c r="J5" s="604">
        <v>0.6</v>
      </c>
      <c r="K5" s="255"/>
      <c r="L5" s="255"/>
      <c r="M5" s="255"/>
    </row>
    <row r="6" spans="1:13" x14ac:dyDescent="0.25">
      <c r="A6" s="483">
        <v>2022</v>
      </c>
      <c r="B6" s="619">
        <v>9.3000000000000007</v>
      </c>
      <c r="C6" s="619">
        <v>171</v>
      </c>
      <c r="D6" s="619">
        <v>3.6</v>
      </c>
      <c r="E6" s="619">
        <v>110</v>
      </c>
      <c r="F6" s="619">
        <v>0.4</v>
      </c>
      <c r="G6" s="619">
        <v>7</v>
      </c>
      <c r="H6" s="619">
        <v>0</v>
      </c>
      <c r="I6" s="619">
        <v>34</v>
      </c>
      <c r="J6" s="619">
        <v>0.6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2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39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2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215</v>
      </c>
      <c r="C4" s="1015">
        <v>107</v>
      </c>
      <c r="D4" s="1015">
        <v>108</v>
      </c>
      <c r="E4" s="1014">
        <v>419</v>
      </c>
      <c r="F4" s="1015">
        <v>234</v>
      </c>
      <c r="G4" s="1015">
        <v>185</v>
      </c>
      <c r="H4" s="1016">
        <v>7.8</v>
      </c>
      <c r="I4" s="1016">
        <v>15.2</v>
      </c>
      <c r="J4" s="1016">
        <v>-7.4</v>
      </c>
      <c r="K4" s="70">
        <v>419</v>
      </c>
      <c r="L4" s="55">
        <v>188</v>
      </c>
      <c r="M4" s="110">
        <v>231</v>
      </c>
      <c r="N4" s="55">
        <v>336</v>
      </c>
      <c r="O4" s="55">
        <v>146</v>
      </c>
      <c r="P4" s="110">
        <v>190</v>
      </c>
    </row>
    <row r="5" spans="1:17" x14ac:dyDescent="0.25">
      <c r="A5" s="288">
        <v>2021</v>
      </c>
      <c r="B5" s="1017">
        <v>241</v>
      </c>
      <c r="C5" s="1018">
        <v>118</v>
      </c>
      <c r="D5" s="1018">
        <v>123</v>
      </c>
      <c r="E5" s="1017">
        <v>502</v>
      </c>
      <c r="F5" s="1018">
        <v>264</v>
      </c>
      <c r="G5" s="1018">
        <v>238</v>
      </c>
      <c r="H5" s="1019">
        <v>8.8000000000000007</v>
      </c>
      <c r="I5" s="1019">
        <v>18.3</v>
      </c>
      <c r="J5" s="1019">
        <v>-9.5</v>
      </c>
      <c r="K5" s="214">
        <v>598</v>
      </c>
      <c r="L5" s="58">
        <v>272</v>
      </c>
      <c r="M5" s="162">
        <v>326</v>
      </c>
      <c r="N5" s="58">
        <v>498</v>
      </c>
      <c r="O5" s="58">
        <v>217</v>
      </c>
      <c r="P5" s="162">
        <v>281</v>
      </c>
    </row>
    <row r="6" spans="1:17" x14ac:dyDescent="0.25">
      <c r="A6" s="221">
        <v>2022</v>
      </c>
      <c r="B6" s="1020">
        <v>231</v>
      </c>
      <c r="C6" s="1021">
        <v>113</v>
      </c>
      <c r="D6" s="1021">
        <v>118</v>
      </c>
      <c r="E6" s="1020">
        <v>369</v>
      </c>
      <c r="F6" s="1021">
        <v>187</v>
      </c>
      <c r="G6" s="1021">
        <v>182</v>
      </c>
      <c r="H6" s="1022">
        <v>8.9</v>
      </c>
      <c r="I6" s="1022">
        <v>14.3</v>
      </c>
      <c r="J6" s="1022">
        <v>-5.3</v>
      </c>
      <c r="K6" s="1023">
        <v>576</v>
      </c>
      <c r="L6" s="1024">
        <v>266</v>
      </c>
      <c r="M6" s="1025">
        <v>310</v>
      </c>
      <c r="N6" s="1024">
        <v>508</v>
      </c>
      <c r="O6" s="1024">
        <v>209</v>
      </c>
      <c r="P6" s="1025">
        <v>299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108</v>
      </c>
      <c r="C13" s="321">
        <f>IF(ISBLANK(C4),"",C4)</f>
        <v>107</v>
      </c>
      <c r="D13" s="366"/>
      <c r="E13" s="324">
        <f>A4</f>
        <v>2020</v>
      </c>
      <c r="F13" s="321">
        <f>IF(ISBLANK(G4),"",G4)</f>
        <v>185</v>
      </c>
      <c r="G13" s="321">
        <f>IF(ISBLANK(F4),"",F4)</f>
        <v>234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123</v>
      </c>
      <c r="C14" s="322">
        <f t="shared" ref="C14:C15" si="2">IF(ISBLANK(C5),"",C5)</f>
        <v>118</v>
      </c>
      <c r="D14" s="366"/>
      <c r="E14" s="325">
        <f t="shared" ref="E14:E15" si="3">A5</f>
        <v>2021</v>
      </c>
      <c r="F14" s="322">
        <f t="shared" ref="F14:F15" si="4">IF(ISBLANK(G5),"",G5)</f>
        <v>238</v>
      </c>
      <c r="G14" s="322">
        <f t="shared" ref="G14:G15" si="5">IF(ISBLANK(F5),"",F5)</f>
        <v>264</v>
      </c>
      <c r="H14" s="391"/>
      <c r="I14" s="391"/>
      <c r="J14" s="48"/>
      <c r="K14" s="327" t="s">
        <v>544</v>
      </c>
      <c r="L14" s="330">
        <f>IF(ISBLANK(K4),"",K4)</f>
        <v>419</v>
      </c>
      <c r="M14" s="330">
        <f>IF(ISBLANK(K5),"",K5)</f>
        <v>598</v>
      </c>
      <c r="N14" s="330">
        <f>IF(ISBLANK(K6),"",K6)</f>
        <v>576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118</v>
      </c>
      <c r="C15" s="323">
        <f t="shared" si="2"/>
        <v>113</v>
      </c>
      <c r="E15" s="326">
        <f t="shared" si="3"/>
        <v>2022</v>
      </c>
      <c r="F15" s="323">
        <f t="shared" si="4"/>
        <v>182</v>
      </c>
      <c r="G15" s="323">
        <f t="shared" si="5"/>
        <v>187</v>
      </c>
      <c r="H15" s="213"/>
      <c r="I15" s="213"/>
      <c r="J15" s="28"/>
      <c r="K15" s="328" t="s">
        <v>543</v>
      </c>
      <c r="L15" s="331">
        <f>IF(ISBLANK(N4),"",N4)</f>
        <v>336</v>
      </c>
      <c r="M15" s="331">
        <f>IF(ISBLANK(N5),"",N5)</f>
        <v>498</v>
      </c>
      <c r="N15" s="331">
        <f>IF(ISBLANK(N6),"",N6)</f>
        <v>508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419</v>
      </c>
      <c r="M19" s="330">
        <f>IF(ISBLANK(K5),"",K5)</f>
        <v>598</v>
      </c>
      <c r="N19" s="330">
        <f>IF(ISBLANK(K6),"",K6)</f>
        <v>576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336</v>
      </c>
      <c r="M20" s="331">
        <f>IF(ISBLANK(N5),"",N5)</f>
        <v>498</v>
      </c>
      <c r="N20" s="331">
        <f>IF(ISBLANK(N6),"",N6)</f>
        <v>508</v>
      </c>
      <c r="O20" s="366"/>
    </row>
    <row r="21" spans="1:15" x14ac:dyDescent="0.25">
      <c r="A21" s="324">
        <f>A4</f>
        <v>2020</v>
      </c>
      <c r="B21" s="321">
        <f>IF(ISBLANK(D4),"",D4)</f>
        <v>108</v>
      </c>
      <c r="C21" s="321">
        <f>IF(ISBLANK(C4),"",C4)</f>
        <v>107</v>
      </c>
      <c r="E21" s="324">
        <f>A4</f>
        <v>2020</v>
      </c>
      <c r="F21" s="321">
        <f>IF(ISBLANK(G4),"",G4)</f>
        <v>185</v>
      </c>
      <c r="G21" s="321">
        <f>IF(ISBLANK(F4),"",F4)</f>
        <v>234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123</v>
      </c>
      <c r="C22" s="322">
        <f t="shared" ref="C22:C23" si="8">IF(ISBLANK(C5),"",C5)</f>
        <v>118</v>
      </c>
      <c r="E22" s="325">
        <f t="shared" ref="E22:E23" si="9">A5</f>
        <v>2021</v>
      </c>
      <c r="F22" s="322">
        <f t="shared" ref="F22:F23" si="10">IF(ISBLANK(G5),"",G5)</f>
        <v>238</v>
      </c>
      <c r="G22" s="322">
        <f t="shared" ref="G22:G23" si="11">IF(ISBLANK(F5),"",F5)</f>
        <v>264</v>
      </c>
    </row>
    <row r="23" spans="1:15" x14ac:dyDescent="0.25">
      <c r="A23" s="326">
        <f t="shared" si="6"/>
        <v>2022</v>
      </c>
      <c r="B23" s="323">
        <f t="shared" si="7"/>
        <v>118</v>
      </c>
      <c r="C23" s="323">
        <f t="shared" si="8"/>
        <v>113</v>
      </c>
      <c r="E23" s="326">
        <f t="shared" si="9"/>
        <v>2022</v>
      </c>
      <c r="F23" s="323">
        <f t="shared" si="10"/>
        <v>182</v>
      </c>
      <c r="G23" s="323">
        <f t="shared" si="11"/>
        <v>187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0</v>
      </c>
      <c r="C5" s="613"/>
      <c r="D5" s="613"/>
      <c r="E5" s="601">
        <v>13</v>
      </c>
      <c r="F5" s="618"/>
      <c r="G5" s="947"/>
      <c r="H5" s="601">
        <v>49</v>
      </c>
      <c r="I5" s="618">
        <v>19</v>
      </c>
      <c r="J5" s="618">
        <v>30</v>
      </c>
      <c r="K5" s="618"/>
      <c r="L5" s="947"/>
    </row>
    <row r="6" spans="1:12" x14ac:dyDescent="0.25">
      <c r="A6" s="288">
        <v>2021</v>
      </c>
      <c r="B6" s="603">
        <v>0</v>
      </c>
      <c r="C6" s="614"/>
      <c r="D6" s="614"/>
      <c r="E6" s="1043">
        <v>0</v>
      </c>
      <c r="F6" s="1037"/>
      <c r="G6" s="982"/>
      <c r="H6" s="1043">
        <v>25</v>
      </c>
      <c r="I6" s="1037">
        <v>5</v>
      </c>
      <c r="J6" s="1037">
        <v>20</v>
      </c>
      <c r="K6" s="1037"/>
      <c r="L6" s="982"/>
    </row>
    <row r="7" spans="1:12" x14ac:dyDescent="0.25">
      <c r="A7" s="220">
        <v>2022</v>
      </c>
      <c r="B7" s="603">
        <v>2</v>
      </c>
      <c r="C7" s="614"/>
      <c r="D7" s="614"/>
      <c r="E7" s="1043">
        <v>2</v>
      </c>
      <c r="F7" s="1037"/>
      <c r="G7" s="982"/>
      <c r="H7" s="1043">
        <v>39</v>
      </c>
      <c r="I7" s="1037">
        <v>10</v>
      </c>
      <c r="J7" s="1037">
        <v>29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10</v>
      </c>
    </row>
    <row r="15" spans="1:12" ht="30" x14ac:dyDescent="0.25">
      <c r="A15" s="835" t="s">
        <v>1551</v>
      </c>
      <c r="B15" s="625">
        <f>IF(ISBLANK(J7),"",J7)</f>
        <v>29</v>
      </c>
    </row>
    <row r="17" spans="1:2" x14ac:dyDescent="0.25">
      <c r="A17" s="627" t="s">
        <v>1548</v>
      </c>
      <c r="B17" s="623">
        <f>IF(ISBLANK(I7),"",I7)</f>
        <v>10</v>
      </c>
    </row>
    <row r="18" spans="1:2" x14ac:dyDescent="0.25">
      <c r="A18" s="629" t="s">
        <v>1549</v>
      </c>
      <c r="B18" s="625">
        <f>IF(ISBLANK(J7),"",J7)</f>
        <v>29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59.5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36.4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63.7</v>
      </c>
      <c r="C6" s="616">
        <v>39.4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60</v>
      </c>
      <c r="C10" s="616">
        <v>27.3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59.5</v>
      </c>
      <c r="C14" s="73">
        <v>36.4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53.234999999999999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361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9184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37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744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2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4.5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38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53.234999999999999</v>
      </c>
      <c r="C5" s="613">
        <v>53.234999999999999</v>
      </c>
      <c r="D5" s="753">
        <v>11565</v>
      </c>
      <c r="E5" s="753">
        <v>35</v>
      </c>
      <c r="G5" s="360">
        <v>2014</v>
      </c>
      <c r="H5" s="70">
        <v>2</v>
      </c>
      <c r="I5" s="55">
        <v>2</v>
      </c>
      <c r="J5" s="55">
        <v>0</v>
      </c>
      <c r="K5" s="71">
        <v>0</v>
      </c>
    </row>
    <row r="6" spans="1:12" x14ac:dyDescent="0.25">
      <c r="A6" s="288">
        <v>2021</v>
      </c>
      <c r="B6" s="603">
        <v>53.234999999999999</v>
      </c>
      <c r="C6" s="614">
        <v>53.234999999999999</v>
      </c>
      <c r="D6" s="961">
        <v>9712</v>
      </c>
      <c r="E6" s="961">
        <v>36</v>
      </c>
      <c r="G6" s="482">
        <v>2017</v>
      </c>
      <c r="H6" s="214">
        <v>2</v>
      </c>
      <c r="I6" s="58">
        <v>2</v>
      </c>
      <c r="J6" s="58">
        <v>0</v>
      </c>
      <c r="K6" s="216">
        <v>0</v>
      </c>
    </row>
    <row r="7" spans="1:12" x14ac:dyDescent="0.25">
      <c r="A7" s="220">
        <v>2022</v>
      </c>
      <c r="B7" s="603">
        <v>53.234999999999999</v>
      </c>
      <c r="C7" s="614">
        <v>53.234999999999999</v>
      </c>
      <c r="D7" s="961">
        <v>10986</v>
      </c>
      <c r="E7" s="961">
        <v>38</v>
      </c>
      <c r="G7" s="484">
        <v>2020</v>
      </c>
      <c r="H7" s="72">
        <v>2</v>
      </c>
      <c r="I7" s="61">
        <v>2</v>
      </c>
      <c r="J7" s="61">
        <v>0</v>
      </c>
      <c r="K7" s="73">
        <v>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53.234999999999999</v>
      </c>
      <c r="D14" s="633">
        <f>A5</f>
        <v>2020</v>
      </c>
      <c r="E14" s="627">
        <f>IF(ISBLANK(D5),"",D5)</f>
        <v>11565</v>
      </c>
      <c r="F14" s="213"/>
      <c r="G14" s="636" t="s">
        <v>933</v>
      </c>
      <c r="H14" s="623">
        <f>IF(ISBLANK(J7),"",J7)</f>
        <v>0</v>
      </c>
      <c r="I14" s="213"/>
      <c r="J14" s="213"/>
    </row>
    <row r="15" spans="1:12" x14ac:dyDescent="0.25">
      <c r="A15" s="872" t="s">
        <v>16</v>
      </c>
      <c r="B15" s="632">
        <f>IF(ISBLANK(B7),"",B7)</f>
        <v>53.234999999999999</v>
      </c>
      <c r="D15" s="634">
        <f t="shared" ref="D15:D16" si="0">A6</f>
        <v>2021</v>
      </c>
      <c r="E15" s="628">
        <f>IF(ISBLANK(D6),"",D6)</f>
        <v>9712</v>
      </c>
      <c r="F15" s="213"/>
      <c r="G15" s="637" t="s">
        <v>934</v>
      </c>
      <c r="H15" s="625">
        <f>IF(ISBLANK(I7),"",I7)</f>
        <v>2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10986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53.234999999999999</v>
      </c>
      <c r="F19" s="255"/>
      <c r="G19" s="636" t="s">
        <v>537</v>
      </c>
      <c r="H19" s="623">
        <f>IF(ISBLANK(J7),"",J7)</f>
        <v>0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53.234999999999999</v>
      </c>
      <c r="F20" s="255"/>
      <c r="G20" s="637" t="s">
        <v>536</v>
      </c>
      <c r="H20" s="625">
        <f>IF(ISBLANK(I7),"",I7)</f>
        <v>2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3.3</v>
      </c>
      <c r="C5" s="1101">
        <v>9184</v>
      </c>
      <c r="D5" s="1102">
        <v>348</v>
      </c>
      <c r="E5" s="1101">
        <v>634</v>
      </c>
      <c r="F5" s="1102">
        <v>37</v>
      </c>
    </row>
    <row r="6" spans="1:9" x14ac:dyDescent="0.25">
      <c r="A6" s="220">
        <v>2021</v>
      </c>
      <c r="B6" s="1101">
        <v>4.5999999999999996</v>
      </c>
      <c r="C6" s="1101">
        <v>9184</v>
      </c>
      <c r="D6" s="1102">
        <v>348</v>
      </c>
      <c r="E6" s="1101">
        <v>744</v>
      </c>
      <c r="F6" s="1102">
        <v>37</v>
      </c>
    </row>
    <row r="7" spans="1:9" x14ac:dyDescent="0.25">
      <c r="A7" s="221">
        <v>2022</v>
      </c>
      <c r="B7" s="73">
        <v>4.5</v>
      </c>
      <c r="C7" s="73">
        <v>9184</v>
      </c>
      <c r="D7" s="73">
        <v>361</v>
      </c>
      <c r="E7" s="73">
        <v>744</v>
      </c>
      <c r="F7" s="73">
        <v>37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921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345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576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3241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1625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1616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4.7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2.8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870</v>
      </c>
      <c r="C5" s="460">
        <v>593</v>
      </c>
      <c r="D5" s="460">
        <v>277</v>
      </c>
      <c r="E5" s="459">
        <v>1970</v>
      </c>
      <c r="F5" s="460">
        <v>1200</v>
      </c>
      <c r="G5" s="460">
        <v>770</v>
      </c>
      <c r="H5" s="459">
        <v>2</v>
      </c>
      <c r="I5" s="765">
        <v>2.8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959</v>
      </c>
      <c r="C6" s="460">
        <v>490</v>
      </c>
      <c r="D6" s="460">
        <v>469</v>
      </c>
      <c r="E6" s="459">
        <v>2462</v>
      </c>
      <c r="F6" s="460">
        <v>945</v>
      </c>
      <c r="G6" s="460">
        <v>1517</v>
      </c>
      <c r="H6" s="459">
        <v>1.9</v>
      </c>
      <c r="I6" s="765">
        <v>3.2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921</v>
      </c>
      <c r="C7" s="614">
        <v>345</v>
      </c>
      <c r="D7" s="614">
        <v>576</v>
      </c>
      <c r="E7" s="603">
        <v>3241</v>
      </c>
      <c r="F7" s="614">
        <v>1625</v>
      </c>
      <c r="G7" s="614">
        <v>1616</v>
      </c>
      <c r="H7" s="949">
        <v>4.7</v>
      </c>
      <c r="I7" s="950">
        <v>2.8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870</v>
      </c>
      <c r="C14" s="676">
        <f t="shared" ref="C14:D14" si="0">IF(ISBLANK(C5),"",C5)</f>
        <v>593</v>
      </c>
      <c r="D14" s="671">
        <f t="shared" si="0"/>
        <v>277</v>
      </c>
      <c r="F14" s="886">
        <f>A5</f>
        <v>2020</v>
      </c>
      <c r="G14" s="676">
        <f>IF(ISBLANK(E5),"",E5)</f>
        <v>1970</v>
      </c>
      <c r="H14" s="676">
        <f t="shared" ref="H14:I16" si="1">IF(ISBLANK(F5),"",F5)</f>
        <v>1200</v>
      </c>
      <c r="I14" s="671">
        <f t="shared" si="1"/>
        <v>770</v>
      </c>
      <c r="J14" s="758"/>
      <c r="K14" s="886">
        <f>A5</f>
        <v>2020</v>
      </c>
      <c r="L14" s="676">
        <f>IF(ISBLANK(H5),"",H5)</f>
        <v>2</v>
      </c>
      <c r="M14" s="671">
        <f>IF(ISBLANK(I5),"",I5)</f>
        <v>2.8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959</v>
      </c>
      <c r="C15" s="881">
        <f t="shared" si="3"/>
        <v>490</v>
      </c>
      <c r="D15" s="888">
        <f t="shared" si="3"/>
        <v>469</v>
      </c>
      <c r="F15" s="892">
        <f t="shared" ref="F15:F16" si="4">A6</f>
        <v>2021</v>
      </c>
      <c r="G15" s="855">
        <f t="shared" ref="G15:G16" si="5">IF(ISBLANK(E6),"",E6)</f>
        <v>2462</v>
      </c>
      <c r="H15" s="855">
        <f t="shared" si="1"/>
        <v>945</v>
      </c>
      <c r="I15" s="672">
        <f t="shared" si="1"/>
        <v>1517</v>
      </c>
      <c r="J15" s="213"/>
      <c r="K15" s="892">
        <f t="shared" ref="K15:K16" si="6">A6</f>
        <v>2021</v>
      </c>
      <c r="L15" s="855">
        <f t="shared" ref="L15:M16" si="7">IF(ISBLANK(H6),"",H6)</f>
        <v>1.9</v>
      </c>
      <c r="M15" s="672">
        <f t="shared" si="7"/>
        <v>3.2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921</v>
      </c>
      <c r="C16" s="890">
        <f t="shared" si="3"/>
        <v>345</v>
      </c>
      <c r="D16" s="891">
        <f t="shared" si="3"/>
        <v>576</v>
      </c>
      <c r="F16" s="893">
        <f t="shared" si="4"/>
        <v>2022</v>
      </c>
      <c r="G16" s="678">
        <f t="shared" si="5"/>
        <v>3241</v>
      </c>
      <c r="H16" s="678">
        <f t="shared" si="1"/>
        <v>1625</v>
      </c>
      <c r="I16" s="673">
        <f t="shared" si="1"/>
        <v>1616</v>
      </c>
      <c r="J16" s="213"/>
      <c r="K16" s="893">
        <f t="shared" si="6"/>
        <v>2022</v>
      </c>
      <c r="L16" s="678">
        <f t="shared" si="7"/>
        <v>4.7</v>
      </c>
      <c r="M16" s="673">
        <f t="shared" si="7"/>
        <v>2.8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870</v>
      </c>
      <c r="C22" s="676">
        <f t="shared" ref="C22:D22" si="8">IF(ISBLANK(C5),"",C5)</f>
        <v>593</v>
      </c>
      <c r="D22" s="671">
        <f t="shared" si="8"/>
        <v>277</v>
      </c>
      <c r="F22" s="886">
        <f>A5</f>
        <v>2020</v>
      </c>
      <c r="G22" s="676">
        <f>IF(ISBLANK(E5),"",E5)</f>
        <v>1970</v>
      </c>
      <c r="H22" s="676">
        <f t="shared" ref="H22:I24" si="9">IF(ISBLANK(F5),"",F5)</f>
        <v>1200</v>
      </c>
      <c r="I22" s="671">
        <f t="shared" si="9"/>
        <v>770</v>
      </c>
      <c r="J22" s="758"/>
      <c r="K22" s="886">
        <f>A5</f>
        <v>2020</v>
      </c>
      <c r="L22" s="676">
        <f>IF(ISBLANK(H5),"",H5)</f>
        <v>2</v>
      </c>
      <c r="M22" s="671">
        <f>IF(ISBLANK(I5),"",I5)</f>
        <v>2.8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959</v>
      </c>
      <c r="C23" s="855">
        <f t="shared" si="11"/>
        <v>490</v>
      </c>
      <c r="D23" s="672">
        <f t="shared" si="11"/>
        <v>469</v>
      </c>
      <c r="F23" s="892">
        <f t="shared" ref="F23:F24" si="12">A6</f>
        <v>2021</v>
      </c>
      <c r="G23" s="855">
        <f t="shared" ref="G23:G24" si="13">IF(ISBLANK(E6),"",E6)</f>
        <v>2462</v>
      </c>
      <c r="H23" s="855">
        <f t="shared" si="9"/>
        <v>945</v>
      </c>
      <c r="I23" s="672">
        <f t="shared" si="9"/>
        <v>1517</v>
      </c>
      <c r="J23" s="213"/>
      <c r="K23" s="892">
        <f t="shared" ref="K23:K24" si="14">A6</f>
        <v>2021</v>
      </c>
      <c r="L23" s="855">
        <f t="shared" ref="L23:M24" si="15">IF(ISBLANK(H6),"",H6)</f>
        <v>1.9</v>
      </c>
      <c r="M23" s="672">
        <f t="shared" si="15"/>
        <v>3.2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921</v>
      </c>
      <c r="C24" s="678">
        <f t="shared" si="11"/>
        <v>345</v>
      </c>
      <c r="D24" s="673">
        <f t="shared" si="11"/>
        <v>576</v>
      </c>
      <c r="F24" s="893">
        <f t="shared" si="12"/>
        <v>2022</v>
      </c>
      <c r="G24" s="678">
        <f t="shared" si="13"/>
        <v>3241</v>
      </c>
      <c r="H24" s="678">
        <f t="shared" si="9"/>
        <v>1625</v>
      </c>
      <c r="I24" s="673">
        <f t="shared" si="9"/>
        <v>1616</v>
      </c>
      <c r="J24" s="213"/>
      <c r="K24" s="893">
        <f t="shared" si="14"/>
        <v>2022</v>
      </c>
      <c r="L24" s="678">
        <f t="shared" si="15"/>
        <v>4.7</v>
      </c>
      <c r="M24" s="673">
        <f t="shared" si="15"/>
        <v>2.8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105</v>
      </c>
      <c r="C3" s="71">
        <v>31</v>
      </c>
      <c r="D3" s="71">
        <v>15.2</v>
      </c>
      <c r="F3" s="105" t="s">
        <v>545</v>
      </c>
      <c r="G3" s="97">
        <f>IF(ISBLANK(B3),"",B3)</f>
        <v>105</v>
      </c>
      <c r="H3" s="97">
        <f>IF(ISBLANK(B4),"",B4)</f>
        <v>148</v>
      </c>
      <c r="I3" s="97">
        <f>IF(ISBLANK(B5),"",B5)</f>
        <v>130</v>
      </c>
      <c r="J3" s="367"/>
    </row>
    <row r="4" spans="1:12" x14ac:dyDescent="0.25">
      <c r="A4" s="288">
        <v>2021</v>
      </c>
      <c r="B4" s="216">
        <v>148</v>
      </c>
      <c r="C4" s="216">
        <v>46</v>
      </c>
      <c r="D4" s="216">
        <v>12.3</v>
      </c>
      <c r="F4" s="130" t="s">
        <v>546</v>
      </c>
      <c r="G4" s="98">
        <f>IF(ISBLANK(C3),"",C3)</f>
        <v>31</v>
      </c>
      <c r="H4" s="98">
        <f>IF(ISBLANK(C4),"",C4)</f>
        <v>46</v>
      </c>
      <c r="I4" s="98">
        <f>IF(ISBLANK(C5),"",C5)</f>
        <v>53</v>
      </c>
      <c r="J4" s="367"/>
    </row>
    <row r="5" spans="1:12" x14ac:dyDescent="0.25">
      <c r="A5" s="220">
        <v>2022</v>
      </c>
      <c r="B5" s="170">
        <v>130</v>
      </c>
      <c r="C5" s="170">
        <v>53</v>
      </c>
      <c r="D5" s="170">
        <v>13.9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105</v>
      </c>
      <c r="H8" s="97">
        <f>IF(ISBLANK(B4),"",B4)</f>
        <v>148</v>
      </c>
      <c r="I8" s="97">
        <f>IF(ISBLANK(B5),"",B5)</f>
        <v>130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31</v>
      </c>
      <c r="H9" s="98">
        <f>IF(ISBLANK(C4),"",C4)</f>
        <v>46</v>
      </c>
      <c r="I9" s="98">
        <f>IF(ISBLANK(C5),"",C5)</f>
        <v>53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15.2</v>
      </c>
      <c r="H13" s="132">
        <f>IF(ISBLANK(D4),"",D4)</f>
        <v>12.3</v>
      </c>
      <c r="I13" s="132">
        <f>IF(ISBLANK(D5),"",D5)</f>
        <v>13.9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602</v>
      </c>
      <c r="C4" s="110">
        <v>635</v>
      </c>
      <c r="E4" s="29" t="s">
        <v>548</v>
      </c>
      <c r="F4" s="165">
        <f>B4/($B$22+$C$22)*100</f>
        <v>2.3308037788446647</v>
      </c>
      <c r="G4" s="165">
        <f>C4/($B$22+$C$22)*100</f>
        <v>2.4585720923029268</v>
      </c>
      <c r="J4" s="29" t="s">
        <v>548</v>
      </c>
      <c r="K4" s="165">
        <f>G4</f>
        <v>2.4585720923029268</v>
      </c>
    </row>
    <row r="5" spans="1:11" x14ac:dyDescent="0.25">
      <c r="A5" s="204" t="s">
        <v>549</v>
      </c>
      <c r="B5" s="214">
        <v>567</v>
      </c>
      <c r="C5" s="162">
        <v>690</v>
      </c>
      <c r="E5" s="29" t="s">
        <v>549</v>
      </c>
      <c r="F5" s="165">
        <f t="shared" ref="F5:G21" si="0">B5/($B$22+$C$22)*100</f>
        <v>2.1952919312374166</v>
      </c>
      <c r="G5" s="165">
        <f t="shared" si="0"/>
        <v>2.6715192814000313</v>
      </c>
      <c r="J5" s="29" t="s">
        <v>549</v>
      </c>
      <c r="K5" s="165">
        <f t="shared" ref="K5:K21" si="1">G5</f>
        <v>2.6715192814000313</v>
      </c>
    </row>
    <row r="6" spans="1:11" x14ac:dyDescent="0.25">
      <c r="A6" s="204" t="s">
        <v>550</v>
      </c>
      <c r="B6" s="214">
        <v>664</v>
      </c>
      <c r="C6" s="162">
        <v>704</v>
      </c>
      <c r="E6" s="29" t="s">
        <v>550</v>
      </c>
      <c r="F6" s="165">
        <f t="shared" si="0"/>
        <v>2.5708533374632183</v>
      </c>
      <c r="G6" s="165">
        <f t="shared" si="0"/>
        <v>2.7257240204429301</v>
      </c>
      <c r="J6" s="29" t="s">
        <v>550</v>
      </c>
      <c r="K6" s="165">
        <f t="shared" si="1"/>
        <v>2.7257240204429301</v>
      </c>
    </row>
    <row r="7" spans="1:11" x14ac:dyDescent="0.25">
      <c r="A7" s="204" t="s">
        <v>551</v>
      </c>
      <c r="B7" s="214">
        <v>650</v>
      </c>
      <c r="C7" s="162">
        <v>738</v>
      </c>
      <c r="E7" s="29" t="s">
        <v>551</v>
      </c>
      <c r="F7" s="165">
        <f t="shared" si="0"/>
        <v>2.5166485984203191</v>
      </c>
      <c r="G7" s="165">
        <f t="shared" si="0"/>
        <v>2.8573641009756852</v>
      </c>
      <c r="J7" s="29" t="s">
        <v>551</v>
      </c>
      <c r="K7" s="165">
        <f t="shared" si="1"/>
        <v>2.8573641009756852</v>
      </c>
    </row>
    <row r="8" spans="1:11" x14ac:dyDescent="0.25">
      <c r="A8" s="204" t="s">
        <v>552</v>
      </c>
      <c r="B8" s="214">
        <v>610</v>
      </c>
      <c r="C8" s="162">
        <v>661</v>
      </c>
      <c r="E8" s="29" t="s">
        <v>552</v>
      </c>
      <c r="F8" s="165">
        <f t="shared" si="0"/>
        <v>2.3617779154406069</v>
      </c>
      <c r="G8" s="165">
        <f t="shared" si="0"/>
        <v>2.5592380362397398</v>
      </c>
      <c r="J8" s="29" t="s">
        <v>552</v>
      </c>
      <c r="K8" s="165">
        <f t="shared" si="1"/>
        <v>2.5592380362397398</v>
      </c>
    </row>
    <row r="9" spans="1:11" x14ac:dyDescent="0.25">
      <c r="A9" s="204" t="s">
        <v>553</v>
      </c>
      <c r="B9" s="214">
        <v>651</v>
      </c>
      <c r="C9" s="162">
        <v>736</v>
      </c>
      <c r="E9" s="29" t="s">
        <v>553</v>
      </c>
      <c r="F9" s="165">
        <f t="shared" si="0"/>
        <v>2.5205203654948121</v>
      </c>
      <c r="G9" s="165">
        <f t="shared" si="0"/>
        <v>2.8496205668266996</v>
      </c>
      <c r="J9" s="29" t="s">
        <v>553</v>
      </c>
      <c r="K9" s="165">
        <f t="shared" si="1"/>
        <v>2.8496205668266996</v>
      </c>
    </row>
    <row r="10" spans="1:11" x14ac:dyDescent="0.25">
      <c r="A10" s="204" t="s">
        <v>554</v>
      </c>
      <c r="B10" s="214">
        <v>746</v>
      </c>
      <c r="C10" s="162">
        <v>745</v>
      </c>
      <c r="E10" s="29" t="s">
        <v>554</v>
      </c>
      <c r="F10" s="165">
        <f t="shared" si="0"/>
        <v>2.8883382375716278</v>
      </c>
      <c r="G10" s="165">
        <f t="shared" si="0"/>
        <v>2.8844664704971348</v>
      </c>
      <c r="J10" s="29" t="s">
        <v>554</v>
      </c>
      <c r="K10" s="165">
        <f t="shared" si="1"/>
        <v>2.8844664704971348</v>
      </c>
    </row>
    <row r="11" spans="1:11" x14ac:dyDescent="0.25">
      <c r="A11" s="204" t="s">
        <v>555</v>
      </c>
      <c r="B11" s="214">
        <v>903</v>
      </c>
      <c r="C11" s="162">
        <v>907</v>
      </c>
      <c r="E11" s="29" t="s">
        <v>555</v>
      </c>
      <c r="F11" s="165">
        <f t="shared" si="0"/>
        <v>3.4962056682669966</v>
      </c>
      <c r="G11" s="165">
        <f t="shared" si="0"/>
        <v>3.5116927365649682</v>
      </c>
      <c r="J11" s="29" t="s">
        <v>555</v>
      </c>
      <c r="K11" s="165">
        <f t="shared" si="1"/>
        <v>3.5116927365649682</v>
      </c>
    </row>
    <row r="12" spans="1:11" x14ac:dyDescent="0.25">
      <c r="A12" s="204" t="s">
        <v>556</v>
      </c>
      <c r="B12" s="214">
        <v>939</v>
      </c>
      <c r="C12" s="162">
        <v>970</v>
      </c>
      <c r="E12" s="29" t="s">
        <v>556</v>
      </c>
      <c r="F12" s="165">
        <f t="shared" si="0"/>
        <v>3.6355892829487377</v>
      </c>
      <c r="G12" s="165">
        <f t="shared" si="0"/>
        <v>3.7556140622580148</v>
      </c>
      <c r="J12" s="29" t="s">
        <v>556</v>
      </c>
      <c r="K12" s="165">
        <f t="shared" si="1"/>
        <v>3.7556140622580148</v>
      </c>
    </row>
    <row r="13" spans="1:11" x14ac:dyDescent="0.25">
      <c r="A13" s="204" t="s">
        <v>557</v>
      </c>
      <c r="B13" s="214">
        <v>899</v>
      </c>
      <c r="C13" s="162">
        <v>955</v>
      </c>
      <c r="E13" s="29" t="s">
        <v>557</v>
      </c>
      <c r="F13" s="165">
        <f t="shared" si="0"/>
        <v>3.480718599969026</v>
      </c>
      <c r="G13" s="165">
        <f t="shared" si="0"/>
        <v>3.6975375561406225</v>
      </c>
      <c r="J13" s="29" t="s">
        <v>557</v>
      </c>
      <c r="K13" s="165">
        <f t="shared" si="1"/>
        <v>3.6975375561406225</v>
      </c>
    </row>
    <row r="14" spans="1:11" x14ac:dyDescent="0.25">
      <c r="A14" s="204" t="s">
        <v>558</v>
      </c>
      <c r="B14" s="214">
        <v>852</v>
      </c>
      <c r="C14" s="162">
        <v>811</v>
      </c>
      <c r="E14" s="29" t="s">
        <v>558</v>
      </c>
      <c r="F14" s="165">
        <f t="shared" si="0"/>
        <v>3.2987455474678642</v>
      </c>
      <c r="G14" s="165">
        <f t="shared" si="0"/>
        <v>3.1400030974136595</v>
      </c>
      <c r="J14" s="29" t="s">
        <v>558</v>
      </c>
      <c r="K14" s="165">
        <f t="shared" si="1"/>
        <v>3.1400030974136595</v>
      </c>
    </row>
    <row r="15" spans="1:11" x14ac:dyDescent="0.25">
      <c r="A15" s="204" t="s">
        <v>559</v>
      </c>
      <c r="B15" s="214">
        <v>877</v>
      </c>
      <c r="C15" s="162">
        <v>849</v>
      </c>
      <c r="E15" s="29" t="s">
        <v>559</v>
      </c>
      <c r="F15" s="165">
        <f t="shared" si="0"/>
        <v>3.3955397243301841</v>
      </c>
      <c r="G15" s="165">
        <f t="shared" si="0"/>
        <v>3.2871302462443861</v>
      </c>
      <c r="J15" s="29" t="s">
        <v>559</v>
      </c>
      <c r="K15" s="165">
        <f t="shared" si="1"/>
        <v>3.2871302462443861</v>
      </c>
    </row>
    <row r="16" spans="1:11" x14ac:dyDescent="0.25">
      <c r="A16" s="204" t="s">
        <v>560</v>
      </c>
      <c r="B16" s="214">
        <v>1042</v>
      </c>
      <c r="C16" s="162">
        <v>891</v>
      </c>
      <c r="E16" s="29" t="s">
        <v>560</v>
      </c>
      <c r="F16" s="165">
        <f t="shared" si="0"/>
        <v>4.0343812916214956</v>
      </c>
      <c r="G16" s="165">
        <f t="shared" si="0"/>
        <v>3.4497444633730834</v>
      </c>
      <c r="J16" s="29" t="s">
        <v>560</v>
      </c>
      <c r="K16" s="165">
        <f t="shared" si="1"/>
        <v>3.4497444633730834</v>
      </c>
    </row>
    <row r="17" spans="1:11" x14ac:dyDescent="0.25">
      <c r="A17" s="204" t="s">
        <v>561</v>
      </c>
      <c r="B17" s="214">
        <v>1103</v>
      </c>
      <c r="C17" s="162">
        <v>939</v>
      </c>
      <c r="E17" s="29" t="s">
        <v>561</v>
      </c>
      <c r="F17" s="165">
        <f t="shared" si="0"/>
        <v>4.2705590831655567</v>
      </c>
      <c r="G17" s="165">
        <f t="shared" si="0"/>
        <v>3.6355892829487377</v>
      </c>
      <c r="J17" s="29" t="s">
        <v>561</v>
      </c>
      <c r="K17" s="165">
        <f t="shared" si="1"/>
        <v>3.6355892829487377</v>
      </c>
    </row>
    <row r="18" spans="1:11" x14ac:dyDescent="0.25">
      <c r="A18" s="204" t="s">
        <v>562</v>
      </c>
      <c r="B18" s="214">
        <v>904</v>
      </c>
      <c r="C18" s="162">
        <v>729</v>
      </c>
      <c r="E18" s="29" t="s">
        <v>562</v>
      </c>
      <c r="F18" s="165">
        <f t="shared" si="0"/>
        <v>3.5000774353414901</v>
      </c>
      <c r="G18" s="165">
        <f t="shared" si="0"/>
        <v>2.82251819730525</v>
      </c>
      <c r="J18" s="29" t="s">
        <v>562</v>
      </c>
      <c r="K18" s="165">
        <f t="shared" si="1"/>
        <v>2.82251819730525</v>
      </c>
    </row>
    <row r="19" spans="1:11" x14ac:dyDescent="0.25">
      <c r="A19" s="204" t="s">
        <v>563</v>
      </c>
      <c r="B19" s="214">
        <v>527</v>
      </c>
      <c r="C19" s="162">
        <v>381</v>
      </c>
      <c r="E19" s="29" t="s">
        <v>563</v>
      </c>
      <c r="F19" s="165">
        <f t="shared" si="0"/>
        <v>2.0404212482577049</v>
      </c>
      <c r="G19" s="165">
        <f t="shared" si="0"/>
        <v>1.4751432553817563</v>
      </c>
      <c r="J19" s="29" t="s">
        <v>563</v>
      </c>
      <c r="K19" s="165">
        <f t="shared" si="1"/>
        <v>1.4751432553817563</v>
      </c>
    </row>
    <row r="20" spans="1:11" x14ac:dyDescent="0.25">
      <c r="A20" s="204" t="s">
        <v>564</v>
      </c>
      <c r="B20" s="214">
        <v>371</v>
      </c>
      <c r="C20" s="162">
        <v>234</v>
      </c>
      <c r="E20" s="29" t="s">
        <v>564</v>
      </c>
      <c r="F20" s="165">
        <f t="shared" si="0"/>
        <v>1.4364255846368281</v>
      </c>
      <c r="G20" s="165">
        <f t="shared" si="0"/>
        <v>0.9059934954313148</v>
      </c>
      <c r="J20" s="29" t="s">
        <v>564</v>
      </c>
      <c r="K20" s="165">
        <f t="shared" si="1"/>
        <v>0.9059934954313148</v>
      </c>
    </row>
    <row r="21" spans="1:11" x14ac:dyDescent="0.25">
      <c r="A21" s="205" t="s">
        <v>565</v>
      </c>
      <c r="B21" s="72">
        <v>228</v>
      </c>
      <c r="C21" s="111">
        <v>118</v>
      </c>
      <c r="E21" s="31" t="s">
        <v>565</v>
      </c>
      <c r="F21" s="165">
        <f t="shared" si="0"/>
        <v>0.88276289298435806</v>
      </c>
      <c r="G21" s="165">
        <f t="shared" si="0"/>
        <v>0.45686851479015023</v>
      </c>
      <c r="J21" s="31" t="s">
        <v>565</v>
      </c>
      <c r="K21" s="212">
        <f t="shared" si="1"/>
        <v>0.45686851479015023</v>
      </c>
    </row>
    <row r="22" spans="1:11" x14ac:dyDescent="0.25">
      <c r="A22" s="311" t="s">
        <v>16</v>
      </c>
      <c r="B22" s="121">
        <f>SUM(B4:B21)</f>
        <v>13135</v>
      </c>
      <c r="C22" s="124">
        <f>SUM(C4:C21)</f>
        <v>12693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1406</v>
      </c>
      <c r="C3" s="110">
        <v>160</v>
      </c>
      <c r="E3" s="299" t="s">
        <v>717</v>
      </c>
      <c r="F3" s="71">
        <v>48.37</v>
      </c>
      <c r="G3" s="71">
        <v>50.1</v>
      </c>
      <c r="K3" s="122" t="s">
        <v>16</v>
      </c>
      <c r="L3" s="71">
        <v>3.08</v>
      </c>
      <c r="M3" s="71">
        <v>2.71</v>
      </c>
    </row>
    <row r="4" spans="1:16" x14ac:dyDescent="0.25">
      <c r="A4" s="204" t="s">
        <v>712</v>
      </c>
      <c r="B4" s="214">
        <v>1958</v>
      </c>
      <c r="C4" s="162">
        <v>192</v>
      </c>
      <c r="E4" s="300" t="s">
        <v>718</v>
      </c>
      <c r="F4" s="216">
        <v>42.89</v>
      </c>
      <c r="G4" s="216">
        <v>38.86</v>
      </c>
      <c r="K4" s="217" t="s">
        <v>212</v>
      </c>
      <c r="L4" s="216">
        <v>3.06</v>
      </c>
      <c r="M4" s="216">
        <v>2.71</v>
      </c>
      <c r="N4" s="213"/>
    </row>
    <row r="5" spans="1:16" x14ac:dyDescent="0.25">
      <c r="A5" s="204" t="s">
        <v>713</v>
      </c>
      <c r="B5" s="214">
        <v>1742</v>
      </c>
      <c r="C5" s="162">
        <v>171</v>
      </c>
      <c r="E5" s="300" t="s">
        <v>719</v>
      </c>
      <c r="F5" s="216">
        <v>7.79</v>
      </c>
      <c r="G5" s="216">
        <v>9.35</v>
      </c>
      <c r="K5" s="123" t="s">
        <v>213</v>
      </c>
      <c r="L5" s="73">
        <v>3.22</v>
      </c>
      <c r="M5" s="73">
        <v>2.77</v>
      </c>
      <c r="N5" s="213"/>
    </row>
    <row r="6" spans="1:16" x14ac:dyDescent="0.25">
      <c r="A6" s="204" t="s">
        <v>714</v>
      </c>
      <c r="B6" s="214">
        <v>1866</v>
      </c>
      <c r="C6" s="162">
        <v>200</v>
      </c>
      <c r="E6" s="300" t="s">
        <v>720</v>
      </c>
      <c r="F6" s="216">
        <v>0.85</v>
      </c>
      <c r="G6" s="216">
        <v>1.38</v>
      </c>
      <c r="K6" s="228"/>
      <c r="L6" s="166"/>
      <c r="M6" s="213"/>
    </row>
    <row r="7" spans="1:16" x14ac:dyDescent="0.25">
      <c r="A7" s="204" t="s">
        <v>715</v>
      </c>
      <c r="B7" s="214">
        <v>789</v>
      </c>
      <c r="C7" s="162">
        <v>111</v>
      </c>
      <c r="E7" s="301" t="s">
        <v>721</v>
      </c>
      <c r="F7" s="73">
        <v>0.1</v>
      </c>
      <c r="G7" s="73">
        <v>0.3</v>
      </c>
      <c r="K7" s="229"/>
      <c r="L7" s="213"/>
      <c r="M7" s="213"/>
    </row>
    <row r="8" spans="1:16" x14ac:dyDescent="0.25">
      <c r="A8" s="205" t="s">
        <v>716</v>
      </c>
      <c r="B8" s="72">
        <v>515</v>
      </c>
      <c r="C8" s="111">
        <v>78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17.543859649122805</v>
      </c>
      <c r="C13" s="303">
        <f>B3/SUM(B3:B8)*100</f>
        <v>16.988883518608024</v>
      </c>
      <c r="E13" s="219" t="s">
        <v>844</v>
      </c>
      <c r="F13" s="291">
        <f>IF(ISBLANK(F3),"",F3)</f>
        <v>48.37</v>
      </c>
      <c r="G13" s="291">
        <f>IF(ISBLANK(G3),"",G3)</f>
        <v>50.1</v>
      </c>
    </row>
    <row r="14" spans="1:16" x14ac:dyDescent="0.25">
      <c r="A14" s="222" t="s">
        <v>833</v>
      </c>
      <c r="B14" s="307">
        <f>C4/SUM(C3:C8)*100</f>
        <v>21.052631578947366</v>
      </c>
      <c r="C14" s="304">
        <f>B4/SUM(B3:B8)*100</f>
        <v>23.658772353794102</v>
      </c>
      <c r="E14" s="288" t="s">
        <v>845</v>
      </c>
      <c r="F14" s="292">
        <f t="shared" ref="F14:G17" si="0">IF(ISBLANK(F4),"",F4)</f>
        <v>42.89</v>
      </c>
      <c r="G14" s="292">
        <f t="shared" si="0"/>
        <v>38.86</v>
      </c>
    </row>
    <row r="15" spans="1:16" x14ac:dyDescent="0.25">
      <c r="A15" s="222" t="s">
        <v>834</v>
      </c>
      <c r="B15" s="307">
        <f>C5/SUM(C3:C8)*100</f>
        <v>18.75</v>
      </c>
      <c r="C15" s="304">
        <f>B5/SUM(B3:B8)*100</f>
        <v>21.048815853069115</v>
      </c>
      <c r="E15" s="288" t="s">
        <v>846</v>
      </c>
      <c r="F15" s="292">
        <f t="shared" si="0"/>
        <v>7.79</v>
      </c>
      <c r="G15" s="292">
        <f t="shared" si="0"/>
        <v>9.35</v>
      </c>
    </row>
    <row r="16" spans="1:16" x14ac:dyDescent="0.25">
      <c r="A16" s="222" t="s">
        <v>835</v>
      </c>
      <c r="B16" s="307">
        <f>C6/SUM(C3:C8)*100</f>
        <v>21.929824561403507</v>
      </c>
      <c r="C16" s="304">
        <f>B6/SUM(B3:B8)*100</f>
        <v>22.547124214596423</v>
      </c>
      <c r="E16" s="288" t="s">
        <v>847</v>
      </c>
      <c r="F16" s="292">
        <f t="shared" si="0"/>
        <v>0.85</v>
      </c>
      <c r="G16" s="292">
        <f t="shared" si="0"/>
        <v>1.38</v>
      </c>
    </row>
    <row r="17" spans="1:18" x14ac:dyDescent="0.25">
      <c r="A17" s="222" t="s">
        <v>836</v>
      </c>
      <c r="B17" s="307">
        <f>C7/SUM(C3:C8)*100</f>
        <v>12.171052631578947</v>
      </c>
      <c r="C17" s="304">
        <f>B7/SUM(B3:B8)*100</f>
        <v>9.5335911068148871</v>
      </c>
      <c r="E17" s="221" t="s">
        <v>848</v>
      </c>
      <c r="F17" s="293">
        <f t="shared" si="0"/>
        <v>0.1</v>
      </c>
      <c r="G17" s="293">
        <f t="shared" si="0"/>
        <v>0.3</v>
      </c>
    </row>
    <row r="18" spans="1:18" x14ac:dyDescent="0.25">
      <c r="A18" s="223" t="s">
        <v>837</v>
      </c>
      <c r="B18" s="308">
        <f>C8/SUM(C3:C8)*100</f>
        <v>8.5526315789473681</v>
      </c>
      <c r="C18" s="305">
        <f>B8/SUM(B3:B8)*100</f>
        <v>6.2228129531174483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17.543859649122805</v>
      </c>
      <c r="C22" s="303">
        <f>C13</f>
        <v>16.988883518608024</v>
      </c>
    </row>
    <row r="23" spans="1:18" x14ac:dyDescent="0.25">
      <c r="A23" s="222" t="s">
        <v>839</v>
      </c>
      <c r="B23" s="307">
        <f t="shared" ref="B23:C27" si="1">B14</f>
        <v>21.052631578947366</v>
      </c>
      <c r="C23" s="304">
        <f t="shared" si="1"/>
        <v>23.658772353794102</v>
      </c>
    </row>
    <row r="24" spans="1:18" x14ac:dyDescent="0.25">
      <c r="A24" s="309" t="s">
        <v>840</v>
      </c>
      <c r="B24" s="307">
        <f t="shared" si="1"/>
        <v>18.75</v>
      </c>
      <c r="C24" s="304">
        <f t="shared" si="1"/>
        <v>21.048815853069115</v>
      </c>
    </row>
    <row r="25" spans="1:18" x14ac:dyDescent="0.25">
      <c r="A25" s="222" t="s">
        <v>841</v>
      </c>
      <c r="B25" s="307">
        <f t="shared" si="1"/>
        <v>21.929824561403507</v>
      </c>
      <c r="C25" s="304">
        <f t="shared" si="1"/>
        <v>22.547124214596423</v>
      </c>
    </row>
    <row r="26" spans="1:18" x14ac:dyDescent="0.25">
      <c r="A26" s="222" t="s">
        <v>842</v>
      </c>
      <c r="B26" s="307">
        <f t="shared" si="1"/>
        <v>12.171052631578947</v>
      </c>
      <c r="C26" s="304">
        <f t="shared" si="1"/>
        <v>9.5335911068148871</v>
      </c>
    </row>
    <row r="27" spans="1:18" x14ac:dyDescent="0.25">
      <c r="A27" s="310" t="s">
        <v>843</v>
      </c>
      <c r="B27" s="308">
        <f t="shared" si="1"/>
        <v>8.5526315789473681</v>
      </c>
      <c r="C27" s="305">
        <f t="shared" si="1"/>
        <v>6.2228129531174483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1989</v>
      </c>
      <c r="C34" s="110">
        <v>233</v>
      </c>
      <c r="E34" s="299" t="s">
        <v>717</v>
      </c>
      <c r="F34" s="71">
        <v>50.1</v>
      </c>
      <c r="G34" s="213"/>
      <c r="K34" s="122" t="s">
        <v>16</v>
      </c>
      <c r="L34" s="71">
        <v>2.71</v>
      </c>
      <c r="M34" s="213"/>
    </row>
    <row r="35" spans="1:16" x14ac:dyDescent="0.25">
      <c r="A35" s="204" t="s">
        <v>712</v>
      </c>
      <c r="B35" s="214">
        <v>2448</v>
      </c>
      <c r="C35" s="162">
        <v>274</v>
      </c>
      <c r="E35" s="300" t="s">
        <v>718</v>
      </c>
      <c r="F35" s="216">
        <v>38.86</v>
      </c>
      <c r="G35" s="213"/>
      <c r="K35" s="217" t="s">
        <v>212</v>
      </c>
      <c r="L35" s="216">
        <v>2.71</v>
      </c>
      <c r="M35" s="213"/>
      <c r="N35" s="29" t="s">
        <v>884</v>
      </c>
    </row>
    <row r="36" spans="1:16" x14ac:dyDescent="0.25">
      <c r="A36" s="204" t="s">
        <v>713</v>
      </c>
      <c r="B36" s="214">
        <v>1606</v>
      </c>
      <c r="C36" s="162">
        <v>174</v>
      </c>
      <c r="E36" s="300" t="s">
        <v>719</v>
      </c>
      <c r="F36" s="216">
        <v>9.35</v>
      </c>
      <c r="G36" s="213"/>
      <c r="K36" s="123" t="s">
        <v>213</v>
      </c>
      <c r="L36" s="73">
        <v>2.77</v>
      </c>
      <c r="M36" s="213"/>
      <c r="N36" s="290">
        <v>2022</v>
      </c>
    </row>
    <row r="37" spans="1:16" x14ac:dyDescent="0.25">
      <c r="A37" s="204" t="s">
        <v>714</v>
      </c>
      <c r="B37" s="214">
        <v>1542</v>
      </c>
      <c r="C37" s="162">
        <v>152</v>
      </c>
      <c r="E37" s="300" t="s">
        <v>720</v>
      </c>
      <c r="F37" s="216">
        <v>1.38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610</v>
      </c>
      <c r="C38" s="162">
        <v>80</v>
      </c>
      <c r="E38" s="301" t="s">
        <v>721</v>
      </c>
      <c r="F38" s="73">
        <v>0.3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332</v>
      </c>
      <c r="C39" s="111">
        <v>62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23.897435897435898</v>
      </c>
      <c r="C44" s="303">
        <f>B34/SUM(B34:B39)*100</f>
        <v>23.325905945819162</v>
      </c>
      <c r="E44" s="219" t="s">
        <v>844</v>
      </c>
      <c r="F44" s="291">
        <f>IF(ISBLANK(F34),"",F34)</f>
        <v>50.1</v>
      </c>
    </row>
    <row r="45" spans="1:16" x14ac:dyDescent="0.25">
      <c r="A45" s="222" t="s">
        <v>833</v>
      </c>
      <c r="B45" s="307">
        <f>C35/SUM(C34:C39)*100</f>
        <v>28.102564102564102</v>
      </c>
      <c r="C45" s="304">
        <f>B35/SUM(B34:B39)*100</f>
        <v>28.708807317931278</v>
      </c>
      <c r="E45" s="288" t="s">
        <v>845</v>
      </c>
      <c r="F45" s="292">
        <f t="shared" ref="F45:F48" si="2">IF(ISBLANK(F35),"",F35)</f>
        <v>38.86</v>
      </c>
    </row>
    <row r="46" spans="1:16" x14ac:dyDescent="0.25">
      <c r="A46" s="222" t="s">
        <v>834</v>
      </c>
      <c r="B46" s="307">
        <f>C36/SUM(C34:C39)*100</f>
        <v>17.846153846153847</v>
      </c>
      <c r="C46" s="304">
        <f>B36/SUM(B34:B39)*100</f>
        <v>18.834291075407528</v>
      </c>
      <c r="E46" s="288" t="s">
        <v>846</v>
      </c>
      <c r="F46" s="292">
        <f t="shared" si="2"/>
        <v>9.35</v>
      </c>
    </row>
    <row r="47" spans="1:16" x14ac:dyDescent="0.25">
      <c r="A47" s="222" t="s">
        <v>835</v>
      </c>
      <c r="B47" s="307">
        <f>C37/SUM(C34:C39)*100</f>
        <v>15.589743589743591</v>
      </c>
      <c r="C47" s="304">
        <f>B37/SUM(B34:B39)*100</f>
        <v>18.083734021343968</v>
      </c>
      <c r="E47" s="288" t="s">
        <v>847</v>
      </c>
      <c r="F47" s="292">
        <f t="shared" si="2"/>
        <v>1.38</v>
      </c>
    </row>
    <row r="48" spans="1:16" x14ac:dyDescent="0.25">
      <c r="A48" s="222" t="s">
        <v>836</v>
      </c>
      <c r="B48" s="307">
        <f>C38/SUM(C34:C39)*100</f>
        <v>8.2051282051282044</v>
      </c>
      <c r="C48" s="304">
        <f>B38/SUM(B34:B39)*100</f>
        <v>7.1537469215433331</v>
      </c>
      <c r="E48" s="221" t="s">
        <v>848</v>
      </c>
      <c r="F48" s="293">
        <f t="shared" si="2"/>
        <v>0.3</v>
      </c>
    </row>
    <row r="49" spans="1:3" x14ac:dyDescent="0.25">
      <c r="A49" s="223" t="s">
        <v>837</v>
      </c>
      <c r="B49" s="308">
        <f>C39/SUM(C34:C39)*100</f>
        <v>6.3589743589743595</v>
      </c>
      <c r="C49" s="305">
        <f>B39/SUM(B34:B39)*100</f>
        <v>3.8935147179547318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23.897435897435898</v>
      </c>
      <c r="C53" s="303">
        <f>C44</f>
        <v>23.325905945819162</v>
      </c>
    </row>
    <row r="54" spans="1:3" x14ac:dyDescent="0.25">
      <c r="A54" s="222" t="s">
        <v>839</v>
      </c>
      <c r="B54" s="307">
        <f t="shared" ref="B54:C54" si="3">B45</f>
        <v>28.102564102564102</v>
      </c>
      <c r="C54" s="304">
        <f t="shared" si="3"/>
        <v>28.708807317931278</v>
      </c>
    </row>
    <row r="55" spans="1:3" x14ac:dyDescent="0.25">
      <c r="A55" s="309" t="s">
        <v>840</v>
      </c>
      <c r="B55" s="307">
        <f t="shared" ref="B55:C55" si="4">B46</f>
        <v>17.846153846153847</v>
      </c>
      <c r="C55" s="304">
        <f t="shared" si="4"/>
        <v>18.834291075407528</v>
      </c>
    </row>
    <row r="56" spans="1:3" x14ac:dyDescent="0.25">
      <c r="A56" s="222" t="s">
        <v>841</v>
      </c>
      <c r="B56" s="307">
        <f t="shared" ref="B56:C56" si="5">B47</f>
        <v>15.589743589743591</v>
      </c>
      <c r="C56" s="304">
        <f t="shared" si="5"/>
        <v>18.083734021343968</v>
      </c>
    </row>
    <row r="57" spans="1:3" x14ac:dyDescent="0.25">
      <c r="A57" s="222" t="s">
        <v>842</v>
      </c>
      <c r="B57" s="307">
        <f t="shared" ref="B57:C57" si="6">B48</f>
        <v>8.2051282051282044</v>
      </c>
      <c r="C57" s="304">
        <f t="shared" si="6"/>
        <v>7.1537469215433331</v>
      </c>
    </row>
    <row r="58" spans="1:3" x14ac:dyDescent="0.25">
      <c r="A58" s="310" t="s">
        <v>843</v>
      </c>
      <c r="B58" s="308">
        <f t="shared" ref="B58:C58" si="7">B49</f>
        <v>6.3589743589743595</v>
      </c>
      <c r="C58" s="305">
        <f t="shared" si="7"/>
        <v>3.8935147179547318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2024-01-30T09:27:07Z</dcterms:modified>
</cp:coreProperties>
</file>