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<sst xmlns="http://schemas.openxmlformats.org/spreadsheetml/2006/main" count="6314" uniqueCount="2917">
  <si>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</si>
  <si>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</si>
  <si>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</si>
  <si>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</si>
  <si>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</si>
  <si>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</si>
  <si>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</si>
  <si>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</si>
  <si>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</si>
  <si>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</si>
  <si>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</si>
  <si>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</si>
  <si>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</si>
  <si>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</si>
  <si>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</si>
  <si>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</si>
  <si>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</si>
  <si>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</si>
  <si>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</si>
  <si>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</si>
  <si>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</si>
  <si>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</si>
  <si>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</si>
  <si>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</si>
  <si>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</si>
  <si>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</si>
  <si>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</si>
  <si>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</si>
  <si>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</si>
  <si>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</si>
  <si>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</si>
  <si>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</si>
  <si>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</si>
  <si>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</si>
  <si>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</si>
  <si>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</si>
  <si>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</si>
  <si>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</si>
  <si>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</si>
  <si>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</si>
  <si>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</si>
  <si>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</si>
  <si>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</si>
  <si>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</si>
  <si>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</si>
  <si>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</si>
  <si>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</si>
  <si>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</si>
  <si>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</si>
  <si>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</si>
  <si>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</si>
  <si>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</si>
  <si>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</si>
  <si>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</si>
  <si>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</si>
  <si>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</si>
  <si>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</si>
  <si>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</si>
  <si>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</si>
  <si>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</si>
  <si>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</si>
  <si>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</si>
  <si>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</si>
  <si>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</si>
  <si>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</si>
  <si>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</si>
  <si>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</si>
  <si>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</si>
  <si>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</si>
  <si>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</si>
  <si>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</si>
  <si>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</si>
  <si>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</si>
  <si>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</si>
  <si>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</si>
  <si>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</si>
  <si>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</si>
  <si>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</si>
  <si>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</si>
  <si>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</si>
  <si>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</si>
  <si>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</si>
  <si>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</si>
  <si>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</si>
  <si>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</si>
  <si>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</si>
  <si>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</si>
  <si>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</si>
  <si>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</si>
  <si>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</si>
  <si>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</si>
  <si>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</si>
  <si>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</si>
  <si>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</si>
  <si>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</si>
  <si>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</si>
  <si>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</si>
  <si>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</si>
  <si>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</si>
  <si>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</si>
  <si>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</si>
  <si>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</si>
  <si>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</si>
  <si>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</si>
  <si>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</si>
  <si>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</si>
  <si>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</si>
  <si>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</si>
  <si>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</si>
  <si>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</si>
  <si>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</si>
  <si>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</si>
  <si>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</si>
  <si>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</si>
  <si>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</si>
  <si>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</si>
  <si>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</si>
  <si>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</si>
  <si>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</si>
  <si>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</si>
  <si>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</si>
  <si>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</si>
  <si>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</si>
  <si>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</si>
  <si>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</si>
  <si>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</si>
  <si>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</si>
  <si>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</si>
  <si>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</si>
  <si>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</si>
  <si>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</si>
  <si>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</si>
  <si>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</si>
  <si>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</si>
  <si>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</si>
  <si>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</si>
  <si>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</si>
  <si>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</si>
  <si>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</si>
  <si>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</si>
  <si>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</si>
  <si>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</si>
  <si>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</si>
  <si>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</si>
  <si>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</si>
  <si>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</si>
  <si>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</si>
  <si>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</si>
  <si>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</si>
  <si>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</si>
  <si>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</si>
  <si>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</si>
  <si>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</si>
  <si>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</si>
  <si>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</si>
  <si>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</si>
  <si>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</si>
  <si>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</si>
  <si>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</si>
  <si>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</si>
  <si>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</si>
  <si>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</si>
  <si>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</si>
  <si>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</si>
  <si>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</si>
  <si>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</si>
  <si>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</si>
  <si>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</si>
  <si>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</si>
  <si>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</si>
  <si>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</si>
  <si>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</si>
  <si>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</si>
  <si>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</si>
  <si>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</si>
  <si>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</si>
  <si>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</si>
  <si>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</si>
  <si>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</si>
  <si>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</si>
  <si>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</si>
  <si>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</si>
  <si>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</si>
  <si>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</si>
  <si>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</si>
  <si>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</si>
  <si>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</si>
  <si>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</si>
  <si>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</si>
  <si>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</si>
  <si>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</si>
  <si>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</si>
  <si>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</si>
  <si>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</si>
  <si>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</si>
  <si>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</si>
  <si>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</si>
  <si>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</si>
  <si>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</si>
  <si>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</si>
  <si>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</si>
  <si>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</si>
  <si>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</si>
  <si>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</si>
  <si>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</si>
  <si>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</si>
  <si>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</si>
  <si>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</si>
  <si>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</si>
  <si>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</si>
  <si>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</si>
  <si>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</si>
  <si>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</si>
  <si>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</si>
  <si>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</si>
  <si>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</si>
  <si>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</si>
  <si>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</si>
  <si>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</si>
  <si>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</si>
  <si>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</si>
  <si>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</si>
  <si>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</si>
  <si>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</si>
  <si>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</si>
  <si>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</si>
  <si>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</si>
  <si>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</si>
  <si>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</si>
  <si>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</si>
  <si>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</si>
  <si>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</si>
  <si>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</si>
  <si>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</si>
  <si>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</si>
  <si>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</si>
  <si>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</si>
  <si>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</si>
  <si>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</si>
  <si>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</si>
  <si>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</si>
  <si>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</si>
  <si>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</si>
  <si>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</si>
  <si>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</si>
  <si>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</si>
  <si>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</si>
  <si>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</si>
  <si>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</si>
  <si>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</si>
  <si>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</si>
  <si>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</si>
  <si>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</si>
  <si>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</si>
  <si>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</si>
  <si>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</si>
  <si>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</si>
  <si>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</si>
  <si>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</si>
  <si>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</si>
  <si>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</si>
  <si>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</si>
  <si>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</si>
  <si>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</si>
  <si>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</si>
  <si>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</si>
  <si>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</si>
  <si>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</si>
  <si>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</si>
  <si>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</si>
  <si>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</si>
  <si>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</si>
  <si>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</si>
  <si>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</si>
  <si>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</si>
  <si>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</si>
  <si>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</si>
  <si>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</si>
  <si>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</si>
  <si>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</si>
  <si>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</si>
  <si>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</si>
  <si>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</si>
  <si>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</si>
  <si>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</si>
  <si>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</si>
  <si>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</si>
  <si>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</si>
  <si>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</si>
  <si>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</si>
  <si>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</si>
  <si>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</si>
  <si>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</si>
  <si>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</si>
  <si>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</si>
  <si>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</si>
  <si>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</si>
  <si>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</si>
  <si>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</si>
  <si>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</si>
  <si>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</si>
  <si>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</si>
  <si>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</si>
  <si>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</si>
  <si>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</si>
  <si>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</si>
  <si>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</si>
  <si>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</si>
  <si>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</si>
  <si>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</si>
  <si>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</si>
  <si>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</si>
  <si>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</si>
  <si>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</si>
  <si>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</si>
  <si>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</si>
  <si>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</si>
  <si>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</si>
  <si>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</si>
  <si>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</si>
  <si>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</si>
  <si>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</si>
  <si>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</si>
  <si>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</si>
  <si>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</si>
  <si>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</si>
  <si>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</si>
  <si>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</si>
  <si>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</si>
  <si>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</si>
  <si>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</si>
  <si>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</si>
  <si>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</si>
  <si>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</si>
  <si>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</si>
  <si>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</si>
  <si>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</si>
  <si>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</si>
  <si>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</si>
  <si>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</si>
  <si>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</si>
  <si>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</si>
  <si>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</si>
  <si>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</si>
  <si>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</si>
  <si>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</si>
  <si>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</si>
  <si>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</si>
  <si>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</si>
  <si>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</si>
  <si>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</si>
  <si>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</si>
  <si>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</si>
  <si>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</si>
  <si>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</si>
  <si>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</si>
  <si>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</si>
  <si>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</si>
  <si>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</si>
  <si>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</si>
  <si>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</si>
  <si>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</si>
  <si>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</si>
  <si>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</si>
  <si>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</si>
  <si>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</si>
  <si>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</si>
  <si>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</si>
  <si>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</si>
  <si>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</si>
  <si>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</si>
  <si>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</si>
  <si>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</si>
  <si>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</si>
  <si>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</si>
  <si>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</si>
  <si>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</si>
  <si>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</si>
  <si>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</si>
  <si>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</si>
  <si>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</si>
  <si>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</si>
  <si>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</si>
  <si>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</si>
  <si>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</si>
  <si>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</si>
  <si>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</si>
  <si>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</si>
  <si>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</si>
  <si>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</si>
  <si>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</si>
  <si>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</si>
  <si>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</si>
  <si>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</si>
  <si>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</si>
  <si>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</si>
  <si>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</si>
  <si>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</si>
  <si>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</si>
  <si>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</si>
  <si>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</si>
  <si>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</si>
  <si>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</si>
  <si>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</si>
  <si>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</si>
  <si>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</si>
  <si>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</si>
  <si>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</si>
  <si>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</si>
  <si>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</si>
  <si>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</si>
  <si>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</si>
  <si>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</si>
  <si>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</si>
  <si>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</si>
  <si>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</si>
  <si>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</si>
  <si>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</si>
  <si>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</si>
  <si>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</si>
  <si>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</si>
  <si>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</si>
  <si>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</si>
  <si>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</si>
  <si>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</si>
  <si>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</si>
  <si>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</si>
  <si>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</si>
  <si>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</si>
  <si>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</si>
  <si>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</si>
  <si>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</si>
  <si>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</si>
  <si>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</si>
  <si>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</si>
  <si>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</si>
  <si>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</si>
  <si>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</si>
  <si>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</si>
  <si>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</si>
  <si>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</si>
  <si>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</si>
  <si>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</si>
  <si>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</si>
  <si>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</si>
  <si>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</si>
  <si>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</si>
  <si>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</si>
  <si>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</si>
  <si>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</si>
  <si>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</si>
  <si>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</si>
  <si>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</si>
  <si>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</si>
  <si>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</si>
  <si>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</si>
  <si>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</si>
  <si>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</si>
  <si>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</si>
  <si>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</si>
  <si>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</si>
  <si>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</si>
  <si>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</si>
  <si>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</si>
  <si>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</si>
  <si>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</si>
  <si>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</si>
  <si>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</si>
  <si>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</si>
  <si>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</si>
  <si>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</si>
  <si>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</si>
  <si>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</si>
  <si>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</si>
  <si>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</si>
  <si>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</si>
  <si>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</si>
  <si>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</si>
  <si>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</si>
  <si>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</si>
  <si>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</si>
  <si>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</si>
  <si>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</si>
  <si>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</si>
  <si>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</si>
  <si>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</si>
  <si>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</si>
  <si>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</si>
  <si>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</si>
  <si>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</si>
  <si>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</si>
  <si>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</si>
  <si>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</si>
  <si>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</si>
  <si>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</si>
  <si>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</si>
  <si>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</si>
  <si>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</si>
  <si>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</si>
  <si>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</si>
  <si>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</si>
  <si>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</si>
  <si>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</si>
  <si>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</si>
  <si>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</si>
  <si>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</si>
  <si>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</si>
  <si>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</si>
  <si>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</si>
  <si>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</si>
  <si>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</si>
  <si>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</si>
  <si>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</si>
  <si>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</si>
  <si>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</si>
  <si>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</si>
  <si>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</si>
  <si>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</si>
  <si>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</si>
  <si>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</si>
  <si>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</si>
  <si>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</si>
  <si>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</si>
  <si>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</si>
  <si>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</si>
  <si>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</si>
  <si>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</si>
  <si>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</si>
  <si>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</si>
  <si>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</si>
  <si>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</si>
  <si>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</si>
  <si>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</si>
  <si>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</si>
  <si>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</si>
  <si>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</si>
  <si>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</si>
  <si>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</si>
  <si>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</si>
  <si>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</si>
  <si>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</si>
  <si>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</si>
  <si>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</si>
  <si>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</si>
  <si>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</si>
  <si>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</si>
  <si>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</si>
  <si>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</si>
  <si>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</si>
  <si>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</si>
  <si>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</si>
  <si>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</si>
  <si>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</si>
  <si>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</si>
  <si>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</si>
  <si>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</si>
  <si>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</si>
  <si>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</si>
  <si>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</si>
  <si>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</si>
  <si>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</si>
  <si>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</si>
  <si>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</si>
  <si>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</si>
  <si>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</si>
  <si>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</si>
  <si>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</si>
  <si>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</si>
  <si>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</si>
  <si>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</si>
  <si>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</si>
  <si>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</si>
  <si>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</si>
  <si>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</si>
  <si>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</si>
  <si>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</si>
  <si>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</si>
  <si>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</si>
  <si>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</si>
  <si>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</si>
  <si>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</si>
  <si>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</si>
  <si>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</si>
  <si>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</si>
  <si>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</si>
  <si>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</si>
  <si>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</si>
  <si>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</si>
  <si>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</si>
  <si>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</si>
  <si>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</si>
  <si>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</si>
  <si>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</si>
  <si>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</si>
  <si>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</si>
  <si>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</si>
  <si>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</si>
  <si>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</si>
  <si>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</si>
  <si>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</si>
  <si>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</si>
  <si>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</si>
  <si>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</si>
  <si>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</si>
  <si>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</si>
  <si>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</si>
  <si>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</si>
  <si>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</si>
  <si>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</si>
  <si>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</si>
  <si>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</si>
  <si>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</si>
  <si>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</si>
  <si>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</si>
  <si>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</si>
  <si>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</si>
  <si>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</si>
  <si>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</si>
  <si>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</si>
  <si>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</si>
  <si>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</si>
  <si>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</si>
  <si>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</si>
  <si>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</si>
  <si>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</si>
  <si>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</si>
  <si>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</si>
  <si>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</si>
  <si>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</si>
  <si>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</si>
  <si>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</si>
  <si>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</si>
  <si>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</si>
  <si>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</si>
  <si>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</si>
  <si>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</si>
  <si>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</si>
  <si>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</si>
  <si>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</si>
  <si>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</si>
  <si>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</si>
  <si>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</si>
  <si>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</si>
  <si>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</si>
  <si>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</si>
  <si>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</si>
  <si>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</si>
  <si>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</si>
  <si>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</si>
  <si>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</si>
  <si>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</si>
  <si>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</si>
  <si>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</si>
  <si>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</si>
  <si>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</si>
  <si>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</si>
  <si>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</si>
  <si>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</si>
  <si>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</si>
  <si>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</si>
  <si>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</si>
  <si>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</si>
  <si>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</si>
  <si>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</si>
  <si>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</si>
  <si>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</si>
  <si>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</si>
  <si>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</si>
  <si>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</si>
  <si>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</si>
  <si>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</si>
  <si>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</si>
  <si>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</si>
  <si>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</si>
  <si>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</si>
  <si>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</si>
  <si>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</si>
  <si>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</si>
  <si>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</si>
  <si>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</si>
  <si>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</si>
  <si>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</si>
  <si>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</si>
  <si>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</si>
  <si>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</si>
  <si>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</si>
  <si>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</si>
  <si>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</si>
  <si>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</si>
  <si>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</si>
  <si>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</si>
  <si>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</si>
  <si>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</si>
  <si>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</si>
  <si>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</si>
  <si>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</si>
  <si>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</si>
  <si>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</si>
  <si>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</si>
  <si>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</si>
  <si>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</si>
  <si>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</si>
  <si>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</si>
  <si>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</si>
  <si>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</si>
  <si>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</si>
  <si>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</si>
  <si>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</si>
  <si>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</si>
  <si>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</si>
  <si>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</si>
  <si>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</si>
  <si>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</si>
  <si>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</si>
  <si>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</si>
  <si>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</si>
  <si>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</si>
  <si>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</si>
  <si>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</si>
  <si>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</si>
  <si>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</si>
  <si>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</si>
  <si>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</si>
  <si>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</si>
  <si>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</si>
  <si>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</si>
  <si>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</si>
  <si>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</si>
  <si>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</si>
  <si>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</si>
  <si>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</si>
  <si>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</si>
  <si>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</si>
  <si>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</si>
  <si>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</si>
  <si>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</si>
  <si>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</si>
  <si>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</si>
  <si>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</si>
  <si>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</si>
  <si>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</si>
  <si>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</si>
  <si>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</si>
  <si>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</si>
  <si>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</si>
  <si>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</si>
  <si>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</si>
  <si>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</si>
  <si>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</si>
  <si>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</si>
  <si>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</si>
  <si>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</si>
  <si>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</si>
  <si>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</si>
  <si>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</si>
  <si>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</si>
  <si>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</si>
  <si>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</si>
  <si>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</si>
  <si>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</si>
  <si>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</si>
  <si>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</si>
  <si>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</si>
  <si>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</si>
  <si>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</si>
  <si>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</si>
  <si>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</si>
  <si>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</si>
  <si>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</si>
  <si>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</si>
  <si>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</si>
  <si>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</si>
  <si>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</si>
  <si>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</si>
  <si>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</si>
  <si>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</si>
  <si>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</si>
  <si>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</si>
  <si>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</si>
  <si>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</si>
  <si>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</si>
  <si>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</si>
  <si>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</si>
  <si>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</si>
  <si>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</si>
  <si>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</si>
  <si>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</si>
  <si>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</si>
  <si>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</si>
  <si>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</si>
  <si>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</si>
  <si>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</si>
  <si>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</si>
  <si>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</si>
  <si>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</si>
  <si>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</si>
  <si>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</si>
  <si>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</si>
  <si>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</si>
  <si>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</si>
  <si>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</si>
  <si>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</si>
  <si>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</si>
  <si>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</si>
  <si>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</si>
  <si>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</si>
  <si>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</si>
  <si>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</si>
  <si>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</si>
  <si>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</si>
  <si>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</si>
  <si>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</si>
  <si>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</si>
  <si>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</si>
  <si>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</si>
  <si>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</si>
  <si>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</si>
  <si>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</si>
  <si>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</si>
  <si>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</si>
  <si>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</si>
  <si>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</si>
  <si>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</si>
  <si>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</si>
  <si>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</si>
  <si>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</si>
  <si>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</si>
  <si>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</si>
  <si>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</si>
  <si>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</si>
  <si>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</si>
  <si>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</si>
  <si>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</si>
  <si>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</si>
  <si>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</si>
  <si>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</si>
  <si>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</si>
  <si>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</si>
  <si>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</si>
  <si>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</si>
  <si>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</si>
  <si>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</si>
  <si>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</si>
  <si>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</si>
  <si>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</si>
  <si>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</si>
  <si>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</si>
  <si>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</si>
  <si>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</si>
  <si>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</si>
  <si>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</si>
  <si>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</si>
  <si>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</si>
  <si>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</si>
  <si>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</si>
  <si>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</si>
  <si>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</si>
  <si>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</si>
  <si>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</si>
  <si>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</si>
  <si>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</si>
  <si>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</si>
  <si>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</si>
  <si>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</si>
  <si>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</si>
  <si>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</si>
  <si>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</si>
  <si>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</si>
  <si>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</si>
  <si>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</si>
  <si>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</si>
  <si>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</si>
  <si>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</si>
  <si>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</si>
  <si>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</si>
  <si>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</si>
  <si>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</si>
  <si>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</si>
  <si>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</si>
  <si>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</si>
  <si>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</si>
  <si>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</si>
  <si>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</si>
  <si>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</si>
  <si>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</si>
  <si>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</si>
  <si>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</si>
  <si>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</si>
  <si>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</si>
  <si>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</si>
  <si>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</si>
  <si>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</si>
  <si>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</si>
  <si>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</si>
  <si>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</si>
  <si>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</si>
  <si>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</si>
  <si>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</si>
  <si>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</si>
  <si>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</si>
  <si>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</si>
  <si>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</si>
  <si>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</si>
  <si>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</si>
  <si>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</si>
  <si>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</si>
  <si>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</si>
  <si>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</si>
  <si>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</si>
  <si>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</si>
  <si>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</si>
  <si>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</si>
  <si>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</si>
  <si>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</si>
  <si>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</si>
  <si>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</si>
  <si>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</si>
  <si>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</si>
  <si>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</si>
  <si>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</si>
  <si>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</si>
  <si>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</si>
  <si>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</si>
  <si>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</si>
  <si>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</si>
  <si>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</si>
  <si>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</si>
  <si>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</si>
  <si>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</si>
  <si>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</si>
  <si>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</si>
  <si>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</si>
  <si>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</si>
  <si>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</si>
  <si>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</si>
  <si>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</si>
  <si>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</si>
  <si>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</si>
  <si>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</si>
  <si>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</si>
  <si>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</si>
  <si>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</si>
  <si>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</si>
  <si>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</si>
  <si>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</si>
  <si>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</si>
  <si>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</si>
  <si>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</si>
  <si>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</si>
  <si>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</si>
  <si>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</si>
  <si>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</si>
  <si>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</si>
  <si>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</si>
  <si>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</si>
  <si>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</si>
  <si>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</si>
  <si>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</si>
  <si>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</si>
  <si>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</si>
  <si>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</si>
  <si>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</si>
  <si>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</si>
  <si>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</si>
  <si>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</si>
  <si>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</si>
  <si>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</si>
  <si>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</si>
  <si>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</si>
  <si>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</si>
  <si>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</si>
  <si>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</si>
  <si>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</si>
  <si>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</si>
  <si>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</si>
  <si>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</si>
  <si>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</si>
  <si>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</si>
  <si>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</si>
  <si>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</si>
  <si>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</si>
  <si>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</si>
  <si>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</si>
  <si>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</si>
  <si>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</si>
  <si>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</si>
  <si>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</si>
  <si>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</si>
  <si>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</si>
  <si>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</si>
  <si>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</si>
  <si>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</si>
  <si>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</si>
  <si>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</si>
  <si>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</si>
  <si>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</si>
  <si>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</si>
  <si>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</si>
  <si>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</si>
  <si>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</si>
  <si>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</si>
  <si>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</si>
  <si>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</si>
  <si>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</si>
  <si>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</si>
  <si>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</si>
  <si>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</si>
  <si>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</si>
  <si>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</si>
  <si>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</si>
  <si>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</si>
  <si>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</si>
  <si>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</si>
  <si>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</si>
  <si>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</si>
  <si>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</si>
  <si>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</si>
  <si>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</si>
  <si>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</si>
  <si>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</si>
  <si>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</si>
  <si>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</si>
  <si>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</si>
  <si>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</si>
  <si>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</si>
  <si>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</si>
  <si>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</si>
  <si>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</si>
  <si>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</si>
  <si>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</si>
  <si>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</si>
  <si>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</si>
  <si>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</si>
  <si>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</si>
  <si>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</si>
  <si>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</si>
  <si>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</si>
  <si>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</si>
  <si>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</si>
  <si>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</si>
  <si>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</si>
  <si>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</si>
  <si>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</si>
  <si>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</si>
  <si>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</si>
  <si>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</si>
  <si>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</si>
  <si>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</si>
  <si>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</si>
  <si>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</si>
  <si>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</si>
  <si>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</si>
  <si>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</si>
  <si>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</si>
  <si>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</si>
  <si>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</si>
  <si>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</si>
  <si>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</si>
  <si>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</si>
  <si>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</si>
  <si>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</si>
  <si>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</si>
  <si>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</si>
  <si>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</si>
  <si>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</si>
  <si>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</si>
  <si>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</si>
  <si>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</si>
  <si>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</si>
  <si>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</si>
  <si>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</si>
  <si>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</si>
  <si>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</si>
  <si>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</si>
  <si>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</si>
  <si>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</si>
  <si>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</si>
  <si>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</si>
  <si>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</si>
  <si>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</si>
  <si>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</si>
  <si>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</si>
  <si>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</si>
  <si>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</si>
  <si>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</si>
  <si>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</si>
  <si>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</si>
  <si>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</si>
  <si>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</si>
  <si>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</si>
  <si>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</si>
  <si>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</si>
  <si>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</si>
  <si>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</si>
  <si>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</si>
  <si>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</si>
  <si>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</si>
  <si>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</si>
  <si>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</si>
  <si>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</si>
  <si>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</si>
  <si>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</si>
  <si>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</si>
  <si>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</si>
  <si>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</si>
  <si>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</si>
  <si>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</si>
  <si>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</si>
  <si>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</si>
  <si>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</si>
  <si>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</si>
  <si>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</si>
  <si>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</si>
  <si>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</si>
  <si>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</si>
  <si>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</si>
  <si>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</si>
  <si>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</si>
  <si>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</si>
  <si>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</si>
  <si>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</si>
  <si>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</si>
  <si>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</si>
  <si>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</si>
  <si>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</si>
  <si>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</si>
  <si>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</si>
  <si>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</si>
  <si>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</si>
  <si>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</si>
  <si>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</si>
  <si>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</si>
  <si>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</si>
  <si>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</si>
  <si>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</si>
  <si>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</si>
  <si>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</si>
  <si>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</si>
  <si>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</si>
  <si>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</si>
  <si>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</si>
  <si>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</si>
  <si>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</si>
  <si>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</si>
  <si>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</si>
  <si>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</si>
  <si>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</si>
  <si>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</si>
  <si>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</si>
  <si>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</si>
  <si>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</si>
  <si>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</si>
  <si>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</si>
  <si>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</si>
  <si>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</si>
  <si>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</si>
  <si>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</si>
  <si>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</si>
  <si>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</si>
  <si>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</si>
  <si>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</si>
  <si>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</si>
  <si>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</si>
  <si>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</si>
  <si>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</si>
  <si>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</si>
  <si>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</si>
  <si>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</si>
  <si>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</si>
  <si>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</si>
  <si>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</si>
  <si>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</si>
  <si>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</si>
  <si>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</si>
  <si>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</si>
  <si>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</si>
  <si>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</si>
  <si>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</si>
  <si>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</si>
  <si>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</si>
  <si>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</si>
  <si>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</si>
  <si>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</si>
  <si>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</si>
  <si>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</si>
  <si>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</si>
  <si>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</si>
  <si>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</si>
  <si>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</si>
  <si>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</si>
  <si>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</si>
  <si>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</si>
  <si>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</si>
  <si>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</si>
  <si>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</si>
  <si>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</si>
  <si>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</si>
  <si>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</si>
  <si>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</si>
  <si>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</si>
  <si>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</si>
  <si>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</si>
  <si>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</si>
  <si>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</si>
  <si>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</si>
  <si>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</si>
  <si>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</si>
  <si>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</si>
  <si>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</si>
  <si>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</si>
  <si>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</si>
  <si>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</si>
  <si>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</si>
  <si>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</si>
  <si>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</si>
  <si>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</si>
  <si>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</si>
  <si>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</si>
  <si>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</si>
  <si>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</si>
  <si>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</si>
  <si>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</si>
  <si>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</si>
  <si>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</si>
  <si>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</si>
  <si>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</si>
  <si>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</si>
  <si>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</si>
  <si>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</si>
  <si>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</si>
  <si>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</si>
  <si>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</si>
  <si>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</si>
  <si>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</si>
  <si>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</si>
  <si>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</si>
  <si>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</si>
  <si>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</si>
  <si>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</si>
  <si>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</si>
  <si>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</si>
  <si>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</si>
  <si>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</si>
  <si>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</si>
  <si>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</si>
  <si>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</si>
  <si>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</si>
  <si>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</si>
  <si>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</si>
  <si>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</si>
  <si>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</si>
  <si>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</si>
  <si>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</si>
  <si>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</si>
  <si>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</si>
  <si>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</si>
  <si>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</si>
  <si>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</si>
  <si>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</si>
  <si>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</si>
  <si>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</si>
  <si>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</si>
  <si>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</si>
  <si>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</si>
  <si>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</si>
  <si>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</si>
  <si>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</si>
  <si>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</si>
  <si>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</si>
  <si>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</si>
  <si>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</si>
  <si>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</si>
  <si>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</si>
  <si>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</si>
  <si>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</si>
  <si>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</si>
  <si>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</si>
  <si>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</si>
  <si>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</si>
  <si>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</si>
  <si>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</si>
  <si>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</si>
  <si>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</si>
  <si>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</si>
  <si>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</si>
  <si>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</si>
  <si>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</si>
  <si>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</si>
  <si>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</si>
  <si>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</si>
  <si>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</si>
  <si>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</si>
  <si>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</si>
  <si>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</si>
  <si>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</si>
  <si>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</si>
  <si>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</si>
  <si>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</si>
  <si>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</si>
  <si>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</si>
  <si>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</si>
  <si>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</si>
  <si>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</si>
  <si>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</si>
  <si>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</si>
  <si>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</si>
  <si>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</si>
  <si>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</si>
  <si>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</si>
  <si>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</si>
  <si>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</si>
  <si>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</si>
  <si>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</si>
  <si>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</si>
  <si>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</si>
  <si>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</si>
  <si>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</si>
  <si>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</si>
  <si>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</si>
  <si>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</si>
  <si>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</si>
  <si>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</si>
  <si>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</si>
  <si>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</si>
  <si>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</si>
  <si>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</si>
  <si>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</si>
  <si>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</si>
  <si>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</si>
  <si>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</si>
  <si>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</si>
  <si>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</si>
  <si>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</si>
  <si>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</si>
  <si>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</si>
  <si>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</si>
  <si>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</si>
  <si>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</si>
  <si>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</si>
  <si>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</si>
  <si>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</si>
  <si>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</si>
  <si>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</si>
  <si>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</si>
  <si>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</si>
  <si>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</si>
  <si>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</si>
  <si>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</si>
  <si>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</si>
  <si>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</si>
  <si>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</si>
  <si>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</si>
  <si>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</si>
  <si>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</si>
  <si>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</si>
  <si>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</si>
  <si>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</si>
  <si>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</si>
  <si>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</si>
  <si>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</si>
  <si>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</si>
  <si>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</si>
  <si>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</si>
  <si>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</si>
  <si>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</si>
  <si>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</si>
  <si>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</si>
  <si>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</si>
  <si>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</si>
  <si>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</si>
  <si>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</si>
  <si>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</si>
  <si>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</si>
  <si>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</si>
  <si>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</si>
  <si>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</si>
  <si>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</si>
  <si>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</si>
  <si>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</si>
  <si>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</si>
  <si>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</si>
  <si>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</si>
  <si>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</si>
  <si>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</si>
  <si>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</si>
  <si>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</si>
  <si>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</si>
  <si>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</si>
  <si>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</si>
  <si>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</si>
  <si>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</si>
  <si>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</si>
  <si>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</si>
  <si>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</si>
  <si>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</si>
  <si>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</si>
  <si>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</si>
  <si>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</si>
  <si>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</si>
  <si>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</si>
  <si>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</si>
  <si>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</si>
  <si>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</si>
  <si>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</si>
  <si>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</si>
  <si>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</si>
  <si>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</si>
  <si>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</si>
  <si>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</si>
  <si>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</si>
  <si>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</si>
  <si>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</si>
  <si>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</si>
  <si>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</si>
  <si>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</si>
  <si>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</si>
  <si>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</si>
  <si>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</si>
  <si>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</si>
  <si>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</si>
  <si>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</si>
  <si>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</si>
  <si>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</si>
  <si>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</si>
  <si>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</si>
  <si>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</si>
  <si>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</si>
  <si>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</si>
  <si>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</si>
  <si>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</si>
  <si>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</si>
  <si>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</si>
  <si>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</si>
  <si>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</si>
  <si>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</si>
  <si>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</si>
  <si>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</si>
  <si>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</si>
  <si>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</si>
  <si>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</si>
  <si>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</si>
  <si>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</si>
  <si>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</si>
  <si>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</si>
  <si>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</si>
  <si>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</si>
  <si>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</si>
  <si>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</si>
  <si>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</si>
  <si>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</si>
  <si>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</si>
  <si>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</si>
  <si>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</si>
  <si>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</si>
  <si>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</si>
  <si>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</si>
  <si>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</si>
  <si>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</si>
  <si>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</si>
  <si>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</si>
  <si>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</si>
  <si>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</si>
  <si>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</si>
  <si>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</si>
  <si>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</si>
  <si>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</si>
  <si>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</si>
  <si>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</si>
  <si>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</si>
  <si>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</si>
  <si>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</si>
  <si>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</si>
  <si>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</si>
  <si>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</si>
  <si>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</si>
  <si>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</si>
  <si>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</si>
  <si>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</si>
  <si>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</si>
  <si>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</si>
  <si>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</si>
  <si>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</si>
  <si>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</si>
  <si>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</si>
  <si>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</si>
  <si>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</si>
  <si>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</si>
  <si>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</si>
  <si>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</si>
  <si>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</si>
  <si>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</si>
  <si>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</si>
  <si>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</si>
  <si>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</si>
  <si>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</si>
  <si>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</si>
  <si>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</si>
  <si>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</si>
  <si>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</si>
  <si>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</si>
  <si>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</si>
  <si>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</si>
  <si>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</si>
  <si>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</si>
  <si>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</si>
  <si>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</si>
  <si>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</si>
  <si>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</si>
  <si>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</si>
  <si>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</si>
  <si>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</si>
  <si>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</si>
  <si>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</si>
  <si>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</si>
  <si>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</si>
  <si>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</si>
  <si>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</si>
  <si>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</si>
  <si>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</si>
  <si>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</si>
  <si>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</si>
  <si>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</si>
  <si>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</si>
  <si>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</si>
  <si>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</si>
  <si>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</si>
  <si>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</si>
  <si>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</si>
  <si>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</si>
  <si>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</si>
  <si>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</si>
  <si>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</si>
  <si>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</si>
  <si>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</si>
  <si>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</si>
  <si>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</si>
  <si>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</si>
  <si>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</si>
  <si>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</si>
  <si>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</si>
  <si>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</si>
  <si>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</si>
  <si>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</si>
  <si>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</si>
  <si>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</si>
  <si>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</si>
  <si>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</si>
  <si>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</si>
  <si>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</si>
  <si>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</si>
  <si>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</si>
  <si>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</si>
  <si>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</si>
  <si>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</si>
  <si>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</si>
  <si>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</si>
  <si>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</si>
  <si>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</si>
  <si>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</si>
  <si>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</si>
  <si>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</si>
  <si>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</si>
  <si>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</si>
  <si>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</si>
  <si>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</si>
  <si>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</si>
  <si>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</si>
  <si>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</si>
  <si>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</si>
  <si>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</si>
  <si>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</si>
  <si>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</si>
  <si>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</si>
  <si>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</si>
  <si>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</si>
  <si>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</si>
  <si>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</si>
  <si>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</si>
  <si>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</si>
  <si>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</si>
  <si>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</si>
  <si>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</si>
  <si>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</si>
  <si>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</si>
  <si>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</si>
  <si>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</si>
  <si>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</si>
  <si>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</si>
  <si>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</si>
  <si>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</si>
  <si>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</si>
  <si>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</si>
  <si>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</si>
  <si>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</si>
  <si>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</si>
  <si>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</si>
  <si>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</si>
  <si>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</si>
  <si>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</si>
  <si>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</si>
  <si>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</si>
  <si>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</si>
  <si>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</si>
  <si>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</si>
  <si>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</si>
  <si>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</si>
  <si>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</si>
  <si>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</si>
  <si>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</si>
  <si>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</si>
  <si>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</si>
  <si>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</si>
  <si>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</si>
  <si>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</si>
  <si>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</si>
  <si>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</si>
  <si>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</si>
  <si>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</si>
  <si>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</si>
  <si>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</si>
  <si>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</si>
  <si>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</si>
  <si>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</si>
  <si>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</si>
  <si>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</si>
  <si>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</si>
  <si>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</si>
  <si>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</si>
  <si>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</si>
  <si>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</si>
  <si>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</si>
  <si>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</si>
  <si>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</si>
  <si>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</si>
  <si>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</si>
  <si>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</si>
  <si>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</si>
  <si>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</si>
  <si>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</si>
  <si>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</si>
  <si>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</si>
  <si>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</si>
  <si>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</si>
  <si>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</si>
  <si>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</si>
  <si>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</si>
  <si>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</si>
  <si>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</si>
  <si>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</si>
  <si>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</si>
  <si>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</si>
  <si>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</si>
  <si>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</si>
  <si>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</si>
  <si>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</si>
  <si>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</si>
  <si>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</si>
  <si>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</si>
  <si>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</si>
  <si>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</si>
  <si>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</si>
  <si>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</si>
  <si>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</si>
  <si>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</si>
  <si>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</si>
  <si>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</si>
  <si>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</si>
  <si>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</si>
  <si>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</si>
  <si>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</si>
  <si>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</si>
  <si>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</si>
  <si>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</si>
  <si>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</si>
  <si>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</si>
  <si>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</si>
  <si>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</si>
  <si>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</si>
  <si>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</si>
  <si>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</si>
  <si>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</si>
  <si>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</si>
  <si>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</si>
  <si>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</si>
  <si>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</si>
  <si>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</si>
  <si>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</si>
  <si>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</si>
  <si>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</si>
  <si>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</si>
  <si>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</si>
  <si>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</si>
  <si>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</si>
  <si>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</si>
  <si>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</si>
  <si>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</si>
  <si>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</si>
  <si>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</si>
  <si>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</si>
  <si>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</si>
  <si>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</si>
  <si>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</si>
  <si>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</si>
  <si>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</si>
  <si>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</si>
  <si>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</si>
  <si>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</si>
  <si>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</si>
  <si>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</si>
  <si>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</si>
  <si>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</si>
  <si>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</si>
  <si>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</si>
  <si>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</si>
  <si>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</si>
  <si>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</si>
  <si>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</si>
  <si>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</si>
  <si>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</si>
  <si>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</si>
  <si>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</si>
  <si>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</si>
  <si>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</si>
  <si>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</si>
  <si>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</si>
  <si>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</si>
  <si>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</si>
  <si>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</si>
  <si>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</si>
  <si>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</si>
  <si>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</si>
  <si>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</si>
  <si>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</si>
  <si>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</si>
  <si>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</si>
  <si>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</si>
  <si>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</si>
  <si>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</si>
  <si>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</si>
  <si>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</si>
  <si>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</si>
  <si>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</si>
  <si>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</si>
  <si>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</si>
  <si>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</si>
  <si>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</si>
  <si>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</si>
  <si>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</si>
  <si>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</si>
  <si>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</si>
  <si>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</si>
  <si>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</si>
  <si>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</si>
  <si>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</si>
  <si>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</si>
  <si>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</si>
  <si>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</si>
  <si>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</si>
  <si>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</si>
  <si>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</si>
  <si>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</si>
  <si>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</si>
  <si>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</si>
  <si>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</si>
  <si>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</si>
  <si>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</si>
  <si>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</si>
  <si>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</si>
  <si>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</si>
  <si>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</si>
  <si>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</si>
  <si>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</si>
  <si>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</si>
  <si>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</si>
  <si>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</si>
  <si>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</si>
  <si>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</si>
  <si>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</si>
  <si>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</si>
  <si>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</si>
  <si>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</si>
  <si>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</si>
  <si>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</si>
  <si>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</si>
  <si>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</si>
  <si>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</si>
  <si>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</si>
  <si>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</si>
  <si>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</si>
  <si>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</si>
  <si>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</si>
  <si>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</si>
  <si>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</si>
  <si>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</si>
  <si>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</si>
  <si>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</si>
  <si>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</si>
  <si>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</si>
  <si>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</si>
  <si>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</si>
  <si>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</si>
  <si>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</si>
  <si>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</si>
  <si>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</si>
  <si>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</si>
  <si>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</si>
  <si>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</si>
  <si>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</si>
  <si>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</si>
  <si>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</si>
  <si>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</si>
  <si>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</si>
  <si>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</si>
  <si>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</si>
  <si>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</si>
  <si>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</si>
  <si>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</si>
  <si>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</si>
  <si>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</si>
  <si>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</si>
  <si>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</si>
  <si>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</si>
  <si>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</si>
  <si>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</si>
  <si>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</si>
  <si>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</si>
  <si>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</si>
  <si>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</si>
  <si>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</si>
  <si>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</si>
  <si>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</si>
  <si>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</si>
  <si>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</si>
  <si>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</si>
  <si>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</si>
  <si>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</si>
  <si>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</si>
  <si>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</si>
  <si>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</si>
  <si>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</si>
  <si>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</si>
  <si>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</si>
  <si>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</si>
  <si>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</si>
  <si>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</si>
  <si>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</si>
  <si>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</si>
  <si>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</si>
  <si>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</si>
  <si>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</si>
  <si>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</si>
  <si>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</si>
  <si>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</si>
  <si>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</si>
  <si>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</si>
  <si>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</si>
  <si>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</si>
  <si>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</si>
  <si>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</si>
  <si>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</si>
  <si>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</si>
  <si>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</si>
  <si>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</si>
  <si>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</si>
  <si>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</si>
  <si>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</si>
  <si>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</si>
  <si>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</si>
  <si>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</si>
  <si>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</si>
  <si>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</si>
  <si>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</si>
  <si>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</si>
  <si>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</si>
  <si>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</si>
  <si>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</si>
  <si>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</si>
  <si>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</si>
  <si>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</si>
  <si>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</si>
  <si>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</si>
  <si>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</si>
  <si>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</si>
  <si>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</si>
  <si>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</si>
  <si>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</si>
  <si>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</si>
  <si>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</si>
  <si>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</si>
  <si>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</si>
  <si>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</si>
  <si>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</si>
  <si>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</si>
  <si>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</si>
  <si>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</si>
  <si>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</si>
  <si>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</si>
  <si>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</si>
  <si>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</si>
  <si>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</si>
  <si>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</si>
  <si>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</si>
  <si>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</si>
  <si>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</si>
  <si>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</si>
  <si>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</si>
  <si>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</si>
  <si>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</si>
  <si>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</si>
  <si>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</si>
  <si>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</si>
  <si>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</si>
  <si>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</si>
  <si>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</si>
  <si>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</si>
  <si>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</si>
  <si>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</si>
  <si>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</si>
  <si>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</si>
  <si>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</si>
  <si>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</si>
  <si>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</si>
  <si>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</si>
  <si>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</si>
  <si>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</si>
  <si>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</si>
  <si>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</si>
  <si>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</si>
  <si>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</si>
  <si>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</si>
  <si>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</si>
  <si>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</si>
  <si>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</si>
  <si>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</si>
  <si>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</si>
  <si>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</si>
  <si>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</si>
  <si>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</si>
  <si>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</si>
  <si>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</si>
  <si>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</si>
  <si>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</si>
  <si>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</si>
  <si>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</si>
  <si>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</si>
  <si>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</si>
  <si>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</si>
  <si>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</si>
  <si>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</si>
  <si>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</si>
  <si>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</si>
  <si>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</si>
  <si>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</si>
  <si>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</si>
  <si>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</si>
  <si>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</si>
  <si>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</si>
  <si>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</si>
  <si>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</si>
  <si>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</si>
  <si>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</si>
  <si>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</si>
  <si>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</si>
  <si>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</si>
  <si>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</si>
  <si>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</si>
  <si>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</si>
  <si>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</si>
  <si>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</si>
  <si>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</si>
  <si>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</si>
  <si>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</si>
  <si>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</si>
  <si>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</si>
  <si>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</si>
  <si>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</si>
  <si>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</si>
  <si>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</si>
  <si>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</si>
  <si>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</si>
  <si>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</si>
  <si>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</si>
  <si>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</si>
  <si>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</si>
  <si>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</si>
  <si>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</si>
  <si>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</si>
  <si>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</si>
  <si>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</si>
  <si>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</si>
  <si>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</si>
  <si>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</si>
  <si>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</si>
  <si>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</si>
  <si>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</si>
  <si>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</si>
  <si>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</si>
  <si>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</si>
  <si>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</si>
  <si>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</si>
  <si>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</si>
  <si>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</si>
  <si>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</si>
  <si>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</si>
  <si>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</si>
  <si>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</si>
  <si>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</si>
  <si>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</si>
  <si>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</si>
  <si>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</si>
  <si>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</si>
  <si>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</si>
  <si>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</si>
  <si>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</si>
  <si>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</si>
  <si>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</si>
  <si>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</si>
  <si>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</si>
  <si>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</si>
  <si>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</si>
  <si>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</si>
  <si>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</si>
  <si>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</si>
  <si>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</si>
  <si>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</si>
  <si>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</si>
  <si>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</si>
  <si>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</si>
  <si>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</si>
  <si>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</si>
  <si>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</si>
  <si>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</si>
  <si>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</si>
  <si>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</si>
  <si>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</si>
  <si>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</si>
  <si>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</si>
  <si>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</si>
  <si>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</si>
  <si>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</si>
  <si>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</si>
  <si>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</si>
  <si>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</si>
  <si>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</si>
  <si>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</si>
  <si>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</si>
  <si>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</si>
  <si>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</si>
  <si>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</si>
  <si>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</si>
  <si>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</si>
  <si>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</si>
  <si>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</si>
  <si>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</si>
  <si>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</si>
  <si>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</si>
  <si>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</si>
  <si>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</si>
  <si>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</si>
  <si>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</si>
  <si>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</si>
  <si>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</si>
  <si>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</si>
  <si>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</si>
  <si>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</si>
  <si>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</si>
  <si>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</si>
  <si>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</si>
  <si>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</si>
  <si>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</si>
  <si>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</si>
  <si>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</si>
  <si>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</si>
  <si>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</si>
  <si>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</si>
  <si>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</si>
  <si>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</si>
  <si>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</si>
  <si>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</si>
  <si>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</si>
  <si>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</si>
  <si>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</si>
  <si>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</si>
  <si>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</si>
  <si>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</si>
  <si>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</si>
  <si>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</si>
  <si>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</si>
  <si>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</si>
  <si>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</si>
  <si>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</si>
  <si>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</si>
  <si>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</si>
  <si>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</si>
  <si>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</si>
  <si>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</si>
  <si>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</si>
  <si>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</si>
  <si>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</si>
  <si>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</si>
  <si>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</si>
  <si>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</si>
  <si>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</si>
  <si>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</si>
  <si>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</si>
  <si>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</si>
  <si>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</si>
  <si>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</si>
  <si>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</si>
  <si>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</si>
  <si>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</si>
  <si>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</si>
  <si>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</si>
  <si>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</si>
  <si>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</si>
  <si>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</si>
  <si>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</si>
  <si>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</si>
  <si>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</si>
  <si>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</si>
  <si>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</si>
  <si>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</si>
  <si>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</si>
  <si>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</si>
  <si>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</si>
  <si>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</si>
  <si>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</si>
  <si>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</si>
  <si>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</si>
  <si>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</si>
  <si>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</si>
  <si>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</si>
  <si>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</si>
  <si>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</si>
  <si>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</si>
  <si>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</si>
  <si>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</si>
  <si>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</si>
  <si>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</si>
  <si>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</si>
  <si>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</si>
  <si>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</si>
  <si>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</si>
  <si>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</si>
  <si>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</si>
  <si>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</si>
  <si>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</si>
  <si>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</si>
  <si>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</si>
  <si>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</si>
  <si>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</si>
  <si>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</si>
  <si>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</si>
  <si>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</si>
  <si>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</si>
  <si>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</si>
  <si>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</si>
  <si>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</si>
  <si>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</si>
  <si>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</si>
  <si>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</si>
  <si>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</si>
  <si>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</si>
  <si>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</si>
  <si>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</si>
  <si>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</si>
  <si>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</si>
  <si>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</si>
  <si>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</si>
  <si>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</si>
  <si>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</si>
  <si>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</si>
  <si>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</si>
  <si>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</si>
  <si>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</si>
  <si>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</si>
  <si>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</si>
  <si>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</si>
  <si>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</si>
  <si>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</si>
  <si>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</si>
  <si>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</si>
  <si>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</si>
  <si>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</si>
  <si>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</si>
  <si>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</si>
  <si>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</si>
  <si>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</si>
  <si>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</si>
  <si>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</si>
  <si>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</si>
  <si>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</si>
  <si>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</si>
  <si>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</si>
  <si>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</si>
  <si>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</si>
  <si>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</si>
  <si>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</si>
  <si>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</si>
  <si>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</si>
  <si>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</si>
  <si>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</si>
  <si>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</si>
  <si>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</si>
  <si>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</si>
  <si>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</si>
  <si>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</si>
  <si>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</si>
  <si>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</si>
  <si>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</si>
  <si>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</si>
  <si>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</si>
  <si>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</si>
  <si>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</si>
  <si>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</si>
  <si>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</si>
  <si>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</si>
  <si>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</si>
  <si>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</si>
  <si>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</si>
  <si>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</si>
  <si>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</si>
  <si>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</si>
  <si>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</si>
  <si>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</si>
  <si>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</si>
  <si>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</si>
  <si>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</si>
  <si>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</si>
  <si>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</si>
  <si>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</si>
  <si>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</si>
  <si>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</si>
  <si>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</si>
  <si>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</si>
  <si>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</si>
  <si>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</si>
  <si>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</si>
  <si>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</si>
  <si>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</si>
  <si>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</si>
  <si>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</si>
  <si>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</si>
  <si>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</si>
  <si>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</si>
  <si>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</si>
  <si>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</si>
  <si>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</si>
  <si>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</si>
  <si>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</si>
  <si>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</si>
  <si>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</si>
  <si>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</si>
  <si>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</si>
  <si>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</si>
  <si>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</si>
  <si>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</si>
  <si>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</si>
  <si>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</si>
  <si>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</si>
  <si>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</si>
  <si>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</si>
  <si>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</si>
  <si>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</si>
  <si>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</si>
  <si>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</si>
  <si>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</si>
  <si>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</si>
  <si>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</si>
  <si>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</si>
  <si>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</si>
  <si>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</si>
  <si>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</si>
  <si>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</si>
  <si>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</si>
  <si>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</si>
  <si>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</si>
  <si>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</si>
  <si>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</si>
  <si>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</si>
  <si>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</si>
  <si>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</si>
  <si>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</si>
  <si>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</si>
  <si>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</si>
  <si>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</si>
  <si>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</si>
  <si>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</si>
  <si>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</si>
  <si>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</si>
  <si>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</si>
  <si>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</si>
  <si>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</si>
  <si>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</si>
  <si>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</si>
  <si>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</si>
  <si>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</si>
  <si>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</si>
  <si>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</si>
  <si>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</si>
  <si>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</si>
  <si>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</si>
  <si>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</si>
  <si>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</si>
  <si>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</si>
  <si>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</si>
  <si>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</si>
  <si>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</si>
  <si>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</si>
  <si>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</si>
  <si>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</si>
  <si>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</si>
  <si>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</si>
  <si>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</si>
  <si>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</si>
  <si>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</si>
  <si>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</si>
  <si>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</si>
  <si>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</si>
  <si>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</si>
  <si>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</si>
  <si>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</si>
  <si>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</si>
  <si>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</si>
  <si>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</si>
  <si>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</si>
  <si>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</si>
  <si>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</si>
  <si>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</si>
  <si>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</si>
  <si>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</si>
  <si>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</si>
  <si>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</si>
  <si>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</si>
  <si>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</si>
  <si>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</si>
  <si>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</si>
  <si>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</si>
  <si>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</si>
  <si>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</si>
  <si>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</si>
  <si>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</si>
  <si>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</si>
  <si>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</si>
  <si>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</si>
  <si>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</si>
  <si>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</si>
  <si>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</si>
  <si>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</si>
  <si>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</si>
  <si>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</si>
  <si>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</si>
  <si>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</si>
  <si>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</si>
  <si>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</si>
  <si>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</si>
  <si>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</si>
  <si>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</si>
  <si>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</si>
  <si>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</si>
  <si>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</si>
  <si>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</si>
  <si>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</si>
  <si>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</si>
  <si>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</si>
  <si>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</si>
  <si>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</si>
  <si>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</si>
  <si>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</si>
  <si>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</si>
  <si>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</si>
  <si>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</si>
  <si>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</si>
  <si>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</si>
  <si>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</si>
  <si>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</si>
  <si>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</si>
  <si>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</si>
  <si>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</si>
  <si>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</si>
  <si>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</si>
  <si>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</si>
  <si>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</si>
  <si>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</si>
  <si>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</si>
  <si>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</si>
  <si>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</si>
  <si>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</si>
  <si>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</si>
  <si>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</si>
  <si>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</si>
  <si>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</si>
  <si>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</si>
  <si>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</si>
  <si>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</si>
  <si>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</si>
  <si>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</si>
  <si>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</si>
  <si>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</si>
  <si>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</si>
  <si>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</si>
  <si>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</si>
  <si>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</si>
  <si>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</si>
  <si>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</si>
  <si>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</si>
  <si>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</si>
  <si>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</si>
  <si>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</si>
  <si>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</si>
  <si>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</si>
  <si>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</si>
  <si>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</si>
  <si>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</si>
  <si>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</si>
  <si>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</si>
  <si>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</si>
  <si>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</si>
  <si>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</si>
  <si>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</si>
  <si>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</si>
  <si>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</si>
  <si>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</si>
  <si>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</si>
  <si>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</si>
  <si>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</si>
  <si>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</si>
  <si>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</si>
  <si>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</si>
  <si>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</si>
  <si>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</si>
  <si>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</si>
  <si>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</si>
  <si>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</si>
  <si>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</si>
  <si>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</si>
  <si>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</si>
  <si>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</si>
  <si>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</si>
  <si>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</si>
  <si>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</si>
  <si>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</si>
  <si>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</si>
  <si>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</si>
  <si>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</si>
  <si>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</si>
  <si>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</si>
  <si>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</si>
  <si>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</si>
  <si>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</si>
  <si>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</si>
  <si>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</si>
  <si>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</si>
  <si>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</si>
  <si>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</si>
  <si>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</si>
  <si>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</si>
  <si>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</si>
  <si>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</si>
  <si>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</si>
  <si>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</si>
  <si>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</si>
  <si>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</si>
  <si>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</si>
  <si>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</si>
  <si>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</si>
  <si>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</si>
  <si>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</si>
  <si>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</si>
  <si>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</si>
  <si>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</si>
  <si>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</si>
  <si>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</si>
  <si>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</si>
  <si>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</si>
  <si>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</si>
  <si>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</si>
  <si>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</si>
  <si>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</si>
  <si>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</si>
  <si>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</si>
  <si>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</si>
  <si>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</si>
  <si>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</si>
  <si>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</si>
  <si>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</si>
  <si>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</si>
  <si>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</si>
  <si>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</si>
  <si>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</si>
  <si>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</si>
  <si>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</si>
  <si>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</si>
  <si>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</si>
  <si>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</si>
  <si>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</si>
  <si>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</si>
  <si>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</si>
  <si>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</si>
  <si>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</si>
  <si>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</si>
  <si>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</si>
  <si>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</si>
  <si>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</si>
  <si>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</si>
  <si>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</si>
  <si>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</si>
  <si>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</si>
  <si>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</si>
  <si>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</si>
  <si>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</si>
  <si>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</si>
  <si>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</si>
  <si>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</si>
  <si>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</si>
  <si>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</si>
  <si>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</si>
  <si>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</si>
  <si>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</si>
  <si>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</si>
  <si>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</si>
  <si>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</si>
  <si>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</si>
  <si>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</si>
  <si>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</si>
  <si>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</si>
  <si>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</si>
  <si>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</si>
  <si>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</si>
  <si>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</si>
  <si>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</si>
  <si>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</si>
  <si>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</si>
  <si>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</si>
  <si>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</si>
  <si>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</si>
  <si>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</si>
  <si>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</si>
  <si>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</si>
  <si>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</si>
  <si>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</si>
  <si>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</si>
  <si>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</si>
  <si>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</si>
  <si>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</si>
  <si>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</si>
  <si>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</si>
  <si>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</si>
  <si>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</si>
  <si>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</si>
  <si>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</si>
  <si>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</si>
  <si>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</si>
  <si>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</si>
  <si>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</si>
  <si>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</si>
  <si>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</si>
  <si>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</si>
  <si>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</si>
  <si>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</si>
  <si>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</si>
  <si>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</si>
  <si>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</si>
  <si>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</si>
  <si>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</si>
  <si>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</si>
  <si>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</si>
  <si>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</si>
  <si>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</si>
  <si>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</si>
  <si>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</si>
  <si>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</si>
  <si>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</si>
  <si>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</si>
  <si>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</si>
  <si>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</si>
  <si>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</si>
  <si>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</si>
  <si>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</si>
  <si>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</si>
  <si>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</si>
  <si>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</si>
  <si>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</si>
  <si>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</si>
  <si>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</si>
  <si>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</si>
  <si>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</si>
  <si>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</si>
  <si>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</si>
  <si>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</si>
  <si>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</si>
  <si>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</si>
  <si>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</si>
  <si>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</si>
  <si>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</si>
  <si>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</si>
  <si>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</si>
  <si>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</si>
  <si>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</si>
  <si>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</si>
  <si>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</si>
  <si>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</si>
  <si>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</si>
  <si>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</si>
  <si>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</si>
  <si>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</si>
  <si>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</si>
  <si>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</si>
  <si>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</si>
  <si>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</si>
  <si>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</si>
  <si>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</si>
  <si>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</si>
  <si>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</si>
  <si>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</si>
  <si>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</si>
  <si>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</si>
  <si>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</si>
  <si>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</si>
  <si>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</si>
  <si>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</si>
  <si>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</si>
  <si>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</si>
  <si>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</si>
  <si>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</si>
  <si>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</si>
  <si>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</si>
  <si>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</si>
  <si>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</si>
  <si>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</si>
  <si>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</si>
  <si>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</si>
  <si>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</si>
  <si>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</si>
  <si>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</si>
  <si>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</si>
  <si>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</si>
  <si>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</si>
  <si>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</si>
  <si>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</si>
  <si>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</si>
  <si>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</si>
  <si>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</si>
  <si>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</si>
  <si>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</si>
  <si>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</si>
  <si>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</si>
  <si>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</si>
  <si>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</si>
  <si>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</si>
  <si>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</si>
  <si>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</si>
  <si>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</si>
  <si>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</si>
  <si>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</si>
  <si>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</si>
  <si>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</si>
  <si>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</si>
  <si>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</si>
  <si>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</si>
  <si>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</si>
  <si>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</si>
  <si>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</si>
  <si>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</si>
  <si>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</si>
  <si>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</si>
  <si>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</si>
  <si>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</si>
  <si>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</si>
  <si>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</si>
  <si>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</si>
  <si>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</si>
  <si>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</si>
  <si>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</si>
  <si>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</si>
  <si>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</si>
  <si>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</si>
  <si>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</si>
  <si>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</si>
  <si>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</si>
  <si>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</si>
  <si>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</si>
  <si>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</si>
  <si>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</si>
  <si>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</si>
  <si>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</si>
  <si>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</si>
  <si>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</si>
  <si>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</si>
  <si>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</si>
  <si>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</si>
  <si>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</si>
  <si>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</si>
  <si>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</si>
  <si>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</si>
  <si>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</si>
  <si>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</si>
  <si>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</si>
  <si>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</si>
  <si>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</si>
  <si>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</si>
  <si>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</si>
  <si>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</si>
  <si>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</si>
  <si>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</si>
  <si>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</si>
  <si>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</si>
  <si>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</si>
  <si>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</si>
  <si>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</si>
  <si>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</si>
  <si>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</si>
  <si>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</si>
  <si>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</si>
  <si>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</si>
  <si>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</si>
  <si>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</si>
  <si>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</si>
  <si>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</si>
  <si>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</si>
  <si>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</si>
  <si>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</si>
  <si>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</si>
  <si>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</si>
  <si>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</si>
  <si>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</si>
  <si>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</si>
  <si>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</si>
  <si>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</si>
  <si>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</si>
  <si>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</si>
  <si>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</si>
  <si>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</si>
  <si>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</si>
  <si>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</si>
  <si>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</si>
  <si>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</si>
  <si>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</si>
  <si>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</si>
  <si>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</si>
  <si>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</si>
  <si>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</si>
  <si>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</si>
  <si>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</si>
  <si>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</si>
  <si>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</si>
  <si>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</si>
  <si>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</si>
  <si>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</si>
  <si>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</si>
  <si>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</si>
  <si>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</si>
  <si>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</si>
  <si>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</si>
  <si>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</si>
  <si>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</si>
  <si>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</si>
  <si>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</si>
  <si>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</si>
  <si>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</si>
  <si>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</si>
  <si>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</si>
  <si>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</si>
  <si>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</si>
  <si>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</si>
  <si>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</si>
  <si>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</si>
  <si>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</si>
  <si>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</si>
  <si>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</si>
  <si>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</si>
  <si>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</si>
  <si>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</si>
  <si>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</si>
  <si>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</si>
  <si>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</si>
  <si>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</si>
  <si>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</si>
  <si>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</si>
  <si>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</si>
  <si>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</si>
  <si>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</si>
  <si>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</si>
  <si>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</si>
  <si>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</si>
  <si>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</si>
  <si>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</si>
  <si>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</si>
  <si>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</si>
  <si>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</si>
  <si>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</si>
  <si>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</si>
  <si>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</si>
  <si>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</si>
  <si>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</si>
  <si>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</si>
  <si>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</si>
  <si>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</si>
  <si>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</si>
  <si>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</si>
  <si>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</si>
  <si>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</si>
  <si>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</si>
  <si>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</si>
  <si>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</si>
  <si>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</si>
  <si>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</si>
  <si>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</si>
  <si>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</si>
  <si>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</si>
  <si>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</si>
  <si>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</si>
  <si>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</si>
  <si>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</si>
  <si>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</si>
  <si>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</si>
  <si>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</si>
  <si>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</si>
  <si>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</si>
  <si>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</si>
  <si>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</si>
  <si>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</si>
  <si>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</si>
  <si>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</si>
  <si>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</si>
  <si>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</si>
  <si>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</si>
  <si>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</si>
  <si>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</si>
  <si>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</si>
  <si>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</si>
  <si>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</si>
  <si>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</si>
  <si>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</si>
  <si>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</si>
  <si>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</si>
  <si>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</si>
  <si>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</si>
  <si>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</si>
  <si>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</si>
  <si>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</si>
  <si>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</si>
  <si>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</si>
  <si>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</si>
  <si>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</si>
  <si>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</si>
  <si>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</si>
  <si>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</si>
  <si>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</si>
  <si>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</si>
  <si>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</si>
  <si>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</si>
  <si>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</si>
  <si>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</si>
  <si>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</si>
  <si>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</si>
  <si>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</si>
  <si>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</si>
  <si>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</si>
  <si>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</si>
  <si>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</si>
  <si>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</si>
  <si>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</si>
  <si>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</si>
  <si>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</si>
  <si>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</si>
  <si>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</si>
  <si>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</si>
  <si>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</si>
  <si>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</si>
  <si>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</si>
  <si>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</si>
  <si>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</si>
  <si>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</si>
  <si>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</si>
  <si>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</si>
  <si>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</si>
  <si>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</si>
  <si>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</si>
  <si>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</si>
  <si>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</si>
  <si>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</si>
  <si>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</si>
  <si>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</si>
  <si>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</si>
  <si>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</si>
  <si>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</si>
  <si>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</si>
  <si>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</si>
  <si>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</si>
  <si>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</si>
  <si>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</si>
  <si>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</si>
  <si>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</si>
  <si>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</si>
  <si>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</si>
  <si>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</si>
  <si>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</si>
  <si>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</si>
  <si>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</si>
  <si>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</si>
  <si>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</si>
  <si>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</si>
  <si>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</si>
  <si>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</si>
  <si>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</si>
  <si>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</si>
  <si>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</si>
  <si>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</si>
  <si>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</si>
  <si>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</si>
  <si>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</si>
  <si>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</si>
  <si>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</si>
  <si>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</si>
  <si>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</si>
  <si>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Сомбор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</si>
</sst>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742</c:v>
                </c:pt>
                <c:pt idx="1">
                  <c:v>984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857</c:v>
                </c:pt>
                <c:pt idx="1">
                  <c:v>980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4757</c:v>
                </c:pt>
                <c:pt idx="1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5919</c:v>
                </c:pt>
                <c:pt idx="1">
                  <c:v>5877</c:v>
                </c:pt>
                <c:pt idx="2">
                  <c:v>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77</c:v>
                </c:pt>
                <c:pt idx="1">
                  <c:v>105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125</c:v>
                </c:pt>
                <c:pt idx="1">
                  <c:v>114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178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271.30599999999998</c:v>
                </c:pt>
                <c:pt idx="1">
                  <c:v>283.98599999999999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29749</c:v>
                </c:pt>
                <c:pt idx="1">
                  <c:v>29732</c:v>
                </c:pt>
                <c:pt idx="2">
                  <c:v>33225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463488"/>
        <c:axId val="326465792"/>
      </c:barChart>
      <c:catAx>
        <c:axId val="32646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465792"/>
        <c:crosses val="autoZero"/>
        <c:auto val="1"/>
        <c:lblAlgn val="ctr"/>
        <c:lblOffset val="100"/>
        <c:noMultiLvlLbl val="0"/>
      </c:catAx>
      <c:valAx>
        <c:axId val="32646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46348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7.3</c:v>
                </c:pt>
                <c:pt idx="1">
                  <c:v>16.899999999999999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3992832"/>
        <c:axId val="414032256"/>
      </c:barChart>
      <c:catAx>
        <c:axId val="4139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032256"/>
        <c:crosses val="autoZero"/>
        <c:auto val="1"/>
        <c:lblAlgn val="ctr"/>
        <c:lblOffset val="100"/>
        <c:noMultiLvlLbl val="0"/>
      </c:catAx>
      <c:valAx>
        <c:axId val="41403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99283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15.769263228964469</c:v>
                </c:pt>
                <c:pt idx="1">
                  <c:v>59.478999634287</c:v>
                </c:pt>
                <c:pt idx="2">
                  <c:v>24.751737136748531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275</c:v>
                </c:pt>
                <c:pt idx="1">
                  <c:v>344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140</c:v>
                </c:pt>
                <c:pt idx="1">
                  <c:v>152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6351744"/>
        <c:axId val="416355456"/>
      </c:barChart>
      <c:catAx>
        <c:axId val="4163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355456"/>
        <c:crosses val="autoZero"/>
        <c:auto val="1"/>
        <c:lblAlgn val="ctr"/>
        <c:lblOffset val="100"/>
        <c:noMultiLvlLbl val="0"/>
      </c:catAx>
      <c:valAx>
        <c:axId val="4163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6351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21439744"/>
        <c:axId val="422087296"/>
      </c:barChart>
      <c:catAx>
        <c:axId val="4214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087296"/>
        <c:crosses val="autoZero"/>
        <c:auto val="1"/>
        <c:lblAlgn val="ctr"/>
        <c:lblOffset val="100"/>
        <c:noMultiLvlLbl val="0"/>
      </c:catAx>
      <c:valAx>
        <c:axId val="4220872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2143974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113.9</c:v>
                </c:pt>
                <c:pt idx="1">
                  <c:v>121</c:v>
                </c:pt>
                <c:pt idx="2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119.1</c:v>
                </c:pt>
                <c:pt idx="1">
                  <c:v>117</c:v>
                </c:pt>
                <c:pt idx="2">
                  <c:v>135.5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507648"/>
        <c:axId val="422509568"/>
      </c:barChart>
      <c:catAx>
        <c:axId val="42250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09568"/>
        <c:crosses val="autoZero"/>
        <c:auto val="1"/>
        <c:lblAlgn val="ctr"/>
        <c:lblOffset val="100"/>
        <c:noMultiLvlLbl val="0"/>
      </c:catAx>
      <c:valAx>
        <c:axId val="422509568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076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1958</c:v>
                </c:pt>
                <c:pt idx="1">
                  <c:v>1784</c:v>
                </c:pt>
                <c:pt idx="2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019264"/>
        <c:axId val="423480320"/>
      </c:barChart>
      <c:catAx>
        <c:axId val="4230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480320"/>
        <c:crosses val="autoZero"/>
        <c:auto val="1"/>
        <c:lblAlgn val="ctr"/>
        <c:lblOffset val="100"/>
        <c:noMultiLvlLbl val="0"/>
      </c:catAx>
      <c:valAx>
        <c:axId val="42348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01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55</c:v>
                </c:pt>
                <c:pt idx="1">
                  <c:v>53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58</c:v>
                </c:pt>
                <c:pt idx="1">
                  <c:v>73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3510400"/>
        <c:axId val="423511936"/>
      </c:barChart>
      <c:catAx>
        <c:axId val="4235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511936"/>
        <c:crosses val="autoZero"/>
        <c:auto val="1"/>
        <c:lblAlgn val="ctr"/>
        <c:lblOffset val="100"/>
        <c:noMultiLvlLbl val="0"/>
      </c:catAx>
      <c:valAx>
        <c:axId val="42351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510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216</c:v>
                </c:pt>
                <c:pt idx="1">
                  <c:v>199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222</c:v>
                </c:pt>
                <c:pt idx="1">
                  <c:v>276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046592"/>
        <c:axId val="424048512"/>
      </c:barChart>
      <c:catAx>
        <c:axId val="4240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048512"/>
        <c:crosses val="autoZero"/>
        <c:auto val="1"/>
        <c:lblAlgn val="ctr"/>
        <c:lblOffset val="100"/>
        <c:noMultiLvlLbl val="0"/>
      </c:catAx>
      <c:valAx>
        <c:axId val="42404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0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1.9424986637409627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2.1000365712999689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2.1802121135398203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2.3433763749402199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2.0901904520775312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2.3475961403212646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2.5993754747236055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2.8581877514276872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3.2773511126114721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3.5600753931414748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3.6458772892227196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4.0622274734858079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4.0833263003910316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4.3857428193659098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4.1817874926154106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2.5628041747545502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1.939685486820266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1.3545446873153852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859136"/>
        <c:axId val="424935808"/>
      </c:barChart>
      <c:catAx>
        <c:axId val="4248591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4935808"/>
        <c:crosses val="autoZero"/>
        <c:auto val="1"/>
        <c:lblAlgn val="ctr"/>
        <c:lblOffset val="100"/>
        <c:noMultiLvlLbl val="0"/>
      </c:catAx>
      <c:valAx>
        <c:axId val="4249358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4859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2.0479927982670829</c:v>
                </c:pt>
                <c:pt idx="1">
                  <c:v>2.2828930711452444</c:v>
                </c:pt>
                <c:pt idx="2">
                  <c:v>2.3082116634315133</c:v>
                </c:pt>
                <c:pt idx="3">
                  <c:v>2.5009142824992265</c:v>
                </c:pt>
                <c:pt idx="4">
                  <c:v>2.312431428812558</c:v>
                </c:pt>
                <c:pt idx="5">
                  <c:v>2.5065406363406195</c:v>
                </c:pt>
                <c:pt idx="6">
                  <c:v>2.7372211438377358</c:v>
                </c:pt>
                <c:pt idx="7">
                  <c:v>3.143725208878386</c:v>
                </c:pt>
                <c:pt idx="8">
                  <c:v>3.5319436239345094</c:v>
                </c:pt>
                <c:pt idx="9">
                  <c:v>3.6332179930795849</c:v>
                </c:pt>
                <c:pt idx="10">
                  <c:v>3.5980532815708779</c:v>
                </c:pt>
                <c:pt idx="11">
                  <c:v>3.7527780122091876</c:v>
                </c:pt>
                <c:pt idx="12">
                  <c:v>3.8020086083213771</c:v>
                </c:pt>
                <c:pt idx="13">
                  <c:v>3.7584043660505806</c:v>
                </c:pt>
                <c:pt idx="14">
                  <c:v>3.2646918164683374</c:v>
                </c:pt>
                <c:pt idx="15">
                  <c:v>1.6091371986384224</c:v>
                </c:pt>
                <c:pt idx="16">
                  <c:v>1.063380876023293</c:v>
                </c:pt>
                <c:pt idx="17">
                  <c:v>0.63155821869637385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985728"/>
        <c:axId val="425074688"/>
      </c:barChart>
      <c:catAx>
        <c:axId val="424985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5074688"/>
        <c:crosses val="autoZero"/>
        <c:auto val="1"/>
        <c:lblAlgn val="ctr"/>
        <c:lblOffset val="100"/>
        <c:noMultiLvlLbl val="0"/>
      </c:catAx>
      <c:valAx>
        <c:axId val="425074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985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0.23080281953714679</c:v>
                </c:pt>
                <c:pt idx="1">
                  <c:v>0.24298876176976816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1.2569396793712182</c:v>
                </c:pt>
                <c:pt idx="1">
                  <c:v>0.51635111876075734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FD7-4E8A-998C-08B92B2C2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FD7-4E8A-998C-08B92B2C29D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6.4406462478947049</c:v>
                </c:pt>
                <c:pt idx="1">
                  <c:v>2.5918801255441934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FD7-4E8A-998C-08B92B2C2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FD7-4E8A-998C-08B92B2C29D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22.166427546628405</c:v>
                </c:pt>
                <c:pt idx="1">
                  <c:v>19.442475785494921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FD7-4E8A-998C-08B92B2C2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FD7-4E8A-998C-08B92B2C29D3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52.336098808558418</c:v>
                </c:pt>
                <c:pt idx="1">
                  <c:v>61.837265026492524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DFD7-4E8A-998C-08B92B2C2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DFD7-4E8A-998C-08B92B2C29D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4.9560227060071114</c:v>
                </c:pt>
                <c:pt idx="1">
                  <c:v>4.3535486483750132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DFD7-4E8A-998C-08B92B2C29D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DFD7-4E8A-998C-08B92B2C29D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12.613062192002994</c:v>
                </c:pt>
                <c:pt idx="1">
                  <c:v>11.015490533562824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6004864"/>
        <c:axId val="426281216"/>
      </c:barChart>
      <c:catAx>
        <c:axId val="42600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281216"/>
        <c:crosses val="autoZero"/>
        <c:auto val="1"/>
        <c:lblAlgn val="ctr"/>
        <c:lblOffset val="100"/>
        <c:noMultiLvlLbl val="0"/>
      </c:catAx>
      <c:valAx>
        <c:axId val="426281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004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928-4246-A183-6BA5D2F8DDB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928-4246-A183-6BA5D2F8DD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26.1243840059884</c:v>
                </c:pt>
                <c:pt idx="1">
                  <c:v>22.58783031284803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928-4246-A183-6BA5D2F8DDB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928-4246-A183-6BA5D2F8DD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35.443827584055896</c:v>
                </c:pt>
                <c:pt idx="1">
                  <c:v>42.084303600958457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928-4246-A183-6BA5D2F8DDB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928-4246-A183-6BA5D2F8DDB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38.154201235106981</c:v>
                </c:pt>
                <c:pt idx="1">
                  <c:v>34.993756538760081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0.27758717484873063</c:v>
                </c:pt>
                <c:pt idx="1">
                  <c:v>0.33410954743343119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6865024"/>
        <c:axId val="426878080"/>
      </c:barChart>
      <c:catAx>
        <c:axId val="426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78080"/>
        <c:crosses val="autoZero"/>
        <c:auto val="1"/>
        <c:lblAlgn val="ctr"/>
        <c:lblOffset val="100"/>
        <c:noMultiLvlLbl val="0"/>
      </c:catAx>
      <c:valAx>
        <c:axId val="42687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65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2481</c:v>
                </c:pt>
                <c:pt idx="1">
                  <c:v>2246</c:v>
                </c:pt>
                <c:pt idx="2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2678</c:v>
                </c:pt>
                <c:pt idx="1">
                  <c:v>2440</c:v>
                </c:pt>
                <c:pt idx="2">
                  <c:v>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23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26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7136128"/>
        <c:axId val="427195776"/>
      </c:barChart>
      <c:catAx>
        <c:axId val="42713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95776"/>
        <c:crosses val="autoZero"/>
        <c:auto val="1"/>
        <c:lblAlgn val="ctr"/>
        <c:lblOffset val="100"/>
        <c:noMultiLvlLbl val="0"/>
      </c:catAx>
      <c:valAx>
        <c:axId val="427195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3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</c:v>
                </c:pt>
                <c:pt idx="1">
                  <c:v>0.31</c:v>
                </c:pt>
                <c:pt idx="3">
                  <c:v>0.35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7829504"/>
        <c:axId val="427868928"/>
      </c:barChart>
      <c:catAx>
        <c:axId val="42782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868928"/>
        <c:crosses val="autoZero"/>
        <c:auto val="1"/>
        <c:lblAlgn val="ctr"/>
        <c:lblOffset val="100"/>
        <c:noMultiLvlLbl val="0"/>
      </c:catAx>
      <c:valAx>
        <c:axId val="4278689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8295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7.6923076923076925</c:v>
                </c:pt>
                <c:pt idx="1">
                  <c:v>61.443587946741417</c:v>
                </c:pt>
                <c:pt idx="2">
                  <c:v>22.496035134805417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92.307692307692307</c:v>
                </c:pt>
                <c:pt idx="1">
                  <c:v>38.556412053258583</c:v>
                </c:pt>
                <c:pt idx="2">
                  <c:v>77.50396486519459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8192512"/>
        <c:axId val="428194048"/>
      </c:barChart>
      <c:catAx>
        <c:axId val="42819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194048"/>
        <c:crosses val="autoZero"/>
        <c:auto val="1"/>
        <c:lblAlgn val="ctr"/>
        <c:lblOffset val="100"/>
        <c:noMultiLvlLbl val="0"/>
      </c:catAx>
      <c:valAx>
        <c:axId val="428194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192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277</c:v>
                </c:pt>
                <c:pt idx="1">
                  <c:v>257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289</c:v>
                </c:pt>
                <c:pt idx="1">
                  <c:v>290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210048"/>
        <c:axId val="428231296"/>
      </c:barChart>
      <c:catAx>
        <c:axId val="4282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231296"/>
        <c:crosses val="autoZero"/>
        <c:auto val="1"/>
        <c:lblAlgn val="ctr"/>
        <c:lblOffset val="100"/>
        <c:noMultiLvlLbl val="0"/>
      </c:catAx>
      <c:valAx>
        <c:axId val="428231296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82100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740</c:v>
                </c:pt>
                <c:pt idx="1">
                  <c:v>831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757</c:v>
                </c:pt>
                <c:pt idx="1">
                  <c:v>814</c:v>
                </c:pt>
                <c:pt idx="2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484096"/>
        <c:axId val="428485632"/>
      </c:barChart>
      <c:catAx>
        <c:axId val="4284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485632"/>
        <c:crosses val="autoZero"/>
        <c:auto val="1"/>
        <c:lblAlgn val="ctr"/>
        <c:lblOffset val="100"/>
        <c:noMultiLvlLbl val="0"/>
      </c:catAx>
      <c:valAx>
        <c:axId val="42848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8484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30.553926087320875</c:v>
                </c:pt>
                <c:pt idx="1">
                  <c:v>30.926243567753005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30.713148411966817</c:v>
                </c:pt>
                <c:pt idx="1">
                  <c:v>30.897655803316184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17.42227436520573</c:v>
                </c:pt>
                <c:pt idx="1">
                  <c:v>18.250428816466552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12.461241934132239</c:v>
                </c:pt>
                <c:pt idx="1">
                  <c:v>13.522012578616351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5.5811614849576809</c:v>
                </c:pt>
                <c:pt idx="1">
                  <c:v>4.3567753001715266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3.2682477164166599</c:v>
                </c:pt>
                <c:pt idx="1">
                  <c:v>2.0468839336763867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8977152"/>
        <c:axId val="428978944"/>
      </c:barChart>
      <c:catAx>
        <c:axId val="42897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978944"/>
        <c:crosses val="autoZero"/>
        <c:auto val="1"/>
        <c:lblAlgn val="ctr"/>
        <c:lblOffset val="100"/>
        <c:noMultiLvlLbl val="0"/>
      </c:catAx>
      <c:valAx>
        <c:axId val="428978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977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55.39</c:v>
                </c:pt>
                <c:pt idx="1">
                  <c:v>38.17</c:v>
                </c:pt>
                <c:pt idx="2">
                  <c:v>5.36</c:v>
                </c:pt>
                <c:pt idx="3">
                  <c:v>0.78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58.72</c:v>
                </c:pt>
                <c:pt idx="1">
                  <c:v>33.14</c:v>
                </c:pt>
                <c:pt idx="2">
                  <c:v>6.68</c:v>
                </c:pt>
                <c:pt idx="3">
                  <c:v>1.1599999999999999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9047168"/>
        <c:axId val="429053440"/>
      </c:barChart>
      <c:catAx>
        <c:axId val="4290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053440"/>
        <c:crosses val="autoZero"/>
        <c:auto val="1"/>
        <c:lblAlgn val="ctr"/>
        <c:lblOffset val="100"/>
        <c:noMultiLvlLbl val="0"/>
      </c:catAx>
      <c:valAx>
        <c:axId val="429053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047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53632</c:v>
                </c:pt>
                <c:pt idx="1">
                  <c:v>57674</c:v>
                </c:pt>
                <c:pt idx="2">
                  <c:v>64273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132800"/>
        <c:axId val="429182976"/>
      </c:barChart>
      <c:catAx>
        <c:axId val="4291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182976"/>
        <c:crosses val="autoZero"/>
        <c:auto val="1"/>
        <c:lblAlgn val="ctr"/>
        <c:lblOffset val="100"/>
        <c:noMultiLvlLbl val="0"/>
      </c:catAx>
      <c:valAx>
        <c:axId val="42918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13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10204</c:v>
                </c:pt>
                <c:pt idx="1">
                  <c:v>10429</c:v>
                </c:pt>
                <c:pt idx="2">
                  <c:v>10619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11868</c:v>
                </c:pt>
                <c:pt idx="1">
                  <c:v>11917</c:v>
                </c:pt>
                <c:pt idx="2">
                  <c:v>11938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490176"/>
        <c:axId val="429492480"/>
      </c:barChart>
      <c:catAx>
        <c:axId val="4294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492480"/>
        <c:crosses val="autoZero"/>
        <c:auto val="1"/>
        <c:lblAlgn val="ctr"/>
        <c:lblOffset val="100"/>
        <c:noMultiLvlLbl val="0"/>
      </c:catAx>
      <c:valAx>
        <c:axId val="4294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49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33.5</c:v>
                </c:pt>
                <c:pt idx="1">
                  <c:v>22.7</c:v>
                </c:pt>
                <c:pt idx="2">
                  <c:v>3</c:v>
                </c:pt>
                <c:pt idx="3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52.6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99.143206854345166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0.85679314565483466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0815872"/>
        <c:axId val="430823296"/>
      </c:barChart>
      <c:catAx>
        <c:axId val="43081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23296"/>
        <c:crosses val="autoZero"/>
        <c:auto val="1"/>
        <c:lblAlgn val="ctr"/>
        <c:lblOffset val="100"/>
        <c:noMultiLvlLbl val="0"/>
      </c:catAx>
      <c:valAx>
        <c:axId val="430823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158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13.7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016960"/>
        <c:axId val="431072000"/>
      </c:barChart>
      <c:catAx>
        <c:axId val="4310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072000"/>
        <c:crosses val="autoZero"/>
        <c:auto val="1"/>
        <c:lblAlgn val="ctr"/>
        <c:lblOffset val="100"/>
        <c:noMultiLvlLbl val="0"/>
      </c:catAx>
      <c:valAx>
        <c:axId val="4310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0169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15.7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214592"/>
        <c:axId val="431217280"/>
      </c:barChart>
      <c:catAx>
        <c:axId val="4312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217280"/>
        <c:crosses val="autoZero"/>
        <c:auto val="1"/>
        <c:lblAlgn val="ctr"/>
        <c:lblOffset val="100"/>
        <c:noMultiLvlLbl val="0"/>
      </c:catAx>
      <c:valAx>
        <c:axId val="4312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21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7.22</c:v>
                </c:pt>
                <c:pt idx="1">
                  <c:v>7.78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3.46</c:v>
                </c:pt>
                <c:pt idx="1">
                  <c:v>0</c:v>
                </c:pt>
                <c:pt idx="2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1763840"/>
        <c:axId val="431765760"/>
      </c:barChart>
      <c:catAx>
        <c:axId val="4317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1765760"/>
        <c:crosses val="autoZero"/>
        <c:auto val="1"/>
        <c:lblAlgn val="ctr"/>
        <c:lblOffset val="100"/>
        <c:noMultiLvlLbl val="0"/>
      </c:catAx>
      <c:valAx>
        <c:axId val="4317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17638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5202</c:v>
                </c:pt>
                <c:pt idx="1">
                  <c:v>8503</c:v>
                </c:pt>
                <c:pt idx="2">
                  <c:v>11066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1400</c:v>
                </c:pt>
                <c:pt idx="1">
                  <c:v>3149</c:v>
                </c:pt>
                <c:pt idx="2">
                  <c:v>11230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895680"/>
        <c:axId val="151318528"/>
      </c:barChart>
      <c:catAx>
        <c:axId val="43189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8528"/>
        <c:crosses val="autoZero"/>
        <c:auto val="1"/>
        <c:lblAlgn val="ctr"/>
        <c:lblOffset val="100"/>
        <c:noMultiLvlLbl val="0"/>
      </c:catAx>
      <c:valAx>
        <c:axId val="151318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189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8862</c:v>
                </c:pt>
                <c:pt idx="1">
                  <c:v>17837</c:v>
                </c:pt>
                <c:pt idx="2">
                  <c:v>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3123</c:v>
                </c:pt>
                <c:pt idx="1">
                  <c:v>8506</c:v>
                </c:pt>
                <c:pt idx="2">
                  <c:v>26742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81344"/>
        <c:axId val="162282880"/>
      </c:barChart>
      <c:catAx>
        <c:axId val="1622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82880"/>
        <c:crosses val="autoZero"/>
        <c:auto val="1"/>
        <c:lblAlgn val="ctr"/>
        <c:lblOffset val="100"/>
        <c:noMultiLvlLbl val="0"/>
      </c:catAx>
      <c:valAx>
        <c:axId val="162282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8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1.7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2.7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232"/>
        <c:axId val="189344768"/>
      </c:barChart>
      <c:catAx>
        <c:axId val="1893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768"/>
        <c:crosses val="autoZero"/>
        <c:auto val="1"/>
        <c:lblAlgn val="ctr"/>
        <c:lblOffset val="100"/>
        <c:noMultiLvlLbl val="0"/>
      </c:catAx>
      <c:valAx>
        <c:axId val="1893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25.6</c:v>
                </c:pt>
                <c:pt idx="1">
                  <c:v>26.6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32.1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2600704"/>
        <c:axId val="232602240"/>
      </c:barChart>
      <c:catAx>
        <c:axId val="2326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02240"/>
        <c:crosses val="autoZero"/>
        <c:auto val="1"/>
        <c:lblAlgn val="ctr"/>
        <c:lblOffset val="100"/>
        <c:noMultiLvlLbl val="0"/>
      </c:catAx>
      <c:valAx>
        <c:axId val="23260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600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7555.14</c:v>
                </c:pt>
                <c:pt idx="1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637184"/>
        <c:axId val="232638720"/>
      </c:barChart>
      <c:catAx>
        <c:axId val="23263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38720"/>
        <c:crosses val="autoZero"/>
        <c:auto val="1"/>
        <c:lblAlgn val="ctr"/>
        <c:lblOffset val="100"/>
        <c:noMultiLvlLbl val="0"/>
      </c:catAx>
      <c:valAx>
        <c:axId val="23263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3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788736"/>
        <c:axId val="232790272"/>
      </c:barChart>
      <c:catAx>
        <c:axId val="23278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90272"/>
        <c:crosses val="autoZero"/>
        <c:auto val="1"/>
        <c:lblAlgn val="ctr"/>
        <c:lblOffset val="100"/>
        <c:noMultiLvlLbl val="0"/>
      </c:catAx>
      <c:valAx>
        <c:axId val="2327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88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7E-4765-A757-EB158DA6584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7E-4765-A757-EB158DA658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7E-4765-A757-EB158DA658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7E-4765-A757-EB158DA658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67E-4765-A757-EB158DA658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742</c:v>
                </c:pt>
                <c:pt idx="1">
                  <c:v>984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857</c:v>
                </c:pt>
                <c:pt idx="1">
                  <c:v>980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055552"/>
        <c:axId val="300061440"/>
      </c:barChart>
      <c:catAx>
        <c:axId val="3000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61440"/>
        <c:crosses val="autoZero"/>
        <c:auto val="1"/>
        <c:lblAlgn val="ctr"/>
        <c:lblOffset val="100"/>
        <c:noMultiLvlLbl val="0"/>
      </c:catAx>
      <c:valAx>
        <c:axId val="30006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55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275</c:v>
                </c:pt>
                <c:pt idx="1">
                  <c:v>344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140</c:v>
                </c:pt>
                <c:pt idx="1">
                  <c:v>152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071552"/>
        <c:axId val="300081536"/>
      </c:barChart>
      <c:catAx>
        <c:axId val="3000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81536"/>
        <c:crosses val="autoZero"/>
        <c:auto val="1"/>
        <c:lblAlgn val="ctr"/>
        <c:lblOffset val="100"/>
        <c:noMultiLvlLbl val="0"/>
      </c:catAx>
      <c:valAx>
        <c:axId val="30008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71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2481</c:v>
                </c:pt>
                <c:pt idx="1">
                  <c:v>2246</c:v>
                </c:pt>
                <c:pt idx="2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2678</c:v>
                </c:pt>
                <c:pt idx="1">
                  <c:v>2440</c:v>
                </c:pt>
                <c:pt idx="2">
                  <c:v>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45344"/>
        <c:axId val="311898112"/>
      </c:barChart>
      <c:catAx>
        <c:axId val="3107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898112"/>
        <c:crosses val="autoZero"/>
        <c:auto val="1"/>
        <c:lblAlgn val="ctr"/>
        <c:lblOffset val="100"/>
        <c:noMultiLvlLbl val="0"/>
      </c:catAx>
      <c:valAx>
        <c:axId val="3118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745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52.6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1A1-458D-86C0-4C3DBE9499F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1A1-458D-86C0-4C3DBE9499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1A1-458D-86C0-4C3DBE9499F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1A1-458D-86C0-4C3DBE9499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1A1-458D-86C0-4C3DBE9499F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1A1-458D-86C0-4C3DBE9499F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311942144"/>
        <c:axId val="311948032"/>
      </c:barChart>
      <c:catAx>
        <c:axId val="31194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1948032"/>
        <c:crosses val="autoZero"/>
        <c:auto val="1"/>
        <c:lblAlgn val="ctr"/>
        <c:lblOffset val="100"/>
        <c:noMultiLvlLbl val="0"/>
      </c:catAx>
      <c:valAx>
        <c:axId val="31194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1942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311982720"/>
        <c:axId val="311984512"/>
      </c:barChart>
      <c:catAx>
        <c:axId val="31198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1984512"/>
        <c:crosses val="autoZero"/>
        <c:auto val="1"/>
        <c:lblAlgn val="ctr"/>
        <c:lblOffset val="100"/>
        <c:noMultiLvlLbl val="0"/>
      </c:catAx>
      <c:valAx>
        <c:axId val="3119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198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316</c:v>
                </c:pt>
                <c:pt idx="1">
                  <c:v>1162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271</c:v>
                </c:pt>
                <c:pt idx="1">
                  <c:v>970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2335360"/>
        <c:axId val="312394496"/>
      </c:barChart>
      <c:catAx>
        <c:axId val="31233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2394496"/>
        <c:crosses val="autoZero"/>
        <c:auto val="1"/>
        <c:lblAlgn val="ctr"/>
        <c:lblOffset val="100"/>
        <c:noMultiLvlLbl val="0"/>
      </c:catAx>
      <c:valAx>
        <c:axId val="31239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33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79</c:v>
                </c:pt>
                <c:pt idx="1">
                  <c:v>296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49</c:v>
                </c:pt>
                <c:pt idx="1">
                  <c:v>233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633408"/>
        <c:axId val="313786752"/>
      </c:barChart>
      <c:catAx>
        <c:axId val="31363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3786752"/>
        <c:crosses val="autoZero"/>
        <c:auto val="1"/>
        <c:lblAlgn val="ctr"/>
        <c:lblOffset val="100"/>
        <c:noMultiLvlLbl val="0"/>
      </c:catAx>
      <c:valAx>
        <c:axId val="31378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63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4757</c:v>
                </c:pt>
                <c:pt idx="1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3805056"/>
        <c:axId val="314245120"/>
      </c:barChart>
      <c:catAx>
        <c:axId val="31380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4245120"/>
        <c:crosses val="autoZero"/>
        <c:auto val="1"/>
        <c:lblAlgn val="ctr"/>
        <c:lblOffset val="100"/>
        <c:noMultiLvlLbl val="0"/>
      </c:catAx>
      <c:valAx>
        <c:axId val="3142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80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5919</c:v>
                </c:pt>
                <c:pt idx="1">
                  <c:v>5877</c:v>
                </c:pt>
                <c:pt idx="2">
                  <c:v>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413056"/>
        <c:axId val="314414592"/>
      </c:barChart>
      <c:catAx>
        <c:axId val="31441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14592"/>
        <c:crosses val="autoZero"/>
        <c:auto val="1"/>
        <c:lblAlgn val="ctr"/>
        <c:lblOffset val="100"/>
        <c:noMultiLvlLbl val="0"/>
      </c:catAx>
      <c:valAx>
        <c:axId val="31441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1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18.2</c:v>
                </c:pt>
                <c:pt idx="1">
                  <c:v>13.7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81.8</c:v>
                </c:pt>
                <c:pt idx="1">
                  <c:v>86.3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77</c:v>
                </c:pt>
                <c:pt idx="1">
                  <c:v>105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454016"/>
        <c:axId val="314455552"/>
      </c:barChart>
      <c:catAx>
        <c:axId val="314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5552"/>
        <c:crosses val="autoZero"/>
        <c:auto val="1"/>
        <c:lblAlgn val="ctr"/>
        <c:lblOffset val="100"/>
        <c:noMultiLvlLbl val="0"/>
      </c:catAx>
      <c:valAx>
        <c:axId val="314455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178</c:v>
                </c:pt>
                <c:pt idx="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911744"/>
        <c:axId val="314938112"/>
      </c:barChart>
      <c:catAx>
        <c:axId val="314911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938112"/>
        <c:crosses val="autoZero"/>
        <c:auto val="1"/>
        <c:lblAlgn val="ctr"/>
        <c:lblOffset val="100"/>
        <c:noMultiLvlLbl val="0"/>
      </c:catAx>
      <c:valAx>
        <c:axId val="31493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91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29749</c:v>
                </c:pt>
                <c:pt idx="1">
                  <c:v>29732</c:v>
                </c:pt>
                <c:pt idx="2">
                  <c:v>33225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036416"/>
        <c:axId val="315037952"/>
      </c:barChart>
      <c:catAx>
        <c:axId val="3150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37952"/>
        <c:crosses val="autoZero"/>
        <c:auto val="1"/>
        <c:lblAlgn val="ctr"/>
        <c:lblOffset val="100"/>
        <c:noMultiLvlLbl val="0"/>
      </c:catAx>
      <c:valAx>
        <c:axId val="3150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3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15.769263228964469</c:v>
                </c:pt>
                <c:pt idx="1">
                  <c:v>59.478999634287</c:v>
                </c:pt>
                <c:pt idx="2">
                  <c:v>24.751737136748531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5602048"/>
        <c:axId val="315603584"/>
      </c:barChart>
      <c:catAx>
        <c:axId val="3156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603584"/>
        <c:crosses val="autoZero"/>
        <c:auto val="1"/>
        <c:lblAlgn val="ctr"/>
        <c:lblOffset val="100"/>
        <c:noMultiLvlLbl val="0"/>
      </c:catAx>
      <c:valAx>
        <c:axId val="31560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560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6404480"/>
        <c:axId val="316406016"/>
      </c:barChart>
      <c:catAx>
        <c:axId val="316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06016"/>
        <c:crosses val="autoZero"/>
        <c:auto val="1"/>
        <c:lblAlgn val="ctr"/>
        <c:lblOffset val="100"/>
        <c:noMultiLvlLbl val="0"/>
      </c:catAx>
      <c:valAx>
        <c:axId val="31640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640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113.9</c:v>
                </c:pt>
                <c:pt idx="1">
                  <c:v>121</c:v>
                </c:pt>
                <c:pt idx="2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119.1</c:v>
                </c:pt>
                <c:pt idx="1">
                  <c:v>117</c:v>
                </c:pt>
                <c:pt idx="2">
                  <c:v>135.5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428672"/>
        <c:axId val="316430208"/>
      </c:barChart>
      <c:catAx>
        <c:axId val="31642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30208"/>
        <c:crosses val="autoZero"/>
        <c:auto val="1"/>
        <c:lblAlgn val="ctr"/>
        <c:lblOffset val="100"/>
        <c:noMultiLvlLbl val="0"/>
      </c:catAx>
      <c:valAx>
        <c:axId val="31643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28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1958</c:v>
                </c:pt>
                <c:pt idx="1">
                  <c:v>1784</c:v>
                </c:pt>
                <c:pt idx="2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508416"/>
        <c:axId val="316788736"/>
      </c:barChart>
      <c:catAx>
        <c:axId val="316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788736"/>
        <c:crosses val="autoZero"/>
        <c:auto val="1"/>
        <c:lblAlgn val="ctr"/>
        <c:lblOffset val="100"/>
        <c:noMultiLvlLbl val="0"/>
      </c:catAx>
      <c:valAx>
        <c:axId val="31678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50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55</c:v>
                </c:pt>
                <c:pt idx="1">
                  <c:v>53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58</c:v>
                </c:pt>
                <c:pt idx="1">
                  <c:v>73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421056"/>
        <c:axId val="317422592"/>
      </c:barChart>
      <c:catAx>
        <c:axId val="3174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22592"/>
        <c:crosses val="autoZero"/>
        <c:auto val="1"/>
        <c:lblAlgn val="ctr"/>
        <c:lblOffset val="100"/>
        <c:noMultiLvlLbl val="0"/>
      </c:catAx>
      <c:valAx>
        <c:axId val="31742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21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216</c:v>
                </c:pt>
                <c:pt idx="1">
                  <c:v>199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222</c:v>
                </c:pt>
                <c:pt idx="1">
                  <c:v>276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453440"/>
        <c:axId val="317454976"/>
      </c:barChart>
      <c:catAx>
        <c:axId val="3174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54976"/>
        <c:crosses val="autoZero"/>
        <c:auto val="1"/>
        <c:lblAlgn val="ctr"/>
        <c:lblOffset val="100"/>
        <c:noMultiLvlLbl val="0"/>
      </c:catAx>
      <c:valAx>
        <c:axId val="31745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53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1.9424986637409627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2.1000365712999689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2.1802121135398203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2.3433763749402199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2.0901904520775312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2.3475961403212646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2.5993754747236055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2.8581877514276872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3.2773511126114721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3.5600753931414748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3.6458772892227196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4.0622274734858079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4.0833263003910316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4.3857428193659098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4.1817874926154106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2.5628041747545502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1.939685486820266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1.3545446873153852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8692352"/>
        <c:axId val="318694144"/>
      </c:barChart>
      <c:catAx>
        <c:axId val="318692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8694144"/>
        <c:crosses val="autoZero"/>
        <c:auto val="1"/>
        <c:lblAlgn val="ctr"/>
        <c:lblOffset val="100"/>
        <c:noMultiLvlLbl val="0"/>
      </c:catAx>
      <c:valAx>
        <c:axId val="318694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8692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2.0479927982670829</c:v>
                </c:pt>
                <c:pt idx="1">
                  <c:v>2.2828930711452444</c:v>
                </c:pt>
                <c:pt idx="2">
                  <c:v>2.3082116634315133</c:v>
                </c:pt>
                <c:pt idx="3">
                  <c:v>2.5009142824992265</c:v>
                </c:pt>
                <c:pt idx="4">
                  <c:v>2.312431428812558</c:v>
                </c:pt>
                <c:pt idx="5">
                  <c:v>2.5065406363406195</c:v>
                </c:pt>
                <c:pt idx="6">
                  <c:v>2.7372211438377358</c:v>
                </c:pt>
                <c:pt idx="7">
                  <c:v>3.143725208878386</c:v>
                </c:pt>
                <c:pt idx="8">
                  <c:v>3.5319436239345094</c:v>
                </c:pt>
                <c:pt idx="9">
                  <c:v>3.6332179930795849</c:v>
                </c:pt>
                <c:pt idx="10">
                  <c:v>3.5980532815708779</c:v>
                </c:pt>
                <c:pt idx="11">
                  <c:v>3.7527780122091876</c:v>
                </c:pt>
                <c:pt idx="12">
                  <c:v>3.8020086083213771</c:v>
                </c:pt>
                <c:pt idx="13">
                  <c:v>3.7584043660505806</c:v>
                </c:pt>
                <c:pt idx="14">
                  <c:v>3.2646918164683374</c:v>
                </c:pt>
                <c:pt idx="15">
                  <c:v>1.6091371986384224</c:v>
                </c:pt>
                <c:pt idx="16">
                  <c:v>1.063380876023293</c:v>
                </c:pt>
                <c:pt idx="17">
                  <c:v>0.63155821869637385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8832640"/>
        <c:axId val="318834176"/>
      </c:barChart>
      <c:catAx>
        <c:axId val="3188326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8834176"/>
        <c:crosses val="autoZero"/>
        <c:auto val="1"/>
        <c:lblAlgn val="ctr"/>
        <c:lblOffset val="100"/>
        <c:noMultiLvlLbl val="0"/>
      </c:catAx>
      <c:valAx>
        <c:axId val="3188341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326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0.23080281953714679</c:v>
                </c:pt>
                <c:pt idx="1">
                  <c:v>0.24298876176976816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1.2569396793712182</c:v>
                </c:pt>
                <c:pt idx="1">
                  <c:v>0.51635111876075734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3D8-47EA-892D-1BAC5899A40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3D8-47EA-892D-1BAC5899A40C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D8-47EA-892D-1BAC5899A40C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D8-47EA-892D-1BAC5899A40C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6.4406462478947049</c:v>
                </c:pt>
                <c:pt idx="1">
                  <c:v>2.5918801255441934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3D8-47EA-892D-1BAC5899A40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3D8-47EA-892D-1BAC5899A4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22.166427546628405</c:v>
                </c:pt>
                <c:pt idx="1">
                  <c:v>19.442475785494921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3D8-47EA-892D-1BAC5899A40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3D8-47EA-892D-1BAC5899A4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52.336098808558418</c:v>
                </c:pt>
                <c:pt idx="1">
                  <c:v>61.837265026492524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3D8-47EA-892D-1BAC5899A40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3D8-47EA-892D-1BAC5899A4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4.9560227060071114</c:v>
                </c:pt>
                <c:pt idx="1">
                  <c:v>4.3535486483750132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3D8-47EA-892D-1BAC5899A40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3D8-47EA-892D-1BAC5899A4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12.613062192002994</c:v>
                </c:pt>
                <c:pt idx="1">
                  <c:v>11.015490533562824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9913984"/>
        <c:axId val="319915520"/>
      </c:barChart>
      <c:catAx>
        <c:axId val="31991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915520"/>
        <c:crosses val="autoZero"/>
        <c:auto val="1"/>
        <c:lblAlgn val="ctr"/>
        <c:lblOffset val="100"/>
        <c:noMultiLvlLbl val="0"/>
      </c:catAx>
      <c:valAx>
        <c:axId val="319915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913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C1-4044-934F-C743BCDBF5F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AC1-4044-934F-C743BCDBF5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26.1243840059884</c:v>
                </c:pt>
                <c:pt idx="1">
                  <c:v>22.58783031284803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AC1-4044-934F-C743BCDBF5F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AC1-4044-934F-C743BCDBF5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35.443827584055896</c:v>
                </c:pt>
                <c:pt idx="1">
                  <c:v>42.084303600958457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AC1-4044-934F-C743BCDBF5F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AC1-4044-934F-C743BCDBF5F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38.154201235106981</c:v>
                </c:pt>
                <c:pt idx="1">
                  <c:v>34.993756538760081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0.27758717484873063</c:v>
                </c:pt>
                <c:pt idx="1">
                  <c:v>0.33410954743343119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803584"/>
        <c:axId val="320805120"/>
      </c:barChart>
      <c:catAx>
        <c:axId val="32080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805120"/>
        <c:crosses val="autoZero"/>
        <c:auto val="1"/>
        <c:lblAlgn val="ctr"/>
        <c:lblOffset val="100"/>
        <c:noMultiLvlLbl val="0"/>
      </c:catAx>
      <c:valAx>
        <c:axId val="320805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803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23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26</c:v>
                </c:pt>
                <c:pt idx="4">
                  <c:v>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0893312"/>
        <c:axId val="320894848"/>
      </c:barChart>
      <c:catAx>
        <c:axId val="32089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894848"/>
        <c:crosses val="autoZero"/>
        <c:auto val="1"/>
        <c:lblAlgn val="ctr"/>
        <c:lblOffset val="100"/>
        <c:noMultiLvlLbl val="0"/>
      </c:catAx>
      <c:valAx>
        <c:axId val="320894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89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</c:v>
                </c:pt>
                <c:pt idx="1">
                  <c:v>0.31</c:v>
                </c:pt>
                <c:pt idx="3">
                  <c:v>0.35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1603072"/>
        <c:axId val="321604608"/>
      </c:barChart>
      <c:catAx>
        <c:axId val="32160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04608"/>
        <c:crosses val="autoZero"/>
        <c:auto val="1"/>
        <c:lblAlgn val="ctr"/>
        <c:lblOffset val="100"/>
        <c:noMultiLvlLbl val="0"/>
      </c:catAx>
      <c:valAx>
        <c:axId val="3216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7.6923076923076925</c:v>
                </c:pt>
                <c:pt idx="1">
                  <c:v>61.443587946741417</c:v>
                </c:pt>
                <c:pt idx="2">
                  <c:v>22.496035134805417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92.307692307692307</c:v>
                </c:pt>
                <c:pt idx="1">
                  <c:v>38.556412053258583</c:v>
                </c:pt>
                <c:pt idx="2">
                  <c:v>77.50396486519459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1827584"/>
        <c:axId val="321829120"/>
      </c:barChart>
      <c:catAx>
        <c:axId val="321827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829120"/>
        <c:crosses val="autoZero"/>
        <c:auto val="1"/>
        <c:lblAlgn val="ctr"/>
        <c:lblOffset val="100"/>
        <c:noMultiLvlLbl val="0"/>
      </c:catAx>
      <c:valAx>
        <c:axId val="321829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827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7.3</c:v>
                </c:pt>
                <c:pt idx="1">
                  <c:v>16.899999999999999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136704"/>
        <c:axId val="322167168"/>
      </c:barChart>
      <c:catAx>
        <c:axId val="3221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167168"/>
        <c:crosses val="autoZero"/>
        <c:auto val="1"/>
        <c:lblAlgn val="ctr"/>
        <c:lblOffset val="100"/>
        <c:noMultiLvlLbl val="0"/>
      </c:catAx>
      <c:valAx>
        <c:axId val="3221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13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277</c:v>
                </c:pt>
                <c:pt idx="1">
                  <c:v>257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290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205568"/>
        <c:axId val="322207104"/>
      </c:barChart>
      <c:catAx>
        <c:axId val="32220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207104"/>
        <c:crosses val="autoZero"/>
        <c:auto val="1"/>
        <c:lblAlgn val="ctr"/>
        <c:lblOffset val="100"/>
        <c:noMultiLvlLbl val="0"/>
      </c:catAx>
      <c:valAx>
        <c:axId val="32220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2205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740</c:v>
                </c:pt>
                <c:pt idx="1">
                  <c:v>831</c:v>
                </c:pt>
                <c:pt idx="2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757</c:v>
                </c:pt>
                <c:pt idx="1">
                  <c:v>814</c:v>
                </c:pt>
                <c:pt idx="2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225664"/>
        <c:axId val="322227200"/>
      </c:barChart>
      <c:catAx>
        <c:axId val="3222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227200"/>
        <c:crosses val="autoZero"/>
        <c:auto val="1"/>
        <c:lblAlgn val="ctr"/>
        <c:lblOffset val="100"/>
        <c:noMultiLvlLbl val="0"/>
      </c:catAx>
      <c:valAx>
        <c:axId val="32222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222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316</c:v>
                </c:pt>
                <c:pt idx="1">
                  <c:v>1162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271</c:v>
                </c:pt>
                <c:pt idx="1">
                  <c:v>970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30.553926087320875</c:v>
                </c:pt>
                <c:pt idx="1">
                  <c:v>30.926243567753005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30.713148411966817</c:v>
                </c:pt>
                <c:pt idx="1">
                  <c:v>30.897655803316184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17.42227436520573</c:v>
                </c:pt>
                <c:pt idx="1">
                  <c:v>18.250428816466552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12.461241934132239</c:v>
                </c:pt>
                <c:pt idx="1">
                  <c:v>13.522012578616351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5.5811614849576809</c:v>
                </c:pt>
                <c:pt idx="1">
                  <c:v>4.3567753001715266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3.2682477164166599</c:v>
                </c:pt>
                <c:pt idx="1">
                  <c:v>2.0468839336763867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2964864"/>
        <c:axId val="323241088"/>
      </c:barChart>
      <c:catAx>
        <c:axId val="32296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241088"/>
        <c:crosses val="autoZero"/>
        <c:auto val="1"/>
        <c:lblAlgn val="ctr"/>
        <c:lblOffset val="100"/>
        <c:noMultiLvlLbl val="0"/>
      </c:catAx>
      <c:valAx>
        <c:axId val="32324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964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55.39</c:v>
                </c:pt>
                <c:pt idx="1">
                  <c:v>38.17</c:v>
                </c:pt>
                <c:pt idx="2">
                  <c:v>5.36</c:v>
                </c:pt>
                <c:pt idx="3">
                  <c:v>0.78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58.72</c:v>
                </c:pt>
                <c:pt idx="1">
                  <c:v>33.14</c:v>
                </c:pt>
                <c:pt idx="2">
                  <c:v>6.68</c:v>
                </c:pt>
                <c:pt idx="3">
                  <c:v>1.1599999999999999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3286144"/>
        <c:axId val="323287680"/>
      </c:barChart>
      <c:catAx>
        <c:axId val="32328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287680"/>
        <c:crosses val="autoZero"/>
        <c:auto val="1"/>
        <c:lblAlgn val="ctr"/>
        <c:lblOffset val="100"/>
        <c:noMultiLvlLbl val="0"/>
      </c:catAx>
      <c:valAx>
        <c:axId val="323287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2861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53632</c:v>
                </c:pt>
                <c:pt idx="1">
                  <c:v>57674</c:v>
                </c:pt>
                <c:pt idx="2">
                  <c:v>64273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570688"/>
        <c:axId val="323584768"/>
      </c:barChart>
      <c:catAx>
        <c:axId val="3235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584768"/>
        <c:crosses val="autoZero"/>
        <c:auto val="1"/>
        <c:lblAlgn val="ctr"/>
        <c:lblOffset val="100"/>
        <c:noMultiLvlLbl val="0"/>
      </c:catAx>
      <c:valAx>
        <c:axId val="3235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57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10204</c:v>
                </c:pt>
                <c:pt idx="1">
                  <c:v>10429</c:v>
                </c:pt>
                <c:pt idx="2">
                  <c:v>10619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11868</c:v>
                </c:pt>
                <c:pt idx="1">
                  <c:v>11917</c:v>
                </c:pt>
                <c:pt idx="2">
                  <c:v>11938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610880"/>
        <c:axId val="323821568"/>
      </c:barChart>
      <c:catAx>
        <c:axId val="3236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821568"/>
        <c:crosses val="autoZero"/>
        <c:auto val="1"/>
        <c:lblAlgn val="ctr"/>
        <c:lblOffset val="100"/>
        <c:noMultiLvlLbl val="0"/>
      </c:catAx>
      <c:valAx>
        <c:axId val="32382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61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33.5</c:v>
                </c:pt>
                <c:pt idx="1">
                  <c:v>22.7</c:v>
                </c:pt>
                <c:pt idx="2">
                  <c:v>3</c:v>
                </c:pt>
                <c:pt idx="3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99.143206854345166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0.85679314565483466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5002368"/>
        <c:axId val="325003904"/>
      </c:barChart>
      <c:catAx>
        <c:axId val="325002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003904"/>
        <c:crosses val="autoZero"/>
        <c:auto val="1"/>
        <c:lblAlgn val="ctr"/>
        <c:lblOffset val="100"/>
        <c:noMultiLvlLbl val="0"/>
      </c:catAx>
      <c:valAx>
        <c:axId val="3250039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0023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125</c:v>
                </c:pt>
                <c:pt idx="1">
                  <c:v>114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049344"/>
        <c:axId val="325051136"/>
      </c:barChart>
      <c:catAx>
        <c:axId val="3250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051136"/>
        <c:crosses val="autoZero"/>
        <c:auto val="1"/>
        <c:lblAlgn val="ctr"/>
        <c:lblOffset val="100"/>
        <c:noMultiLvlLbl val="0"/>
      </c:catAx>
      <c:valAx>
        <c:axId val="3250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04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13.7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587712"/>
        <c:axId val="325589248"/>
      </c:barChart>
      <c:catAx>
        <c:axId val="325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589248"/>
        <c:crosses val="autoZero"/>
        <c:auto val="1"/>
        <c:lblAlgn val="ctr"/>
        <c:lblOffset val="100"/>
        <c:noMultiLvlLbl val="0"/>
      </c:catAx>
      <c:valAx>
        <c:axId val="3255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58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15.7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613824"/>
        <c:axId val="325619712"/>
      </c:barChart>
      <c:catAx>
        <c:axId val="3256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619712"/>
        <c:crosses val="autoZero"/>
        <c:auto val="1"/>
        <c:lblAlgn val="ctr"/>
        <c:lblOffset val="100"/>
        <c:noMultiLvlLbl val="0"/>
      </c:catAx>
      <c:valAx>
        <c:axId val="3256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61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7.22</c:v>
                </c:pt>
                <c:pt idx="1">
                  <c:v>7.78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3.46</c:v>
                </c:pt>
                <c:pt idx="1">
                  <c:v>0</c:v>
                </c:pt>
                <c:pt idx="2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25649920"/>
        <c:axId val="325651456"/>
      </c:barChart>
      <c:catAx>
        <c:axId val="3256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651456"/>
        <c:crosses val="autoZero"/>
        <c:auto val="1"/>
        <c:lblAlgn val="ctr"/>
        <c:lblOffset val="100"/>
        <c:noMultiLvlLbl val="0"/>
      </c:catAx>
      <c:valAx>
        <c:axId val="3256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64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79</c:v>
                </c:pt>
                <c:pt idx="1">
                  <c:v>296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49</c:v>
                </c:pt>
                <c:pt idx="1">
                  <c:v>233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664128"/>
        <c:axId val="325682304"/>
      </c:barChart>
      <c:catAx>
        <c:axId val="3256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682304"/>
        <c:crosses val="autoZero"/>
        <c:auto val="1"/>
        <c:lblAlgn val="ctr"/>
        <c:lblOffset val="100"/>
        <c:noMultiLvlLbl val="0"/>
      </c:catAx>
      <c:valAx>
        <c:axId val="32568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66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18.2</c:v>
                </c:pt>
                <c:pt idx="1">
                  <c:v>13.7</c:v>
                </c:pt>
                <c:pt idx="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81.8</c:v>
                </c:pt>
                <c:pt idx="1">
                  <c:v>86.3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5712896"/>
        <c:axId val="325735168"/>
      </c:barChart>
      <c:catAx>
        <c:axId val="3257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735168"/>
        <c:crosses val="autoZero"/>
        <c:auto val="1"/>
        <c:lblAlgn val="ctr"/>
        <c:lblOffset val="100"/>
        <c:noMultiLvlLbl val="0"/>
      </c:catAx>
      <c:valAx>
        <c:axId val="32573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5712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5202</c:v>
                </c:pt>
                <c:pt idx="1">
                  <c:v>8503</c:v>
                </c:pt>
                <c:pt idx="2">
                  <c:v>11066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1400</c:v>
                </c:pt>
                <c:pt idx="1">
                  <c:v>3149</c:v>
                </c:pt>
                <c:pt idx="2">
                  <c:v>11230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749376"/>
        <c:axId val="325759360"/>
      </c:barChart>
      <c:catAx>
        <c:axId val="32574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759360"/>
        <c:crosses val="autoZero"/>
        <c:auto val="1"/>
        <c:lblAlgn val="ctr"/>
        <c:lblOffset val="100"/>
        <c:noMultiLvlLbl val="0"/>
      </c:catAx>
      <c:valAx>
        <c:axId val="325759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749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8862</c:v>
                </c:pt>
                <c:pt idx="1">
                  <c:v>17837</c:v>
                </c:pt>
                <c:pt idx="2">
                  <c:v>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3123</c:v>
                </c:pt>
                <c:pt idx="1">
                  <c:v>8506</c:v>
                </c:pt>
                <c:pt idx="2">
                  <c:v>26742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826816"/>
        <c:axId val="325832704"/>
      </c:barChart>
      <c:catAx>
        <c:axId val="32582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832704"/>
        <c:crosses val="autoZero"/>
        <c:auto val="1"/>
        <c:lblAlgn val="ctr"/>
        <c:lblOffset val="100"/>
        <c:noMultiLvlLbl val="0"/>
      </c:catAx>
      <c:valAx>
        <c:axId val="325832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82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1.7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2.7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5855104"/>
        <c:axId val="325856640"/>
      </c:barChart>
      <c:catAx>
        <c:axId val="32585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856640"/>
        <c:crosses val="autoZero"/>
        <c:auto val="1"/>
        <c:lblAlgn val="ctr"/>
        <c:lblOffset val="100"/>
        <c:noMultiLvlLbl val="0"/>
      </c:catAx>
      <c:valAx>
        <c:axId val="32585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85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25.6</c:v>
                </c:pt>
                <c:pt idx="1">
                  <c:v>26.6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32.1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6399488"/>
        <c:axId val="326401024"/>
      </c:barChart>
      <c:catAx>
        <c:axId val="3263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401024"/>
        <c:crosses val="autoZero"/>
        <c:auto val="1"/>
        <c:lblAlgn val="ctr"/>
        <c:lblOffset val="100"/>
        <c:noMultiLvlLbl val="0"/>
      </c:catAx>
      <c:valAx>
        <c:axId val="32640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399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271.30599999999998</c:v>
                </c:pt>
                <c:pt idx="1">
                  <c:v>283.98599999999999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882432"/>
        <c:axId val="326883968"/>
      </c:barChart>
      <c:catAx>
        <c:axId val="32688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883968"/>
        <c:crosses val="autoZero"/>
        <c:auto val="1"/>
        <c:lblAlgn val="ctr"/>
        <c:lblOffset val="100"/>
        <c:noMultiLvlLbl val="0"/>
      </c:catAx>
      <c:valAx>
        <c:axId val="326883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8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7555.14</c:v>
                </c:pt>
                <c:pt idx="1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761728"/>
        <c:axId val="328763264"/>
      </c:barChart>
      <c:catAx>
        <c:axId val="32876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763264"/>
        <c:crosses val="autoZero"/>
        <c:auto val="1"/>
        <c:lblAlgn val="ctr"/>
        <c:lblOffset val="100"/>
        <c:noMultiLvlLbl val="0"/>
      </c:catAx>
      <c:valAx>
        <c:axId val="32876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76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997696"/>
        <c:axId val="331220096"/>
      </c:barChart>
      <c:catAx>
        <c:axId val="3299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220096"/>
        <c:crosses val="autoZero"/>
        <c:auto val="1"/>
        <c:lblAlgn val="ctr"/>
        <c:lblOffset val="100"/>
        <c:noMultiLvlLbl val="0"/>
      </c:catAx>
      <c:valAx>
        <c:axId val="3312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997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36624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34470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66165</v>
      </c>
      <c r="C4" s="35">
        <v>32181</v>
      </c>
      <c r="D4" s="63">
        <v>33984</v>
      </c>
      <c r="E4" s="213"/>
    </row>
    <row r="5" spans="1:5" ht="30" x14ac:dyDescent="0.25">
      <c r="A5" s="203" t="s">
        <v>724</v>
      </c>
      <c r="B5" s="72">
        <v>66608</v>
      </c>
      <c r="C5" s="61">
        <v>32307</v>
      </c>
      <c r="D5" s="111">
        <v>34301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10830</v>
      </c>
      <c r="C4" s="71">
        <v>14900</v>
      </c>
    </row>
    <row r="5" spans="1:6" x14ac:dyDescent="0.25">
      <c r="A5" s="288" t="s">
        <v>727</v>
      </c>
      <c r="B5" s="216">
        <v>3070</v>
      </c>
      <c r="C5" s="216">
        <v>4697</v>
      </c>
    </row>
    <row r="6" spans="1:6" x14ac:dyDescent="0.25">
      <c r="A6" s="288" t="s">
        <v>728</v>
      </c>
      <c r="B6" s="216">
        <v>5347</v>
      </c>
      <c r="C6" s="216">
        <v>5776</v>
      </c>
    </row>
    <row r="7" spans="1:6" x14ac:dyDescent="0.25">
      <c r="A7" s="288" t="s">
        <v>729</v>
      </c>
      <c r="B7" s="216">
        <v>12881</v>
      </c>
      <c r="C7" s="216">
        <v>9105</v>
      </c>
    </row>
    <row r="8" spans="1:6" x14ac:dyDescent="0.25">
      <c r="A8" s="288" t="s">
        <v>730</v>
      </c>
      <c r="B8" s="216">
        <v>207</v>
      </c>
      <c r="C8" s="216">
        <v>362</v>
      </c>
    </row>
    <row r="9" spans="1:6" x14ac:dyDescent="0.25">
      <c r="A9" s="288" t="s">
        <v>731</v>
      </c>
      <c r="B9" s="216">
        <v>3234</v>
      </c>
      <c r="C9" s="216">
        <v>2932</v>
      </c>
    </row>
    <row r="10" spans="1:6" ht="30" x14ac:dyDescent="0.25">
      <c r="A10" s="295" t="s">
        <v>732</v>
      </c>
      <c r="B10" s="216">
        <v>7237</v>
      </c>
      <c r="C10" s="216">
        <v>1286</v>
      </c>
    </row>
    <row r="11" spans="1:6" x14ac:dyDescent="0.25">
      <c r="A11" s="288" t="s">
        <v>895</v>
      </c>
      <c r="B11" s="216">
        <v>1469</v>
      </c>
      <c r="C11" s="216">
        <v>2570</v>
      </c>
    </row>
    <row r="12" spans="1:6" x14ac:dyDescent="0.25">
      <c r="A12" s="296" t="s">
        <v>16</v>
      </c>
      <c r="B12" s="1">
        <f>SUM(B4:B11)</f>
        <v>44275</v>
      </c>
      <c r="C12" s="1">
        <f>SUM(C4:C11)</f>
        <v>41628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10752</v>
      </c>
      <c r="C19" s="71">
        <v>12481</v>
      </c>
    </row>
    <row r="20" spans="1:3" x14ac:dyDescent="0.25">
      <c r="A20" s="288" t="s">
        <v>727</v>
      </c>
      <c r="B20" s="216">
        <v>1769</v>
      </c>
      <c r="C20" s="216">
        <v>2494</v>
      </c>
    </row>
    <row r="21" spans="1:3" x14ac:dyDescent="0.25">
      <c r="A21" s="288" t="s">
        <v>728</v>
      </c>
      <c r="B21" s="216">
        <v>4423</v>
      </c>
      <c r="C21" s="216">
        <v>4702</v>
      </c>
    </row>
    <row r="22" spans="1:3" x14ac:dyDescent="0.25">
      <c r="A22" s="288" t="s">
        <v>729</v>
      </c>
      <c r="B22" s="216">
        <v>10902</v>
      </c>
      <c r="C22" s="216">
        <v>8093</v>
      </c>
    </row>
    <row r="23" spans="1:3" x14ac:dyDescent="0.25">
      <c r="A23" s="288" t="s">
        <v>730</v>
      </c>
      <c r="B23" s="216">
        <v>63</v>
      </c>
      <c r="C23" s="216">
        <v>136</v>
      </c>
    </row>
    <row r="24" spans="1:3" x14ac:dyDescent="0.25">
      <c r="A24" s="288" t="s">
        <v>731</v>
      </c>
      <c r="B24" s="216">
        <v>2077</v>
      </c>
      <c r="C24" s="216">
        <v>1871</v>
      </c>
    </row>
    <row r="25" spans="1:3" ht="30" x14ac:dyDescent="0.25">
      <c r="A25" s="295" t="s">
        <v>732</v>
      </c>
      <c r="B25" s="216">
        <v>4907</v>
      </c>
      <c r="C25" s="216">
        <v>1151</v>
      </c>
    </row>
    <row r="26" spans="1:3" x14ac:dyDescent="0.25">
      <c r="A26" s="288" t="s">
        <v>895</v>
      </c>
      <c r="B26" s="216">
        <v>1592</v>
      </c>
      <c r="C26" s="216">
        <v>3405</v>
      </c>
    </row>
    <row r="27" spans="1:3" x14ac:dyDescent="0.25">
      <c r="A27" s="296" t="s">
        <v>16</v>
      </c>
      <c r="B27" s="1">
        <f>SUM(B19:B26)</f>
        <v>36485</v>
      </c>
      <c r="C27" s="1">
        <f>SUM(C19:C26)</f>
        <v>34333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74.03</v>
      </c>
      <c r="C4" s="1027">
        <v>71.290000000000006</v>
      </c>
      <c r="D4" s="1027">
        <v>76.86</v>
      </c>
      <c r="E4" s="1028">
        <v>64</v>
      </c>
      <c r="F4" s="1028">
        <v>170.7</v>
      </c>
      <c r="G4" s="1029">
        <v>45.1</v>
      </c>
      <c r="H4" s="1030">
        <v>43.2</v>
      </c>
      <c r="I4" s="1031">
        <v>46.8</v>
      </c>
      <c r="J4" s="1028">
        <v>20.7</v>
      </c>
    </row>
    <row r="5" spans="1:12" x14ac:dyDescent="0.25">
      <c r="A5" s="500">
        <v>2021</v>
      </c>
      <c r="B5" s="759">
        <v>73.25</v>
      </c>
      <c r="C5" s="760">
        <v>70.53</v>
      </c>
      <c r="D5" s="760">
        <v>75.89</v>
      </c>
      <c r="E5" s="1032">
        <v>63</v>
      </c>
      <c r="F5" s="1032">
        <v>172</v>
      </c>
      <c r="G5" s="1033">
        <v>45.2</v>
      </c>
      <c r="H5" s="1034">
        <v>43.3</v>
      </c>
      <c r="I5" s="1035">
        <v>46.9</v>
      </c>
      <c r="J5" s="1032">
        <v>15.7</v>
      </c>
    </row>
    <row r="6" spans="1:12" x14ac:dyDescent="0.25">
      <c r="A6" s="501">
        <v>2022</v>
      </c>
      <c r="B6" s="1020">
        <v>72.94</v>
      </c>
      <c r="C6" s="1021">
        <v>70.11</v>
      </c>
      <c r="D6" s="1021">
        <v>75.930000000000007</v>
      </c>
      <c r="E6" s="1022">
        <v>58</v>
      </c>
      <c r="F6" s="1022">
        <v>184.3</v>
      </c>
      <c r="G6" s="1023">
        <v>46</v>
      </c>
      <c r="H6" s="1024">
        <v>44.3</v>
      </c>
      <c r="I6" s="1025">
        <v>47.7</v>
      </c>
      <c r="J6" s="1022">
        <v>21.1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20.7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15.7</v>
      </c>
    </row>
    <row r="13" spans="1:12" x14ac:dyDescent="0.25">
      <c r="A13" s="635">
        <f t="shared" si="0"/>
        <v>2022</v>
      </c>
      <c r="B13" s="629">
        <f t="shared" si="1"/>
        <v>21.1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21727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22557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31.7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64273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4344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66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21534</v>
      </c>
      <c r="C5" s="70">
        <v>22072</v>
      </c>
      <c r="D5" s="55">
        <v>11868</v>
      </c>
      <c r="E5" s="110">
        <v>10204</v>
      </c>
      <c r="F5" s="55">
        <v>28.5</v>
      </c>
      <c r="G5" s="55">
        <v>31.5</v>
      </c>
      <c r="H5" s="110">
        <v>25.6</v>
      </c>
      <c r="I5" s="55">
        <v>53632</v>
      </c>
      <c r="J5" s="70"/>
      <c r="K5" s="55"/>
      <c r="L5" s="55"/>
      <c r="M5" s="71">
        <v>69</v>
      </c>
      <c r="N5" s="71">
        <v>74</v>
      </c>
      <c r="O5" s="71">
        <v>65</v>
      </c>
    </row>
    <row r="6" spans="1:16" x14ac:dyDescent="0.25">
      <c r="A6" s="217">
        <v>2021</v>
      </c>
      <c r="B6" s="214">
        <v>21631</v>
      </c>
      <c r="C6" s="214">
        <v>22346</v>
      </c>
      <c r="D6" s="58">
        <v>11917</v>
      </c>
      <c r="E6" s="162">
        <v>10429</v>
      </c>
      <c r="F6" s="58">
        <v>29.3</v>
      </c>
      <c r="G6" s="58">
        <v>32.1</v>
      </c>
      <c r="H6" s="162">
        <v>26.6</v>
      </c>
      <c r="I6" s="58">
        <v>57674</v>
      </c>
      <c r="J6" s="214">
        <v>5159</v>
      </c>
      <c r="K6" s="58">
        <v>2678</v>
      </c>
      <c r="L6" s="58">
        <v>2481</v>
      </c>
      <c r="M6" s="216">
        <v>68</v>
      </c>
      <c r="N6" s="216">
        <v>73</v>
      </c>
      <c r="O6" s="216">
        <v>64</v>
      </c>
    </row>
    <row r="7" spans="1:16" x14ac:dyDescent="0.25">
      <c r="A7" s="231">
        <v>2022</v>
      </c>
      <c r="B7" s="169">
        <v>21727</v>
      </c>
      <c r="C7" s="169">
        <v>22557</v>
      </c>
      <c r="D7" s="94">
        <v>11938</v>
      </c>
      <c r="E7" s="171">
        <v>10619</v>
      </c>
      <c r="F7" s="94">
        <v>31.7</v>
      </c>
      <c r="G7" s="58">
        <v>34.6</v>
      </c>
      <c r="H7" s="162">
        <v>29</v>
      </c>
      <c r="I7" s="94">
        <v>64273</v>
      </c>
      <c r="J7" s="169">
        <v>4686</v>
      </c>
      <c r="K7" s="94">
        <v>2440</v>
      </c>
      <c r="L7" s="94">
        <v>2246</v>
      </c>
      <c r="M7" s="216">
        <v>66</v>
      </c>
      <c r="N7" s="216">
        <v>71</v>
      </c>
      <c r="O7" s="216">
        <v>62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4344</v>
      </c>
      <c r="K8" s="1082">
        <v>2330</v>
      </c>
      <c r="L8" s="1082">
        <v>2014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53632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57674</v>
      </c>
      <c r="F14" s="516">
        <f>A5</f>
        <v>2020</v>
      </c>
      <c r="G14" s="312">
        <f>IF(ISBLANK(E5),"",E5)</f>
        <v>10204</v>
      </c>
      <c r="H14" s="312">
        <f>IF(ISBLANK(D5),"",D5)</f>
        <v>11868</v>
      </c>
      <c r="K14" s="516">
        <f>A6</f>
        <v>2021</v>
      </c>
      <c r="L14" s="312">
        <f>IF(ISBLANK(L6),"",L6)</f>
        <v>2481</v>
      </c>
      <c r="M14" s="312">
        <f>IF(ISBLANK(K6),"",K6)</f>
        <v>2678</v>
      </c>
    </row>
    <row r="15" spans="1:16" x14ac:dyDescent="0.25">
      <c r="A15" s="483">
        <f>A7</f>
        <v>2022</v>
      </c>
      <c r="B15" s="313">
        <f t="shared" si="0"/>
        <v>64273</v>
      </c>
      <c r="F15" s="488">
        <f t="shared" ref="F15:F16" si="1">A6</f>
        <v>2021</v>
      </c>
      <c r="G15" s="481">
        <f t="shared" ref="G15:G16" si="2">IF(ISBLANK(E6),"",E6)</f>
        <v>10429</v>
      </c>
      <c r="H15" s="481">
        <f t="shared" ref="H15:H16" si="3">IF(ISBLANK(D6),"",D6)</f>
        <v>11917</v>
      </c>
      <c r="K15" s="488">
        <f>A7</f>
        <v>2022</v>
      </c>
      <c r="L15" s="481">
        <f t="shared" ref="L15:L16" si="4">IF(ISBLANK(L7),"",L7)</f>
        <v>2246</v>
      </c>
      <c r="M15" s="481">
        <f t="shared" ref="M15:M16" si="5">IF(ISBLANK(K7),"",K7)</f>
        <v>2440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10619</v>
      </c>
      <c r="H16" s="313">
        <f t="shared" si="3"/>
        <v>11938</v>
      </c>
      <c r="K16" s="483">
        <f>A8</f>
        <v>2023</v>
      </c>
      <c r="L16" s="313">
        <f t="shared" si="4"/>
        <v>2014</v>
      </c>
      <c r="M16" s="313">
        <f t="shared" si="5"/>
        <v>2330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21534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21631</v>
      </c>
      <c r="C21" s="375"/>
      <c r="D21" s="199"/>
      <c r="F21" s="516">
        <f>A5</f>
        <v>2020</v>
      </c>
      <c r="G21" s="312">
        <f>IF(ISBLANK(E5),"",E5)</f>
        <v>10204</v>
      </c>
      <c r="H21" s="312">
        <f>IF(ISBLANK(D5),"",D5)</f>
        <v>11868</v>
      </c>
      <c r="K21" s="516">
        <f>A6</f>
        <v>2021</v>
      </c>
      <c r="L21" s="312">
        <f>IF(ISBLANK(L6),"",L6)</f>
        <v>2481</v>
      </c>
      <c r="M21" s="312">
        <f>IF(ISBLANK(K6),"",K6)</f>
        <v>2678</v>
      </c>
    </row>
    <row r="22" spans="1:15" x14ac:dyDescent="0.25">
      <c r="A22" s="483">
        <f t="shared" si="6"/>
        <v>2022</v>
      </c>
      <c r="B22" s="313">
        <f t="shared" si="7"/>
        <v>21727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10429</v>
      </c>
      <c r="H22" s="481">
        <f t="shared" ref="H22:H23" si="10">IF(ISBLANK(D6),"",D6)</f>
        <v>11917</v>
      </c>
      <c r="K22" s="488">
        <f>A7</f>
        <v>2022</v>
      </c>
      <c r="L22" s="481">
        <f>IF(ISBLANK(L7),"",L7)</f>
        <v>2246</v>
      </c>
      <c r="M22" s="481">
        <f>IF(ISBLANK(K7),"",K7)</f>
        <v>2440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10619</v>
      </c>
      <c r="H23" s="313">
        <f t="shared" si="10"/>
        <v>11938</v>
      </c>
      <c r="K23" s="483">
        <f>A8</f>
        <v>2023</v>
      </c>
      <c r="L23" s="313">
        <f>IF(ISBLANK(L8),"",L8)</f>
        <v>2014</v>
      </c>
      <c r="M23" s="313">
        <f>IF(ISBLANK(K8),"",K8)</f>
        <v>2330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21534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21631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21727</v>
      </c>
      <c r="C28" s="375"/>
      <c r="D28" s="199"/>
      <c r="F28" s="516">
        <f>A5</f>
        <v>2020</v>
      </c>
      <c r="G28" s="312">
        <f>IF(ISBLANK(H5),"",H5)</f>
        <v>25.6</v>
      </c>
      <c r="H28" s="312">
        <f>IF(ISBLANK(G5),"",G5)</f>
        <v>31.5</v>
      </c>
      <c r="K28" s="516">
        <f>A5</f>
        <v>2020</v>
      </c>
      <c r="L28" s="312">
        <f>IF(ISBLANK(O5),"",O5)</f>
        <v>65</v>
      </c>
      <c r="M28" s="312">
        <f>IF(ISBLANK(N5),"",N5)</f>
        <v>74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26.6</v>
      </c>
      <c r="H29" s="481">
        <f t="shared" ref="H29:H30" si="15">IF(ISBLANK(G6),"",G6)</f>
        <v>32.1</v>
      </c>
      <c r="K29" s="488">
        <f t="shared" ref="K29:K30" si="16">A6</f>
        <v>2021</v>
      </c>
      <c r="L29" s="481">
        <f t="shared" ref="L29:L30" si="17">IF(ISBLANK(O6),"",O6)</f>
        <v>64</v>
      </c>
      <c r="M29" s="481">
        <f t="shared" ref="M29:M30" si="18">IF(ISBLANK(N6),"",N6)</f>
        <v>73</v>
      </c>
    </row>
    <row r="30" spans="1:15" x14ac:dyDescent="0.25">
      <c r="F30" s="483">
        <f t="shared" si="13"/>
        <v>2022</v>
      </c>
      <c r="G30" s="313">
        <f t="shared" si="14"/>
        <v>29</v>
      </c>
      <c r="H30" s="313">
        <f t="shared" si="15"/>
        <v>34.6</v>
      </c>
      <c r="K30" s="483">
        <f t="shared" si="16"/>
        <v>2022</v>
      </c>
      <c r="L30" s="313">
        <f t="shared" si="17"/>
        <v>62</v>
      </c>
      <c r="M30" s="313">
        <f t="shared" si="18"/>
        <v>71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25.6</v>
      </c>
      <c r="H35" s="312">
        <f>IF(ISBLANK(G5),"",G5)</f>
        <v>31.5</v>
      </c>
      <c r="K35" s="516">
        <f>A5</f>
        <v>2020</v>
      </c>
      <c r="L35" s="312">
        <f>IF(ISBLANK(O5),"",O5)</f>
        <v>65</v>
      </c>
      <c r="M35" s="312">
        <f>IF(ISBLANK(N5),"",N5)</f>
        <v>74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26.6</v>
      </c>
      <c r="H36" s="481">
        <f t="shared" ref="H36:H37" si="21">IF(ISBLANK(G6),"",G6)</f>
        <v>32.1</v>
      </c>
      <c r="K36" s="488">
        <f t="shared" ref="K36:K37" si="22">A6</f>
        <v>2021</v>
      </c>
      <c r="L36" s="481">
        <f t="shared" ref="L36:L37" si="23">IF(ISBLANK(O6),"",O6)</f>
        <v>64</v>
      </c>
      <c r="M36" s="481">
        <f t="shared" ref="M36:M37" si="24">IF(ISBLANK(N6),"",N6)</f>
        <v>73</v>
      </c>
    </row>
    <row r="37" spans="6:15" x14ac:dyDescent="0.25">
      <c r="F37" s="483">
        <f t="shared" si="19"/>
        <v>2022</v>
      </c>
      <c r="G37" s="313">
        <f t="shared" si="20"/>
        <v>29</v>
      </c>
      <c r="H37" s="313">
        <f t="shared" si="21"/>
        <v>34.6</v>
      </c>
      <c r="K37" s="483">
        <f t="shared" si="22"/>
        <v>2022</v>
      </c>
      <c r="L37" s="313">
        <f t="shared" si="23"/>
        <v>62</v>
      </c>
      <c r="M37" s="313">
        <f t="shared" si="24"/>
        <v>71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16.600000000000001</v>
      </c>
      <c r="C6" s="35">
        <v>16</v>
      </c>
      <c r="D6" s="63">
        <v>17.3</v>
      </c>
      <c r="E6" s="35">
        <v>54.6</v>
      </c>
      <c r="F6" s="35">
        <v>50.9</v>
      </c>
      <c r="G6" s="35">
        <v>58.6</v>
      </c>
      <c r="H6" s="294">
        <v>28.8</v>
      </c>
      <c r="I6" s="35">
        <v>33.1</v>
      </c>
      <c r="J6" s="63">
        <v>24.1</v>
      </c>
      <c r="M6" s="127" t="s">
        <v>16</v>
      </c>
      <c r="N6" s="937">
        <f>IF(ISBLANK(B8),"",B8)</f>
        <v>15.9</v>
      </c>
      <c r="O6" s="937">
        <f>IF(ISBLANK(E8),"",E8)</f>
        <v>52.6</v>
      </c>
      <c r="P6" s="128">
        <f>IF(ISBLANK(H8),"",H8)</f>
        <v>31.5</v>
      </c>
    </row>
    <row r="7" spans="1:19" x14ac:dyDescent="0.25">
      <c r="A7" s="288">
        <v>2022</v>
      </c>
      <c r="B7" s="169">
        <v>16</v>
      </c>
      <c r="C7" s="94">
        <v>15.4</v>
      </c>
      <c r="D7" s="171">
        <v>16.600000000000001</v>
      </c>
      <c r="E7" s="94">
        <v>53.2</v>
      </c>
      <c r="F7" s="94">
        <v>49.5</v>
      </c>
      <c r="G7" s="94">
        <v>57.3</v>
      </c>
      <c r="H7" s="169">
        <v>30.8</v>
      </c>
      <c r="I7" s="94">
        <v>35.200000000000003</v>
      </c>
      <c r="J7" s="171">
        <v>26</v>
      </c>
    </row>
    <row r="8" spans="1:19" x14ac:dyDescent="0.25">
      <c r="A8" s="220">
        <v>2023</v>
      </c>
      <c r="B8" s="169">
        <v>15.9</v>
      </c>
      <c r="C8" s="94">
        <v>15.2</v>
      </c>
      <c r="D8" s="171">
        <v>16.7</v>
      </c>
      <c r="E8" s="94">
        <v>52.6</v>
      </c>
      <c r="F8" s="94">
        <v>50.1</v>
      </c>
      <c r="G8" s="94">
        <v>55.6</v>
      </c>
      <c r="H8" s="169">
        <v>31.5</v>
      </c>
      <c r="I8" s="94">
        <v>34.799999999999997</v>
      </c>
      <c r="J8" s="171">
        <v>27.7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16.7</v>
      </c>
      <c r="O12" s="938">
        <f>IF(ISBLANK(G8),"",G8)</f>
        <v>55.6</v>
      </c>
      <c r="P12" s="940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15.2</v>
      </c>
      <c r="O13" s="939">
        <f>IF(ISBLANK(F8),"",F8)</f>
        <v>50.1</v>
      </c>
      <c r="P13" s="941">
        <f>IF(ISBLANK(I8),"",I8)</f>
        <v>34.799999999999997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15.9</v>
      </c>
      <c r="O20" s="937">
        <f>IF(ISBLANK(E8),"",E8)</f>
        <v>52.6</v>
      </c>
      <c r="P20" s="942">
        <f>IF(ISBLANK(H8),"",H8)</f>
        <v>31.5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16.7</v>
      </c>
      <c r="O24" s="938">
        <f>IF(ISBLANK(G8),"",G8)</f>
        <v>55.6</v>
      </c>
      <c r="P24" s="940">
        <f>IF(ISBLANK(J8),"",J8)</f>
        <v>27.7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15.2</v>
      </c>
      <c r="O25" s="939">
        <f>IF(ISBLANK(F8),"",F8)</f>
        <v>50.1</v>
      </c>
      <c r="P25" s="941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4319424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60757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4265391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59996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11980701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168519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1073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54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74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2518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179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280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1236413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39.9</v>
      </c>
      <c r="E20" s="602">
        <v>36.5</v>
      </c>
      <c r="F20" s="602">
        <v>33.5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29.9</v>
      </c>
      <c r="E21" s="753">
        <v>23.1</v>
      </c>
      <c r="F21" s="753">
        <v>22.7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4.3</v>
      </c>
      <c r="E22" s="754">
        <v>3.5</v>
      </c>
      <c r="F22" s="754">
        <v>3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33.5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22.7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3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40.799999999999997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33.5</v>
      </c>
      <c r="C30" s="206" t="s">
        <v>501</v>
      </c>
    </row>
    <row r="31" spans="1:11" x14ac:dyDescent="0.25">
      <c r="A31" s="700" t="s">
        <v>1438</v>
      </c>
      <c r="B31" s="736">
        <f>F21</f>
        <v>22.7</v>
      </c>
    </row>
    <row r="32" spans="1:11" x14ac:dyDescent="0.25">
      <c r="A32" s="700" t="s">
        <v>1439</v>
      </c>
      <c r="B32" s="736">
        <f>F22</f>
        <v>3</v>
      </c>
    </row>
    <row r="33" spans="1:2" x14ac:dyDescent="0.25">
      <c r="A33" s="701" t="s">
        <v>1440</v>
      </c>
      <c r="B33" s="734">
        <f>100-(B30+B31+B32)</f>
        <v>40.799999999999997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1054</v>
      </c>
      <c r="C4" s="71">
        <v>55</v>
      </c>
      <c r="D4" s="71">
        <v>58</v>
      </c>
      <c r="G4" s="219">
        <f>A4</f>
        <v>2020</v>
      </c>
      <c r="H4" s="291">
        <f>IF(ISBLANK(C4),"",C4)</f>
        <v>55</v>
      </c>
      <c r="I4" s="291">
        <f>IF(ISBLANK(D4),"",D4)</f>
        <v>58</v>
      </c>
    </row>
    <row r="5" spans="1:9" x14ac:dyDescent="0.25">
      <c r="A5" s="288">
        <v>2021</v>
      </c>
      <c r="B5" s="216">
        <v>1064</v>
      </c>
      <c r="C5" s="216">
        <v>53</v>
      </c>
      <c r="D5" s="216">
        <v>73</v>
      </c>
      <c r="G5" s="288">
        <f t="shared" ref="G5:G6" si="0">A5</f>
        <v>2021</v>
      </c>
      <c r="H5" s="292">
        <f t="shared" ref="H5:H6" si="1">IF(ISBLANK(C5),"",C5)</f>
        <v>53</v>
      </c>
      <c r="I5" s="292">
        <f t="shared" ref="I5:I6" si="2">IF(ISBLANK(D5),"",D5)</f>
        <v>73</v>
      </c>
    </row>
    <row r="6" spans="1:9" x14ac:dyDescent="0.25">
      <c r="A6" s="220">
        <v>2022</v>
      </c>
      <c r="B6" s="170">
        <v>1073</v>
      </c>
      <c r="C6" s="170">
        <v>54</v>
      </c>
      <c r="D6" s="170">
        <v>74</v>
      </c>
      <c r="G6" s="221">
        <f t="shared" si="0"/>
        <v>2022</v>
      </c>
      <c r="H6" s="293">
        <f t="shared" si="1"/>
        <v>54</v>
      </c>
      <c r="I6" s="293">
        <f t="shared" si="2"/>
        <v>74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55</v>
      </c>
      <c r="I12" s="291">
        <f>IF(ISBLANK(D4),"",D4)</f>
        <v>58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53</v>
      </c>
      <c r="I13" s="292">
        <f t="shared" si="4"/>
        <v>73</v>
      </c>
    </row>
    <row r="14" spans="1:9" x14ac:dyDescent="0.25">
      <c r="G14" s="221">
        <f t="shared" si="3"/>
        <v>2022</v>
      </c>
      <c r="H14" s="293">
        <f t="shared" ref="H14:I14" si="5">IF(ISBLANK(C6),"",C6)</f>
        <v>54</v>
      </c>
      <c r="I14" s="293">
        <f t="shared" si="5"/>
        <v>74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2327</v>
      </c>
      <c r="C23" s="71">
        <v>216</v>
      </c>
      <c r="D23" s="71">
        <v>222</v>
      </c>
      <c r="G23" s="219">
        <f>A23</f>
        <v>2020</v>
      </c>
      <c r="H23" s="291">
        <f>IF(ISBLANK(C23),"",C23)</f>
        <v>216</v>
      </c>
      <c r="I23" s="291">
        <f>IF(ISBLANK(D23),"",D23)</f>
        <v>222</v>
      </c>
    </row>
    <row r="24" spans="1:13" x14ac:dyDescent="0.25">
      <c r="A24" s="288">
        <v>2021</v>
      </c>
      <c r="B24" s="216">
        <v>2408</v>
      </c>
      <c r="C24" s="216">
        <v>199</v>
      </c>
      <c r="D24" s="216">
        <v>276</v>
      </c>
      <c r="G24" s="288">
        <f t="shared" ref="G24:G25" si="6">A24</f>
        <v>2021</v>
      </c>
      <c r="H24" s="292">
        <f t="shared" ref="H24:H25" si="7">IF(ISBLANK(C24),"",C24)</f>
        <v>199</v>
      </c>
      <c r="I24" s="292">
        <f t="shared" ref="I24:I25" si="8">IF(ISBLANK(D24),"",D24)</f>
        <v>276</v>
      </c>
    </row>
    <row r="25" spans="1:13" x14ac:dyDescent="0.25">
      <c r="A25" s="220">
        <v>2022</v>
      </c>
      <c r="B25" s="170">
        <v>2518</v>
      </c>
      <c r="C25" s="170">
        <v>179</v>
      </c>
      <c r="D25" s="170">
        <v>280</v>
      </c>
      <c r="G25" s="221">
        <f t="shared" si="6"/>
        <v>2022</v>
      </c>
      <c r="H25" s="293">
        <f t="shared" si="7"/>
        <v>179</v>
      </c>
      <c r="I25" s="293">
        <f t="shared" si="8"/>
        <v>280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216</v>
      </c>
      <c r="I31" s="291">
        <f>IF(ISBLANK(D23),"",D23)</f>
        <v>222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199</v>
      </c>
      <c r="I32" s="292">
        <f t="shared" si="10"/>
        <v>276</v>
      </c>
    </row>
    <row r="33" spans="7:9" x14ac:dyDescent="0.25">
      <c r="G33" s="221">
        <f t="shared" si="9"/>
        <v>2022</v>
      </c>
      <c r="H33" s="293">
        <f t="shared" ref="H33:I33" si="11">IF(ISBLANK(C25),"",C25)</f>
        <v>179</v>
      </c>
      <c r="I33" s="293">
        <f t="shared" si="11"/>
        <v>280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2758660</v>
      </c>
      <c r="C4" s="1086">
        <v>35613</v>
      </c>
      <c r="D4" s="110">
        <v>2071134</v>
      </c>
      <c r="E4" s="70">
        <v>26737</v>
      </c>
      <c r="F4" s="1085">
        <v>299391</v>
      </c>
      <c r="G4" s="70">
        <v>3865</v>
      </c>
      <c r="H4" s="1087">
        <v>6922413</v>
      </c>
      <c r="I4" s="1086">
        <v>89364</v>
      </c>
    </row>
    <row r="5" spans="1:9" x14ac:dyDescent="0.25">
      <c r="A5" s="589">
        <v>2021</v>
      </c>
      <c r="B5" s="1088">
        <v>3809072</v>
      </c>
      <c r="C5" s="1089">
        <v>49862</v>
      </c>
      <c r="D5" s="162">
        <v>2409432</v>
      </c>
      <c r="E5" s="214">
        <v>31540</v>
      </c>
      <c r="F5" s="1088">
        <v>368574</v>
      </c>
      <c r="G5" s="214">
        <v>4825</v>
      </c>
      <c r="H5" s="1090">
        <v>10424660</v>
      </c>
      <c r="I5" s="1089">
        <v>136461</v>
      </c>
    </row>
    <row r="6" spans="1:9" x14ac:dyDescent="0.25">
      <c r="A6" s="590">
        <v>2022</v>
      </c>
      <c r="B6" s="1091">
        <v>4017534</v>
      </c>
      <c r="C6" s="1092">
        <v>56510</v>
      </c>
      <c r="D6" s="171">
        <v>2714465</v>
      </c>
      <c r="E6" s="169">
        <v>38181</v>
      </c>
      <c r="F6" s="1091">
        <v>358336</v>
      </c>
      <c r="G6" s="169">
        <v>5040</v>
      </c>
      <c r="H6" s="1093">
        <v>11980701</v>
      </c>
      <c r="I6" s="1092">
        <v>168519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655144</v>
      </c>
      <c r="C4" s="1085">
        <v>3068743</v>
      </c>
      <c r="D4" s="1086">
        <v>39616</v>
      </c>
      <c r="E4" s="1085">
        <v>3081418</v>
      </c>
      <c r="F4" s="1086">
        <v>39779</v>
      </c>
    </row>
    <row r="5" spans="1:6" x14ac:dyDescent="0.25">
      <c r="A5" s="482">
        <v>2021</v>
      </c>
      <c r="B5" s="1090">
        <v>705150</v>
      </c>
      <c r="C5" s="1088">
        <v>3606794</v>
      </c>
      <c r="D5" s="1089">
        <v>47214</v>
      </c>
      <c r="E5" s="1088">
        <v>3482090</v>
      </c>
      <c r="F5" s="1089">
        <v>45581</v>
      </c>
    </row>
    <row r="6" spans="1:6" ht="15.75" thickBot="1" x14ac:dyDescent="0.3">
      <c r="A6" s="962">
        <v>2022</v>
      </c>
      <c r="B6" s="1094">
        <v>1236413</v>
      </c>
      <c r="C6" s="1095">
        <v>4319424</v>
      </c>
      <c r="D6" s="1096">
        <v>60757</v>
      </c>
      <c r="E6" s="1095">
        <v>4265391</v>
      </c>
      <c r="F6" s="1096">
        <v>59996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Сомбор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1216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16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71094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58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8.3000000000000007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20.7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-12.5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72.94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46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184.3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2.39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66165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66608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2019</v>
      </c>
      <c r="C63" s="550">
        <f>IF(ISBLANK('DEM2'!C7),"-",'DEM2'!C7)</f>
        <v>2207</v>
      </c>
      <c r="D63" s="550"/>
      <c r="E63" s="550">
        <f>IF(ISBLANK('DEM2'!D8),"-",'DEM2'!D8)</f>
        <v>1969</v>
      </c>
      <c r="F63" s="550">
        <f>IF(ISBLANK('DEM2'!C8),"-",'DEM2'!C8)</f>
        <v>2106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2640</v>
      </c>
      <c r="C64" s="319">
        <f>IF(ISBLANK('DEM2'!F7),"-",'DEM2'!F7)</f>
        <v>2747</v>
      </c>
      <c r="D64" s="791"/>
      <c r="E64" s="319">
        <f>IF(ISBLANK('DEM2'!G8),"-",'DEM2'!G8)</f>
        <v>2455</v>
      </c>
      <c r="F64" s="319">
        <f>IF(ISBLANK('DEM2'!F8),"-",'DEM2'!F8)</f>
        <v>2614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1485</v>
      </c>
      <c r="C65" s="347">
        <f>IF(ISBLANK('DEM2'!I7),"-",'DEM2'!I7)</f>
        <v>1576</v>
      </c>
      <c r="D65" s="395"/>
      <c r="E65" s="347">
        <f>IF(ISBLANK('DEM2'!J8),"-",'DEM2'!J8)</f>
        <v>1328</v>
      </c>
      <c r="F65" s="347">
        <f>IF(ISBLANK('DEM2'!I8),"-",'DEM2'!I8)</f>
        <v>1426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5762</v>
      </c>
      <c r="C66" s="319">
        <f>IF(ISBLANK('DEM2'!L7),"-",'DEM2'!L7)</f>
        <v>6131</v>
      </c>
      <c r="D66" s="397"/>
      <c r="E66" s="319">
        <f>IF(ISBLANK('DEM2'!M8),"-",'DEM2'!M8)</f>
        <v>5422</v>
      </c>
      <c r="F66" s="319">
        <f>IF(ISBLANK('DEM2'!L8),"-",'DEM2'!L8)</f>
        <v>5789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5714</v>
      </c>
      <c r="C67" s="319">
        <f>IF(ISBLANK('DEM2'!O7),"-",'DEM2'!O7)</f>
        <v>6125</v>
      </c>
      <c r="D67" s="397"/>
      <c r="E67" s="319">
        <f>IF(ISBLANK('DEM2'!P8),"-",'DEM2'!P8)</f>
        <v>4821</v>
      </c>
      <c r="F67" s="319">
        <f>IF(ISBLANK('DEM2'!O8),"-",'DEM2'!O8)</f>
        <v>5204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24292</v>
      </c>
      <c r="C68" s="416">
        <f>IF(ISBLANK('DEM2'!R7),"-",'DEM2'!R7)</f>
        <v>24937</v>
      </c>
      <c r="D68" s="422"/>
      <c r="E68" s="416">
        <f>IF(ISBLANK('DEM2'!S8),"-",'DEM2'!S8)</f>
        <v>21945</v>
      </c>
      <c r="F68" s="416">
        <f>IF(ISBLANK('DEM2'!R8),"-",'DEM2'!R8)</f>
        <v>22408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39256</v>
      </c>
      <c r="C69" s="465">
        <f>IF(ISBLANK('DEM2'!U7),"-",'DEM2'!U7)</f>
        <v>37137</v>
      </c>
      <c r="D69" s="801"/>
      <c r="E69" s="465">
        <f>IF(ISBLANK('DEM2'!V8),"-",'DEM2'!V8)</f>
        <v>36624</v>
      </c>
      <c r="F69" s="465">
        <f>IF(ISBLANK('DEM2'!U8),"-",'DEM2'!U8)</f>
        <v>34470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7.1</v>
      </c>
      <c r="G115" s="802">
        <f>IF(ISBLANK('DEM2'!E23),"-",'DEM2'!E23)</f>
        <v>20.9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3.7</v>
      </c>
      <c r="G116" s="409">
        <f>IF(ISBLANK('DEM2'!E24),"-",'DEM2'!E24)</f>
        <v>10.9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5.0999999999999996</v>
      </c>
      <c r="G117" s="803">
        <f>IF(ISBLANK('DEM2'!E25),"-",'DEM2'!E25)</f>
        <v>10.1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21727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22557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31.7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64273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4344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66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27.5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57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9.1999999999999993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11980701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168519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2714465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1500151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38181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4017534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56510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358336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5040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4319424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60757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4265391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59996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1073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2518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1236413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8396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7512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5528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41505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8197</v>
      </c>
      <c r="C300" s="810">
        <f>IF(ISBLANK(POLJ3!C4),"-",POLJ3!C4)</f>
        <v>1844</v>
      </c>
      <c r="D300" s="1129">
        <f>IF(ISBLANK(POLJ3!D4),"-",POLJ3!D4)</f>
        <v>6353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7135</v>
      </c>
      <c r="C301" s="791">
        <f>IF(ISBLANK(POLJ3!C5),"-",POLJ3!C5)</f>
        <v>4384</v>
      </c>
      <c r="D301" s="1130">
        <f>IF(ISBLANK(POLJ3!D5),"-",POLJ3!D5)</f>
        <v>2751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52</v>
      </c>
      <c r="C302" s="792">
        <f>IF(ISBLANK(POLJ3!C6),"-",POLJ3!C6)</f>
        <v>4</v>
      </c>
      <c r="D302" s="1131">
        <f>IF(ISBLANK(POLJ3!D6),"-",POLJ3!D6)</f>
        <v>48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1212</v>
      </c>
      <c r="C303" s="793">
        <f>IF(ISBLANK(POLJ3!C7),"-",POLJ3!C7)</f>
        <v>254</v>
      </c>
      <c r="D303" s="1111">
        <f>IF(ISBLANK(POLJ3!D7),"-",POLJ3!D7)</f>
        <v>958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8396</v>
      </c>
      <c r="C304" s="809">
        <f>IF(ISBLANK(POLJ3!C8),"-",POLJ3!C8)</f>
        <v>1636</v>
      </c>
      <c r="D304" s="1159">
        <f>IF(ISBLANK(POLJ3!D8),"-",POLJ3!D8)</f>
        <v>6760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332.89</v>
      </c>
      <c r="C310" s="1160"/>
      <c r="D310" s="3"/>
      <c r="E310" s="5"/>
      <c r="F310" s="5"/>
      <c r="G310" s="817" t="s">
        <v>773</v>
      </c>
      <c r="H310" s="818">
        <f>IF(ISBLANK(POLJ2!H3),"-",POLJ2!H3)</f>
        <v>14497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88724.06</v>
      </c>
      <c r="C311" s="1161"/>
      <c r="D311" s="3"/>
      <c r="E311" s="5"/>
      <c r="F311" s="5"/>
      <c r="G311" s="812" t="s">
        <v>774</v>
      </c>
      <c r="H311" s="250">
        <f>IF(ISBLANK(POLJ2!H4),"-",POLJ2!H4)</f>
        <v>105246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524.03</v>
      </c>
      <c r="C312" s="1161"/>
      <c r="D312" s="3"/>
      <c r="E312" s="5"/>
      <c r="F312" s="5"/>
      <c r="G312" s="812" t="s">
        <v>775</v>
      </c>
      <c r="H312" s="250">
        <f>IF(ISBLANK(POLJ2!H5),"-",POLJ2!H5)</f>
        <v>13219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56.57</v>
      </c>
      <c r="C313" s="1161"/>
      <c r="D313" s="3"/>
      <c r="E313" s="5"/>
      <c r="F313" s="5"/>
      <c r="G313" s="814" t="s">
        <v>776</v>
      </c>
      <c r="H313" s="251">
        <f>IF(ISBLANK(POLJ2!H6),"-",POLJ2!H6)</f>
        <v>296440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11.9</v>
      </c>
      <c r="C314" s="1161"/>
      <c r="D314" s="3"/>
      <c r="E314" s="5"/>
      <c r="F314" s="5"/>
      <c r="G314" s="816" t="s">
        <v>16</v>
      </c>
      <c r="H314" s="819">
        <f>IF(ISBLANK(POLJ2!H7),"-",POLJ2!H7)</f>
        <v>429402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5683.49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95332.94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2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33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379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27.2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2021</v>
      </c>
      <c r="I364" s="810">
        <f>IF(ISBLANK(OBRAZ2!I6),"-",OBRAZ2!I6)</f>
        <v>1545</v>
      </c>
      <c r="J364" s="810">
        <f>IF(ISBLANK(OBRAZ2!J6),"-",OBRAZ2!J6)</f>
        <v>476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837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57.1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20</v>
      </c>
      <c r="I366" s="809">
        <f>IF(ISBLANK(OBRAZ2!I8),"-",OBRAZ2!I8)</f>
        <v>20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794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5.4869006426099851</v>
      </c>
      <c r="I375" s="852">
        <f>IF(ISBLANK(OBRAZ2!C12),"-",OBRAZ2!C21)</f>
        <v>1.5338941118258289</v>
      </c>
      <c r="J375" s="852">
        <f>IF(ISBLANK(OBRAZ2!D12),"-",OBRAZ2!D21)</f>
        <v>3.4825870646766171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55.363321799307961</v>
      </c>
      <c r="I377" s="853">
        <f>IF(ISBLANK(OBRAZ2!C14),"-",OBRAZ2!C23)</f>
        <v>61.009401286491837</v>
      </c>
      <c r="J377" s="853">
        <f>IF(ISBLANK(OBRAZ2!D14),"-",OBRAZ2!D23)</f>
        <v>57.014925373134332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15.669797330696985</v>
      </c>
      <c r="I379" s="853">
        <f>IF(ISBLANK(OBRAZ2!C16),"-",OBRAZ2!C25)</f>
        <v>19.099455714992576</v>
      </c>
      <c r="J379" s="853">
        <f>IF(ISBLANK(OBRAZ2!D16),"-",OBRAZ2!D25)</f>
        <v>17.164179104477611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23.479980227385074</v>
      </c>
      <c r="I380" s="854">
        <f>IF(ISBLANK(OBRAZ2!C17),"-",OBRAZ2!C26)</f>
        <v>18.35724888668976</v>
      </c>
      <c r="J380" s="854">
        <f>IF(ISBLANK(OBRAZ2!D17),"-",OBRAZ2!D26)</f>
        <v>22.338308457711442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19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3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2430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2514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21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94.7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626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96.2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72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98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7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3183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805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20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16808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3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22277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61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16726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275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3.9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0.7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0.8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0.16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2.7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63.1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0.19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11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15.5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99.3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79.900000000000006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8982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12.6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19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473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3716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43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51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4.5999999999999996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0.4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4.2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6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142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0.8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5451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7.7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1616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14.5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783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259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389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220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271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125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16.100000000000001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47.5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39.299999999999997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19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503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283.98599999999999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3.4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46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617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31668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155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7890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7585.83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15.492179999999999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57</v>
      </c>
      <c r="D696" s="317"/>
      <c r="E696" s="316"/>
      <c r="F696" s="5"/>
      <c r="G696" s="839">
        <v>2012</v>
      </c>
      <c r="H696" s="837">
        <f>IF(ISBLANK(INDEKSI2!B5),"-",INDEKSI2!B5)</f>
        <v>35.04</v>
      </c>
      <c r="I696" s="837">
        <f>IF(ISBLANK(INDEKSI2!C5),"-",INDEKSI2!C5)</f>
        <v>25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46.34</v>
      </c>
      <c r="D697" s="317"/>
      <c r="E697" s="316"/>
      <c r="F697" s="5"/>
      <c r="G697" s="840">
        <v>2013</v>
      </c>
      <c r="H697" s="561">
        <f>IF(ISBLANK(INDEKSI2!B6),"-",INDEKSI2!B6)</f>
        <v>35.33</v>
      </c>
      <c r="I697" s="561">
        <f>IF(ISBLANK(INDEKSI2!C6),"-",INDEKSI2!C6)</f>
        <v>38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35.76</v>
      </c>
      <c r="I698" s="838">
        <f>IF(ISBLANK(INDEKSI2!C7),"-",INDEKSI2!C7)</f>
        <v>39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11066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11230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25600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26742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2.2999999999999998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9.1999999999999993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27.5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57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35.76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39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15.492179999999999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57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46.34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35.49</v>
      </c>
      <c r="C4" s="723">
        <v>33</v>
      </c>
      <c r="D4" s="712"/>
      <c r="E4" s="713"/>
      <c r="F4" s="714"/>
    </row>
    <row r="5" spans="1:6" x14ac:dyDescent="0.25">
      <c r="A5" s="288">
        <v>2012</v>
      </c>
      <c r="B5" s="616">
        <v>35.04</v>
      </c>
      <c r="C5" s="724">
        <v>25</v>
      </c>
      <c r="D5" s="715"/>
      <c r="E5" s="643"/>
      <c r="F5" s="716"/>
    </row>
    <row r="6" spans="1:6" x14ac:dyDescent="0.25">
      <c r="A6" s="288">
        <v>2013</v>
      </c>
      <c r="B6" s="616">
        <v>35.33</v>
      </c>
      <c r="C6" s="724">
        <v>38</v>
      </c>
      <c r="D6" s="717">
        <v>15.492179999999999</v>
      </c>
      <c r="E6" s="611">
        <v>57</v>
      </c>
      <c r="F6" s="718">
        <v>46.34</v>
      </c>
    </row>
    <row r="7" spans="1:6" x14ac:dyDescent="0.25">
      <c r="A7" s="221">
        <v>2014</v>
      </c>
      <c r="B7" s="617">
        <v>35.76</v>
      </c>
      <c r="C7" s="725">
        <v>39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8396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5528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7512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332.89</v>
      </c>
      <c r="G3" s="219" t="s">
        <v>773</v>
      </c>
      <c r="H3" s="71">
        <v>14497</v>
      </c>
    </row>
    <row r="4" spans="1:9" x14ac:dyDescent="0.25">
      <c r="A4" s="288" t="s">
        <v>768</v>
      </c>
      <c r="B4" s="216">
        <v>88724.06</v>
      </c>
      <c r="G4" s="288" t="s">
        <v>774</v>
      </c>
      <c r="H4" s="216">
        <v>105246</v>
      </c>
    </row>
    <row r="5" spans="1:9" x14ac:dyDescent="0.25">
      <c r="A5" s="288" t="s">
        <v>769</v>
      </c>
      <c r="B5" s="216">
        <v>524.03</v>
      </c>
      <c r="G5" s="288" t="s">
        <v>775</v>
      </c>
      <c r="H5" s="216">
        <v>13219</v>
      </c>
    </row>
    <row r="6" spans="1:9" x14ac:dyDescent="0.25">
      <c r="A6" s="288" t="s">
        <v>770</v>
      </c>
      <c r="B6" s="216">
        <v>56.57</v>
      </c>
      <c r="G6" s="288" t="s">
        <v>776</v>
      </c>
      <c r="H6" s="216">
        <v>296440</v>
      </c>
    </row>
    <row r="7" spans="1:9" x14ac:dyDescent="0.25">
      <c r="A7" s="288" t="s">
        <v>771</v>
      </c>
      <c r="B7" s="216">
        <v>11.9</v>
      </c>
      <c r="G7" s="1" t="s">
        <v>24</v>
      </c>
      <c r="H7" s="290">
        <v>429402</v>
      </c>
    </row>
    <row r="8" spans="1:9" x14ac:dyDescent="0.25">
      <c r="A8" s="289" t="s">
        <v>772</v>
      </c>
      <c r="B8" s="73">
        <v>5683.49</v>
      </c>
    </row>
    <row r="9" spans="1:9" x14ac:dyDescent="0.25">
      <c r="A9" s="1" t="s">
        <v>24</v>
      </c>
      <c r="B9" s="290">
        <v>95332.94</v>
      </c>
      <c r="I9" s="41" t="s">
        <v>884</v>
      </c>
    </row>
    <row r="10" spans="1:9" x14ac:dyDescent="0.25">
      <c r="G10" s="29" t="s">
        <v>783</v>
      </c>
      <c r="H10" s="58">
        <v>41505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8197</v>
      </c>
      <c r="C4" s="55">
        <v>1844</v>
      </c>
      <c r="D4" s="110">
        <v>6353</v>
      </c>
    </row>
    <row r="5" spans="1:4" ht="30" customHeight="1" x14ac:dyDescent="0.25">
      <c r="A5" s="276" t="s">
        <v>892</v>
      </c>
      <c r="B5" s="214">
        <v>7135</v>
      </c>
      <c r="C5" s="58">
        <v>4384</v>
      </c>
      <c r="D5" s="162">
        <v>2751</v>
      </c>
    </row>
    <row r="6" spans="1:4" x14ac:dyDescent="0.25">
      <c r="A6" s="276" t="s">
        <v>780</v>
      </c>
      <c r="B6" s="214">
        <v>52</v>
      </c>
      <c r="C6" s="58">
        <v>4</v>
      </c>
      <c r="D6" s="162">
        <v>48</v>
      </c>
    </row>
    <row r="7" spans="1:4" ht="30" x14ac:dyDescent="0.25">
      <c r="A7" s="276" t="s">
        <v>781</v>
      </c>
      <c r="B7" s="214">
        <v>1212</v>
      </c>
      <c r="C7" s="58">
        <v>254</v>
      </c>
      <c r="D7" s="162">
        <v>958</v>
      </c>
    </row>
    <row r="8" spans="1:4" x14ac:dyDescent="0.25">
      <c r="A8" s="203" t="s">
        <v>782</v>
      </c>
      <c r="B8" s="72">
        <v>8396</v>
      </c>
      <c r="C8" s="61">
        <v>1636</v>
      </c>
      <c r="D8" s="111">
        <v>6760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7.6923076923076925</v>
      </c>
      <c r="C14" s="278">
        <f>D6/B6*100</f>
        <v>92.307692307692307</v>
      </c>
    </row>
    <row r="15" spans="1:4" ht="60" x14ac:dyDescent="0.25">
      <c r="A15" s="279" t="s">
        <v>893</v>
      </c>
      <c r="B15" s="284">
        <f>C5/B5*100</f>
        <v>61.443587946741417</v>
      </c>
      <c r="C15" s="280">
        <f>D5/B5*100</f>
        <v>38.556412053258583</v>
      </c>
    </row>
    <row r="16" spans="1:4" ht="30" x14ac:dyDescent="0.25">
      <c r="A16" s="281" t="s">
        <v>829</v>
      </c>
      <c r="B16" s="285">
        <f>C4/B4*100</f>
        <v>22.496035134805417</v>
      </c>
      <c r="C16" s="282">
        <f>D4/B4*100</f>
        <v>77.50396486519459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7.6923076923076925</v>
      </c>
      <c r="C21" s="278">
        <f>C14</f>
        <v>92.307692307692307</v>
      </c>
    </row>
    <row r="22" spans="1:3" ht="60" x14ac:dyDescent="0.25">
      <c r="A22" s="279" t="s">
        <v>831</v>
      </c>
      <c r="B22" s="284">
        <f t="shared" ref="B22:C23" si="0">B15</f>
        <v>61.443587946741417</v>
      </c>
      <c r="C22" s="280">
        <f t="shared" si="0"/>
        <v>38.556412053258583</v>
      </c>
    </row>
    <row r="23" spans="1:3" ht="30" x14ac:dyDescent="0.25">
      <c r="A23" s="281" t="s">
        <v>866</v>
      </c>
      <c r="B23" s="287">
        <f t="shared" si="0"/>
        <v>22.496035134805417</v>
      </c>
      <c r="C23" s="286">
        <f t="shared" si="0"/>
        <v>77.50396486519459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2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33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379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27.2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837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57.1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794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1995</v>
      </c>
      <c r="C6" s="975">
        <v>1544</v>
      </c>
      <c r="D6" s="947">
        <v>451</v>
      </c>
      <c r="E6" s="975">
        <v>2023</v>
      </c>
      <c r="F6" s="975">
        <v>1544</v>
      </c>
      <c r="G6" s="947">
        <v>479</v>
      </c>
      <c r="H6" s="601">
        <v>2021</v>
      </c>
      <c r="I6" s="618">
        <v>1545</v>
      </c>
      <c r="J6" s="947">
        <v>476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6</v>
      </c>
      <c r="C8" s="980">
        <v>6</v>
      </c>
      <c r="D8" s="981">
        <v>0</v>
      </c>
      <c r="E8" s="980">
        <v>10</v>
      </c>
      <c r="F8" s="980">
        <v>10</v>
      </c>
      <c r="G8" s="981">
        <v>0</v>
      </c>
      <c r="H8" s="756">
        <v>20</v>
      </c>
      <c r="I8" s="693">
        <v>20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111</v>
      </c>
      <c r="C12" s="602">
        <v>31</v>
      </c>
      <c r="D12" s="602">
        <v>70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1120</v>
      </c>
      <c r="C14" s="753">
        <v>1233</v>
      </c>
      <c r="D14" s="753">
        <v>1146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317</v>
      </c>
      <c r="C16" s="1038">
        <v>386</v>
      </c>
      <c r="D16" s="753">
        <v>345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475</v>
      </c>
      <c r="C17" s="754">
        <v>371</v>
      </c>
      <c r="D17" s="754">
        <v>449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5.4869006426099851</v>
      </c>
      <c r="C21" s="291">
        <f>C12/SUM(C12:C17)*100</f>
        <v>1.5338941118258289</v>
      </c>
      <c r="D21" s="291">
        <f>D12/SUM(D12:D17)*100</f>
        <v>3.4825870646766171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55.363321799307961</v>
      </c>
      <c r="C23" s="292">
        <f>C14/SUM(C12:C17)*100</f>
        <v>61.009401286491837</v>
      </c>
      <c r="D23" s="292">
        <f>D14/SUM(D12:D17)*100</f>
        <v>57.014925373134332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15.669797330696985</v>
      </c>
      <c r="C25" s="292">
        <f>C16/SUM(C12:C17)*100</f>
        <v>19.099455714992576</v>
      </c>
      <c r="D25" s="292">
        <f>D16/SUM(D12:D17)*100</f>
        <v>17.164179104477611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23.479980227385074</v>
      </c>
      <c r="C26" s="293">
        <f>C17/SUM(C12:C17)*100</f>
        <v>18.35724888668976</v>
      </c>
      <c r="D26" s="293">
        <f>D17/SUM(D12:D17)*100</f>
        <v>22.338308457711442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18.2</v>
      </c>
      <c r="C7" s="602">
        <v>13.7</v>
      </c>
      <c r="D7" s="602">
        <v>18.3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81.8</v>
      </c>
      <c r="C9" s="754">
        <v>86.3</v>
      </c>
      <c r="D9" s="754">
        <v>81.7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18.2</v>
      </c>
      <c r="C13" s="699">
        <f t="shared" ref="C13:D13" si="1">IF(ISBLANK(C7),"",C7)</f>
        <v>13.7</v>
      </c>
      <c r="D13" s="699">
        <f t="shared" si="1"/>
        <v>18.3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81.8</v>
      </c>
      <c r="C15" s="701">
        <f t="shared" si="2"/>
        <v>86.3</v>
      </c>
      <c r="D15" s="701">
        <f t="shared" si="2"/>
        <v>81.7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18.2</v>
      </c>
      <c r="C18" s="699">
        <f t="shared" ref="C18:D18" si="4">IF(ISBLANK(C7),"",C7)</f>
        <v>13.7</v>
      </c>
      <c r="D18" s="699">
        <f t="shared" si="4"/>
        <v>18.3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81.8</v>
      </c>
      <c r="C20" s="701">
        <f t="shared" si="5"/>
        <v>86.3</v>
      </c>
      <c r="D20" s="701">
        <f t="shared" si="5"/>
        <v>81.7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113.9</v>
      </c>
      <c r="C5" s="613">
        <v>119.1</v>
      </c>
      <c r="D5" s="1039">
        <v>116.6</v>
      </c>
      <c r="F5" s="28"/>
      <c r="G5" s="695">
        <f>A5</f>
        <v>2020</v>
      </c>
      <c r="H5" s="671">
        <f>IF(ISBLANK(B5),"",B5)</f>
        <v>113.9</v>
      </c>
      <c r="I5" s="620">
        <f t="shared" ref="H5:I7" si="0">IF(ISBLANK(C5),"",C5)</f>
        <v>119.1</v>
      </c>
    </row>
    <row r="6" spans="1:10" x14ac:dyDescent="0.25">
      <c r="A6" s="751">
        <v>2021</v>
      </c>
      <c r="B6" s="603">
        <v>121</v>
      </c>
      <c r="C6" s="614">
        <v>117</v>
      </c>
      <c r="D6" s="948">
        <v>118.8</v>
      </c>
      <c r="F6" s="44"/>
      <c r="G6" s="695">
        <f t="shared" ref="G6:G7" si="1">A6</f>
        <v>2021</v>
      </c>
      <c r="H6" s="672">
        <f t="shared" si="0"/>
        <v>121</v>
      </c>
      <c r="I6" s="621">
        <f t="shared" si="0"/>
        <v>117</v>
      </c>
    </row>
    <row r="7" spans="1:10" x14ac:dyDescent="0.25">
      <c r="A7" s="752">
        <v>2022</v>
      </c>
      <c r="B7" s="603">
        <v>126.4</v>
      </c>
      <c r="C7" s="614">
        <v>135.5</v>
      </c>
      <c r="D7" s="948">
        <v>131</v>
      </c>
      <c r="F7" s="44"/>
      <c r="G7" s="695">
        <f t="shared" si="1"/>
        <v>2022</v>
      </c>
      <c r="H7" s="673">
        <f t="shared" si="0"/>
        <v>126.4</v>
      </c>
      <c r="I7" s="622">
        <f t="shared" si="0"/>
        <v>135.5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113.9</v>
      </c>
      <c r="I13" s="620">
        <f>IF(ISBLANK(C5),"",C5)</f>
        <v>119.1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121</v>
      </c>
      <c r="I14" s="621">
        <f t="shared" si="3"/>
        <v>117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126.4</v>
      </c>
      <c r="I15" s="622">
        <f t="shared" si="4"/>
        <v>135.5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Сомбор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1216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16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71094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58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8.3000000000000007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20.7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-12.5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72.94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46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184.3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2.39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66165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66608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2019</v>
      </c>
      <c r="C63" s="550">
        <f>IF(ISBLANK('DEM2'!C7),"-",'DEM2'!C7)</f>
        <v>2207</v>
      </c>
      <c r="D63" s="550"/>
      <c r="E63" s="550">
        <f>IF(ISBLANK('DEM2'!D8),"-",'DEM2'!D8)</f>
        <v>1969</v>
      </c>
      <c r="F63" s="550">
        <f>IF(ISBLANK('DEM2'!C8),"-",'DEM2'!C8)</f>
        <v>2106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2640</v>
      </c>
      <c r="C64" s="319">
        <f>IF(ISBLANK('DEM2'!F7),"-",'DEM2'!F7)</f>
        <v>2747</v>
      </c>
      <c r="D64" s="791"/>
      <c r="E64" s="319">
        <f>IF(ISBLANK('DEM2'!G8),"-",'DEM2'!G8)</f>
        <v>2455</v>
      </c>
      <c r="F64" s="319">
        <f>IF(ISBLANK('DEM2'!F8),"-",'DEM2'!F8)</f>
        <v>2614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1485</v>
      </c>
      <c r="C65" s="347">
        <f>IF(ISBLANK('DEM2'!I7),"-",'DEM2'!I7)</f>
        <v>1576</v>
      </c>
      <c r="D65" s="395"/>
      <c r="E65" s="347">
        <f>IF(ISBLANK('DEM2'!J8),"-",'DEM2'!J8)</f>
        <v>1328</v>
      </c>
      <c r="F65" s="347">
        <f>IF(ISBLANK('DEM2'!I8),"-",'DEM2'!I8)</f>
        <v>1426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5762</v>
      </c>
      <c r="C66" s="350">
        <f>IF(ISBLANK('DEM2'!L7),"-",'DEM2'!L7)</f>
        <v>6131</v>
      </c>
      <c r="D66" s="396"/>
      <c r="E66" s="350">
        <f>IF(ISBLANK('DEM2'!M8),"-",'DEM2'!M8)</f>
        <v>5422</v>
      </c>
      <c r="F66" s="350">
        <f>IF(ISBLANK('DEM2'!L8),"-",'DEM2'!L8)</f>
        <v>5789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5714</v>
      </c>
      <c r="C67" s="347">
        <f>IF(ISBLANK('DEM2'!O7),"-",'DEM2'!O7)</f>
        <v>6125</v>
      </c>
      <c r="D67" s="395"/>
      <c r="E67" s="347">
        <f>IF(ISBLANK('DEM2'!P8),"-",'DEM2'!P8)</f>
        <v>4821</v>
      </c>
      <c r="F67" s="347">
        <f>IF(ISBLANK('DEM2'!O8),"-",'DEM2'!O8)</f>
        <v>5204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24292</v>
      </c>
      <c r="C68" s="319">
        <f>IF(ISBLANK('DEM2'!R7),"-",'DEM2'!R7)</f>
        <v>24937</v>
      </c>
      <c r="D68" s="397"/>
      <c r="E68" s="319">
        <f>IF(ISBLANK('DEM2'!S8),"-",'DEM2'!S8)</f>
        <v>21945</v>
      </c>
      <c r="F68" s="319">
        <f>IF(ISBLANK('DEM2'!R8),"-",'DEM2'!R8)</f>
        <v>22408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39256</v>
      </c>
      <c r="C69" s="465">
        <f>IF(ISBLANK('DEM2'!U7),"-",'DEM2'!U7)</f>
        <v>37137</v>
      </c>
      <c r="D69" s="801"/>
      <c r="E69" s="465">
        <f>IF(ISBLANK('DEM2'!V8),"-",'DEM2'!V8)</f>
        <v>36624</v>
      </c>
      <c r="F69" s="465">
        <f>IF(ISBLANK('DEM2'!U8),"-",'DEM2'!U8)</f>
        <v>34470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7.1</v>
      </c>
      <c r="G115" s="802">
        <f>IF(ISBLANK('DEM2'!E23),"-",'DEM2'!E23)</f>
        <v>20.9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3.7</v>
      </c>
      <c r="G116" s="409">
        <f>IF(ISBLANK('DEM2'!E24),"-",'DEM2'!E24)</f>
        <v>10.9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5.0999999999999996</v>
      </c>
      <c r="G117" s="803">
        <f>IF(ISBLANK('DEM2'!E25),"-",'DEM2'!E25)</f>
        <v>10.1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21727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22557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31.7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64273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4344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66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27.5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57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9.1999999999999993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11980701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168519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2714465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1500151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38181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4017534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56510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358336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5040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4319424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60757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4265391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59996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1073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2518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1236413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8396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7512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5528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41505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8197</v>
      </c>
      <c r="C300" s="810">
        <f>IF(ISBLANK(POLJ3!C4),"-",POLJ3!C4)</f>
        <v>1844</v>
      </c>
      <c r="D300" s="1129">
        <f>IF(ISBLANK(POLJ3!D4),"-",POLJ3!D4)</f>
        <v>6353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7135</v>
      </c>
      <c r="C301" s="791">
        <f>IF(ISBLANK(POLJ3!C5),"-",POLJ3!C5)</f>
        <v>4384</v>
      </c>
      <c r="D301" s="1130">
        <f>IF(ISBLANK(POLJ3!D5),"-",POLJ3!D5)</f>
        <v>2751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52</v>
      </c>
      <c r="C302" s="792">
        <f>IF(ISBLANK(POLJ3!C6),"-",POLJ3!C6)</f>
        <v>4</v>
      </c>
      <c r="D302" s="1131">
        <f>IF(ISBLANK(POLJ3!D6),"-",POLJ3!D6)</f>
        <v>48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1212</v>
      </c>
      <c r="C303" s="793">
        <f>IF(ISBLANK(POLJ3!C7),"-",POLJ3!C7)</f>
        <v>254</v>
      </c>
      <c r="D303" s="1111">
        <f>IF(ISBLANK(POLJ3!D7),"-",POLJ3!D7)</f>
        <v>958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8396</v>
      </c>
      <c r="C304" s="809">
        <f>IF(ISBLANK(POLJ3!C8),"-",POLJ3!C8)</f>
        <v>1636</v>
      </c>
      <c r="D304" s="1159">
        <f>IF(ISBLANK(POLJ3!D8),"-",POLJ3!D8)</f>
        <v>6760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332.89</v>
      </c>
      <c r="C310" s="1160"/>
      <c r="D310" s="3"/>
      <c r="E310" s="5"/>
      <c r="F310" s="5"/>
      <c r="G310" s="817" t="s">
        <v>862</v>
      </c>
      <c r="H310" s="818">
        <f>IF(ISBLANK(POLJ2!H3),"-",POLJ2!H3)</f>
        <v>14497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88724.06</v>
      </c>
      <c r="C311" s="1161"/>
      <c r="D311" s="3"/>
      <c r="E311" s="5"/>
      <c r="F311" s="5"/>
      <c r="G311" s="812" t="s">
        <v>863</v>
      </c>
      <c r="H311" s="250">
        <f>IF(ISBLANK(POLJ2!H4),"-",POLJ2!H4)</f>
        <v>105246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524.03</v>
      </c>
      <c r="C312" s="1161"/>
      <c r="D312" s="3"/>
      <c r="E312" s="5"/>
      <c r="F312" s="5"/>
      <c r="G312" s="812" t="s">
        <v>864</v>
      </c>
      <c r="H312" s="250">
        <f>IF(ISBLANK(POLJ2!H5),"-",POLJ2!H5)</f>
        <v>13219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56.57</v>
      </c>
      <c r="C313" s="1161"/>
      <c r="D313" s="3"/>
      <c r="E313" s="5"/>
      <c r="F313" s="5"/>
      <c r="G313" s="814" t="s">
        <v>865</v>
      </c>
      <c r="H313" s="251">
        <f>IF(ISBLANK(POLJ2!H6),"-",POLJ2!H6)</f>
        <v>296440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11.9</v>
      </c>
      <c r="C314" s="1161"/>
      <c r="D314" s="3"/>
      <c r="E314" s="5"/>
      <c r="F314" s="5"/>
      <c r="G314" s="816" t="s">
        <v>855</v>
      </c>
      <c r="H314" s="819">
        <f>IF(ISBLANK(POLJ2!H7),"-",POLJ2!H7)</f>
        <v>429402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5683.49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95332.94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2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33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379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27.2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2021</v>
      </c>
      <c r="I364" s="810">
        <f>IF(ISBLANK(OBRAZ2!I6),"-",OBRAZ2!I6)</f>
        <v>1545</v>
      </c>
      <c r="J364" s="810">
        <f>IF(ISBLANK(OBRAZ2!J6),"-",OBRAZ2!J6)</f>
        <v>476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837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57.1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20</v>
      </c>
      <c r="I366" s="809">
        <f>IF(ISBLANK(OBRAZ2!I8),"-",OBRAZ2!I8)</f>
        <v>20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794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5.4869006426099851</v>
      </c>
      <c r="I375" s="852">
        <f>IF(ISBLANK(OBRAZ2!C12),"-",OBRAZ2!C21)</f>
        <v>1.5338941118258289</v>
      </c>
      <c r="J375" s="852">
        <f>IF(ISBLANK(OBRAZ2!D12),"-",OBRAZ2!D21)</f>
        <v>3.4825870646766171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55.363321799307961</v>
      </c>
      <c r="I377" s="853">
        <f>IF(ISBLANK(OBRAZ2!C14),"-",OBRAZ2!C23)</f>
        <v>61.009401286491837</v>
      </c>
      <c r="J377" s="853">
        <f>IF(ISBLANK(OBRAZ2!D14),"-",OBRAZ2!D23)</f>
        <v>57.014925373134332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15.669797330696985</v>
      </c>
      <c r="I379" s="853">
        <f>IF(ISBLANK(OBRAZ2!C16),"-",OBRAZ2!C25)</f>
        <v>19.099455714992576</v>
      </c>
      <c r="J379" s="853">
        <f>IF(ISBLANK(OBRAZ2!D16),"-",OBRAZ2!D25)</f>
        <v>17.164179104477611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23.479980227385074</v>
      </c>
      <c r="I380" s="854">
        <f>IF(ISBLANK(OBRAZ2!C17),"-",OBRAZ2!C26)</f>
        <v>18.35724888668976</v>
      </c>
      <c r="J380" s="854">
        <f>IF(ISBLANK(OBRAZ2!D17),"-",OBRAZ2!D26)</f>
        <v>22.338308457711442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19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3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2430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2514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21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94.7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626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96.2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72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98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7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3183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805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20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16808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3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22277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61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16726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275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3.9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0.7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0.8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0.16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2.7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63.1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0.19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11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15.5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99.3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79.900000000000006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8982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12.6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19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473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3716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43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51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4.5999999999999996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0.4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4.2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6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142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0.8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5451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7.7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1616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14.5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783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259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389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220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271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125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16.100000000000001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47.5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39.299999999999997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19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503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283.98599999999999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3.4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46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617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31668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155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7890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7585.83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15.492179999999999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57</v>
      </c>
      <c r="D696" s="3"/>
      <c r="E696" s="5"/>
      <c r="F696" s="5"/>
      <c r="G696" s="839">
        <v>2012</v>
      </c>
      <c r="H696" s="837">
        <f>IF(ISBLANK(INDEKSI2!B5),"-",INDEKSI2!B5)</f>
        <v>35.04</v>
      </c>
      <c r="I696" s="837">
        <f>IF(ISBLANK(INDEKSI2!C5),"-",INDEKSI2!C5)</f>
        <v>25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46.34</v>
      </c>
      <c r="D697" s="3"/>
      <c r="E697" s="5"/>
      <c r="F697" s="5"/>
      <c r="G697" s="840">
        <v>2013</v>
      </c>
      <c r="H697" s="561">
        <f>IF(ISBLANK(INDEKSI2!B6),"-",INDEKSI2!B6)</f>
        <v>35.33</v>
      </c>
      <c r="I697" s="561">
        <f>IF(ISBLANK(INDEKSI2!C6),"-",INDEKSI2!C6)</f>
        <v>38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35.76</v>
      </c>
      <c r="I698" s="838">
        <f>IF(ISBLANK(INDEKSI2!C7),"-",INDEKSI2!C7)</f>
        <v>39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11066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11230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25600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26742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2.2999999999999998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2.4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2</v>
      </c>
      <c r="C6" s="603">
        <v>33</v>
      </c>
      <c r="D6" s="614">
        <v>18</v>
      </c>
      <c r="E6" s="614">
        <v>15</v>
      </c>
      <c r="F6" s="1042">
        <v>360</v>
      </c>
      <c r="G6" s="614">
        <v>180</v>
      </c>
      <c r="H6" s="982">
        <v>180</v>
      </c>
      <c r="I6" s="1043">
        <v>24.8</v>
      </c>
      <c r="J6" s="614">
        <v>23.9</v>
      </c>
      <c r="K6" s="1044">
        <v>25.8</v>
      </c>
      <c r="L6" s="1042">
        <v>871</v>
      </c>
      <c r="M6" s="614">
        <v>483</v>
      </c>
      <c r="N6" s="1037">
        <v>388</v>
      </c>
      <c r="O6" s="1043">
        <v>54.6</v>
      </c>
      <c r="P6" s="614">
        <v>57.6</v>
      </c>
      <c r="Q6" s="1037">
        <v>51.2</v>
      </c>
      <c r="R6" s="1042">
        <v>792</v>
      </c>
      <c r="S6" s="614">
        <v>431</v>
      </c>
      <c r="T6" s="1044">
        <v>361</v>
      </c>
    </row>
    <row r="7" spans="1:20" x14ac:dyDescent="0.25">
      <c r="A7" s="288">
        <v>2021</v>
      </c>
      <c r="B7" s="604">
        <v>2</v>
      </c>
      <c r="C7" s="603">
        <v>33</v>
      </c>
      <c r="D7" s="614">
        <v>18</v>
      </c>
      <c r="E7" s="614">
        <v>15</v>
      </c>
      <c r="F7" s="1042">
        <v>363</v>
      </c>
      <c r="G7" s="614">
        <v>187</v>
      </c>
      <c r="H7" s="982">
        <v>176</v>
      </c>
      <c r="I7" s="1043">
        <v>26</v>
      </c>
      <c r="J7" s="614">
        <v>25.6</v>
      </c>
      <c r="K7" s="1044">
        <v>26.3</v>
      </c>
      <c r="L7" s="1042">
        <v>901</v>
      </c>
      <c r="M7" s="614">
        <v>467</v>
      </c>
      <c r="N7" s="1037">
        <v>434</v>
      </c>
      <c r="O7" s="1043">
        <v>57.9</v>
      </c>
      <c r="P7" s="614">
        <v>57.4</v>
      </c>
      <c r="Q7" s="1037">
        <v>58.3</v>
      </c>
      <c r="R7" s="1042">
        <v>757</v>
      </c>
      <c r="S7" s="614">
        <v>406</v>
      </c>
      <c r="T7" s="1044">
        <v>351</v>
      </c>
    </row>
    <row r="8" spans="1:20" x14ac:dyDescent="0.25">
      <c r="A8" s="221">
        <v>2022</v>
      </c>
      <c r="B8" s="619">
        <v>2</v>
      </c>
      <c r="C8" s="949">
        <v>33</v>
      </c>
      <c r="D8" s="983">
        <v>18</v>
      </c>
      <c r="E8" s="983">
        <v>15</v>
      </c>
      <c r="F8" s="1045">
        <v>379</v>
      </c>
      <c r="G8" s="983">
        <v>188</v>
      </c>
      <c r="H8" s="981">
        <v>191</v>
      </c>
      <c r="I8" s="756">
        <v>27.2</v>
      </c>
      <c r="J8" s="983">
        <v>25.8</v>
      </c>
      <c r="K8" s="1046">
        <v>28.7</v>
      </c>
      <c r="L8" s="1045">
        <v>837</v>
      </c>
      <c r="M8" s="983">
        <v>408</v>
      </c>
      <c r="N8" s="693">
        <v>429</v>
      </c>
      <c r="O8" s="756">
        <v>57.1</v>
      </c>
      <c r="P8" s="983">
        <v>55</v>
      </c>
      <c r="Q8" s="693">
        <v>59.3</v>
      </c>
      <c r="R8" s="1045">
        <v>794</v>
      </c>
      <c r="S8" s="983">
        <v>420</v>
      </c>
      <c r="T8" s="1046">
        <v>374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19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3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2430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2514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21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94.7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626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96.2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72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98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99.143206854345166</v>
      </c>
      <c r="C21" s="741">
        <f>B10/(B7+B10)*100</f>
        <v>0.85679314565483466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99.143206854345166</v>
      </c>
      <c r="C26" s="741">
        <f>C21</f>
        <v>0.85679314565483466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5</v>
      </c>
      <c r="C5" s="1005">
        <v>14</v>
      </c>
      <c r="D5" s="916" t="s">
        <v>5</v>
      </c>
      <c r="E5" s="213"/>
      <c r="F5" s="125">
        <v>2020</v>
      </c>
      <c r="G5" s="70">
        <v>19</v>
      </c>
      <c r="H5" s="55">
        <v>5</v>
      </c>
      <c r="I5" s="110">
        <v>14</v>
      </c>
      <c r="J5" s="70">
        <v>5</v>
      </c>
      <c r="K5" s="55">
        <v>4</v>
      </c>
      <c r="L5" s="110">
        <v>1</v>
      </c>
      <c r="M5" s="70">
        <v>2382</v>
      </c>
      <c r="N5" s="55">
        <v>2640</v>
      </c>
      <c r="O5" s="70">
        <v>37</v>
      </c>
      <c r="P5" s="110">
        <v>0</v>
      </c>
    </row>
    <row r="6" spans="1:16" x14ac:dyDescent="0.25">
      <c r="A6" s="925" t="s">
        <v>267</v>
      </c>
      <c r="B6" s="1006">
        <v>2</v>
      </c>
      <c r="C6" s="1007">
        <v>1</v>
      </c>
      <c r="D6" s="917" t="s">
        <v>5</v>
      </c>
      <c r="E6" s="256"/>
      <c r="F6" s="125">
        <v>2021</v>
      </c>
      <c r="G6" s="214">
        <v>19</v>
      </c>
      <c r="H6" s="58">
        <v>5</v>
      </c>
      <c r="I6" s="162">
        <v>14</v>
      </c>
      <c r="J6" s="214">
        <v>4</v>
      </c>
      <c r="K6" s="58">
        <v>3</v>
      </c>
      <c r="L6" s="162">
        <v>1</v>
      </c>
      <c r="M6" s="214">
        <v>2376</v>
      </c>
      <c r="N6" s="58">
        <v>2596</v>
      </c>
      <c r="O6" s="214">
        <v>30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19</v>
      </c>
      <c r="H7" s="94">
        <v>5</v>
      </c>
      <c r="I7" s="171">
        <v>14</v>
      </c>
      <c r="J7" s="169">
        <v>3</v>
      </c>
      <c r="K7" s="94">
        <v>2</v>
      </c>
      <c r="L7" s="171">
        <v>1</v>
      </c>
      <c r="M7" s="169">
        <v>2430</v>
      </c>
      <c r="N7" s="94">
        <v>2514</v>
      </c>
      <c r="O7" s="169">
        <v>21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5</v>
      </c>
      <c r="C11" s="920">
        <f>IF(ISBLANK(C5),"",C5)</f>
        <v>14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2</v>
      </c>
      <c r="C12" s="923">
        <f>IF(ISBLANK(C6),"",C6)</f>
        <v>1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89.9</v>
      </c>
      <c r="C6" s="460">
        <v>89.5</v>
      </c>
      <c r="D6" s="978">
        <v>90.2</v>
      </c>
      <c r="E6" s="459">
        <v>60</v>
      </c>
      <c r="F6" s="460">
        <v>40</v>
      </c>
      <c r="G6" s="978">
        <v>20</v>
      </c>
      <c r="H6" s="459">
        <v>153</v>
      </c>
      <c r="I6" s="460">
        <v>82</v>
      </c>
      <c r="J6" s="978">
        <v>71</v>
      </c>
      <c r="K6" s="459">
        <v>712</v>
      </c>
      <c r="L6" s="460">
        <v>356</v>
      </c>
      <c r="M6" s="978">
        <v>356</v>
      </c>
      <c r="N6" s="459">
        <v>96.8</v>
      </c>
      <c r="O6" s="460">
        <v>94.6</v>
      </c>
      <c r="P6" s="978">
        <v>99.2</v>
      </c>
      <c r="Q6" s="459">
        <v>0.4</v>
      </c>
      <c r="R6" s="460">
        <v>0.7</v>
      </c>
      <c r="S6" s="978">
        <v>0.1</v>
      </c>
    </row>
    <row r="7" spans="1:19" x14ac:dyDescent="0.25">
      <c r="A7" s="288">
        <v>2021</v>
      </c>
      <c r="B7" s="603">
        <v>90.1</v>
      </c>
      <c r="C7" s="614">
        <v>90.6</v>
      </c>
      <c r="D7" s="982">
        <v>89.4</v>
      </c>
      <c r="E7" s="603">
        <v>63</v>
      </c>
      <c r="F7" s="614">
        <v>42</v>
      </c>
      <c r="G7" s="982">
        <v>21</v>
      </c>
      <c r="H7" s="603">
        <v>140</v>
      </c>
      <c r="I7" s="614">
        <v>81</v>
      </c>
      <c r="J7" s="982">
        <v>59</v>
      </c>
      <c r="K7" s="603">
        <v>656</v>
      </c>
      <c r="L7" s="614">
        <v>347</v>
      </c>
      <c r="M7" s="982">
        <v>309</v>
      </c>
      <c r="N7" s="603">
        <v>95.8</v>
      </c>
      <c r="O7" s="614">
        <v>99.2</v>
      </c>
      <c r="P7" s="982">
        <v>92.3</v>
      </c>
      <c r="Q7" s="603">
        <v>0.4</v>
      </c>
      <c r="R7" s="614">
        <v>0.1</v>
      </c>
      <c r="S7" s="982">
        <v>0.7</v>
      </c>
    </row>
    <row r="8" spans="1:19" x14ac:dyDescent="0.25">
      <c r="A8" s="221">
        <v>2022</v>
      </c>
      <c r="B8" s="949">
        <v>94.7</v>
      </c>
      <c r="C8" s="983">
        <v>94.9</v>
      </c>
      <c r="D8" s="981">
        <v>94.6</v>
      </c>
      <c r="E8" s="949">
        <v>72</v>
      </c>
      <c r="F8" s="983">
        <v>50</v>
      </c>
      <c r="G8" s="981">
        <v>22</v>
      </c>
      <c r="H8" s="949">
        <v>98</v>
      </c>
      <c r="I8" s="983">
        <v>53</v>
      </c>
      <c r="J8" s="981">
        <v>45</v>
      </c>
      <c r="K8" s="949">
        <v>626</v>
      </c>
      <c r="L8" s="983">
        <v>310</v>
      </c>
      <c r="M8" s="981">
        <v>316</v>
      </c>
      <c r="N8" s="949">
        <v>96.2</v>
      </c>
      <c r="O8" s="983">
        <v>94</v>
      </c>
      <c r="P8" s="981">
        <v>98.5</v>
      </c>
      <c r="Q8" s="949">
        <v>0.4</v>
      </c>
      <c r="R8" s="983">
        <v>0.1</v>
      </c>
      <c r="S8" s="981">
        <v>0.7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7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-0.1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20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2714465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38181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546</v>
      </c>
      <c r="C5" s="618">
        <v>350</v>
      </c>
      <c r="D5" s="618">
        <v>196</v>
      </c>
      <c r="E5" s="601">
        <v>2280</v>
      </c>
      <c r="F5" s="618">
        <v>1021</v>
      </c>
      <c r="G5" s="947">
        <v>1259</v>
      </c>
      <c r="H5" s="618">
        <v>541</v>
      </c>
      <c r="I5" s="618">
        <v>216</v>
      </c>
      <c r="J5" s="618">
        <v>325</v>
      </c>
      <c r="K5" s="219">
        <f>SUM(B5,E5,H5)</f>
        <v>3367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497</v>
      </c>
      <c r="C6" s="614">
        <v>319</v>
      </c>
      <c r="D6" s="948">
        <v>178</v>
      </c>
      <c r="E6" s="603">
        <v>2265</v>
      </c>
      <c r="F6" s="614">
        <v>1040</v>
      </c>
      <c r="G6" s="948">
        <v>1225</v>
      </c>
      <c r="H6" s="603">
        <v>564</v>
      </c>
      <c r="I6" s="614">
        <v>237</v>
      </c>
      <c r="J6" s="614">
        <v>327</v>
      </c>
      <c r="K6" s="220">
        <f>SUM(B6,E6,H6)</f>
        <v>3326</v>
      </c>
      <c r="M6" s="105" t="s">
        <v>292</v>
      </c>
      <c r="N6" s="173">
        <f>IF(ISBLANK(J7),"",J7)</f>
        <v>316</v>
      </c>
      <c r="O6" s="80">
        <f>IF(ISBLANK(I7),"",I7)</f>
        <v>271</v>
      </c>
      <c r="P6" s="213"/>
    </row>
    <row r="7" spans="1:17" ht="24.75" x14ac:dyDescent="0.25">
      <c r="A7" s="220">
        <v>2022</v>
      </c>
      <c r="B7" s="603">
        <v>464</v>
      </c>
      <c r="C7" s="614">
        <v>285</v>
      </c>
      <c r="D7" s="948">
        <v>179</v>
      </c>
      <c r="E7" s="603">
        <v>2132</v>
      </c>
      <c r="F7" s="614">
        <v>970</v>
      </c>
      <c r="G7" s="948">
        <v>1162</v>
      </c>
      <c r="H7" s="603">
        <v>587</v>
      </c>
      <c r="I7" s="614">
        <v>271</v>
      </c>
      <c r="J7" s="614">
        <v>316</v>
      </c>
      <c r="K7" s="220">
        <f>SUM(B7,E7,H7)</f>
        <v>3183</v>
      </c>
      <c r="M7" s="106" t="s">
        <v>293</v>
      </c>
      <c r="N7" s="222">
        <f>IF(ISBLANK(G7),"",G7)</f>
        <v>1162</v>
      </c>
      <c r="O7" s="107">
        <f>IF(ISBLANK(F7),"",F7)</f>
        <v>970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179</v>
      </c>
      <c r="O8" s="83">
        <f>IF(ISBLANK(C7),"",C7)</f>
        <v>285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316</v>
      </c>
      <c r="O13" s="80">
        <f>IF(ISBLANK(I7),"",I7)</f>
        <v>271</v>
      </c>
      <c r="P13" s="213"/>
    </row>
    <row r="14" spans="1:17" ht="27.75" customHeight="1" x14ac:dyDescent="0.25">
      <c r="M14" s="106" t="s">
        <v>523</v>
      </c>
      <c r="N14" s="222">
        <f>IF(ISBLANK(G7),"",G7)</f>
        <v>1162</v>
      </c>
      <c r="O14" s="107">
        <f>IF(ISBLANK(F7),"",F7)</f>
        <v>970</v>
      </c>
      <c r="P14" s="213"/>
    </row>
    <row r="15" spans="1:17" ht="26.25" customHeight="1" x14ac:dyDescent="0.25">
      <c r="M15" s="108" t="s">
        <v>524</v>
      </c>
      <c r="N15" s="172">
        <f>IF(ISBLANK(D7),"",D7)</f>
        <v>179</v>
      </c>
      <c r="O15" s="83">
        <f>IF(ISBLANK(C7),"",C7)</f>
        <v>285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154</v>
      </c>
      <c r="C21" s="618">
        <v>101</v>
      </c>
      <c r="D21" s="618">
        <v>53</v>
      </c>
      <c r="E21" s="601">
        <v>558</v>
      </c>
      <c r="F21" s="618">
        <v>230</v>
      </c>
      <c r="G21" s="947">
        <v>328</v>
      </c>
      <c r="H21" s="618">
        <v>146</v>
      </c>
      <c r="I21" s="618">
        <v>57</v>
      </c>
      <c r="J21" s="618">
        <v>89</v>
      </c>
      <c r="K21" s="219">
        <f>SUM(B21,E21,H21)</f>
        <v>858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181</v>
      </c>
      <c r="C22" s="1037">
        <v>117</v>
      </c>
      <c r="D22" s="982">
        <v>64</v>
      </c>
      <c r="E22" s="1043">
        <v>540</v>
      </c>
      <c r="F22" s="1037">
        <v>217</v>
      </c>
      <c r="G22" s="982">
        <v>323</v>
      </c>
      <c r="H22" s="1043">
        <v>127</v>
      </c>
      <c r="I22" s="1037">
        <v>48</v>
      </c>
      <c r="J22" s="1037">
        <v>79</v>
      </c>
      <c r="K22" s="220">
        <f>SUM(B22,E22,H22)</f>
        <v>848</v>
      </c>
      <c r="M22" s="105" t="s">
        <v>292</v>
      </c>
      <c r="N22" s="173">
        <f>IF(ISBLANK(J23),"",J23)</f>
        <v>79</v>
      </c>
      <c r="O22" s="80">
        <f>IF(ISBLANK(I23),"",I23)</f>
        <v>49</v>
      </c>
      <c r="P22" s="213"/>
    </row>
    <row r="23" spans="1:17" ht="24.75" x14ac:dyDescent="0.25">
      <c r="A23" s="220">
        <v>2022</v>
      </c>
      <c r="B23" s="1043">
        <v>148</v>
      </c>
      <c r="C23" s="1037">
        <v>96</v>
      </c>
      <c r="D23" s="982">
        <v>52</v>
      </c>
      <c r="E23" s="1043">
        <v>529</v>
      </c>
      <c r="F23" s="1037">
        <v>233</v>
      </c>
      <c r="G23" s="982">
        <v>296</v>
      </c>
      <c r="H23" s="1043">
        <v>128</v>
      </c>
      <c r="I23" s="1037">
        <v>49</v>
      </c>
      <c r="J23" s="1037">
        <v>79</v>
      </c>
      <c r="K23" s="220">
        <f>SUM(B23,E23,H23)</f>
        <v>805</v>
      </c>
      <c r="M23" s="106" t="s">
        <v>293</v>
      </c>
      <c r="N23" s="222">
        <f>IF(ISBLANK(G23),"",G23)</f>
        <v>296</v>
      </c>
      <c r="O23" s="107">
        <f>IF(ISBLANK(F23),"",F23)</f>
        <v>233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52</v>
      </c>
      <c r="O24" s="109">
        <f>IF(ISBLANK(C23),"",C23)</f>
        <v>96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79</v>
      </c>
      <c r="O29" s="80">
        <f>IF(ISBLANK(I23),"",I23)</f>
        <v>49</v>
      </c>
      <c r="P29" s="213"/>
    </row>
    <row r="30" spans="1:17" ht="27.75" customHeight="1" x14ac:dyDescent="0.25">
      <c r="M30" s="106" t="s">
        <v>523</v>
      </c>
      <c r="N30" s="222">
        <f>IF(ISBLANK(G23),"",G23)</f>
        <v>296</v>
      </c>
      <c r="O30" s="107">
        <f>IF(ISBLANK(F23),"",F23)</f>
        <v>233</v>
      </c>
      <c r="P30" s="213"/>
    </row>
    <row r="31" spans="1:17" ht="27.75" customHeight="1" x14ac:dyDescent="0.25">
      <c r="M31" s="108" t="s">
        <v>524</v>
      </c>
      <c r="N31" s="223">
        <f>IF(ISBLANK(D23),"",D23)</f>
        <v>52</v>
      </c>
      <c r="O31" s="109">
        <f>IF(ISBLANK(C23),"",C23)</f>
        <v>96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1500151</v>
      </c>
      <c r="D5" s="255"/>
    </row>
    <row r="6" spans="1:4" ht="30" x14ac:dyDescent="0.25">
      <c r="A6" s="688" t="s">
        <v>482</v>
      </c>
      <c r="B6" s="619">
        <v>1214314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7</v>
      </c>
      <c r="C6" s="459"/>
      <c r="D6" s="460"/>
      <c r="E6" s="978"/>
      <c r="F6" s="459">
        <v>21</v>
      </c>
      <c r="G6" s="460">
        <v>14</v>
      </c>
      <c r="H6" s="978">
        <v>7</v>
      </c>
      <c r="I6" s="459">
        <v>0.5</v>
      </c>
      <c r="J6" s="460">
        <v>0.1</v>
      </c>
      <c r="K6" s="978">
        <v>0.9</v>
      </c>
      <c r="L6" s="459"/>
      <c r="M6" s="460"/>
      <c r="N6" s="978"/>
    </row>
    <row r="7" spans="1:14" x14ac:dyDescent="0.25">
      <c r="A7" s="288">
        <v>2021</v>
      </c>
      <c r="B7" s="603">
        <v>7</v>
      </c>
      <c r="C7" s="603"/>
      <c r="D7" s="614"/>
      <c r="E7" s="982"/>
      <c r="F7" s="603">
        <v>13</v>
      </c>
      <c r="G7" s="614">
        <v>11</v>
      </c>
      <c r="H7" s="982">
        <v>2</v>
      </c>
      <c r="I7" s="603">
        <v>0.2</v>
      </c>
      <c r="J7" s="614">
        <v>-0.1</v>
      </c>
      <c r="K7" s="982">
        <v>0.5</v>
      </c>
      <c r="L7" s="603"/>
      <c r="M7" s="614"/>
      <c r="N7" s="982"/>
    </row>
    <row r="8" spans="1:14" x14ac:dyDescent="0.25">
      <c r="A8" s="221">
        <v>2022</v>
      </c>
      <c r="B8" s="949">
        <v>7</v>
      </c>
      <c r="C8" s="949"/>
      <c r="D8" s="983"/>
      <c r="E8" s="981"/>
      <c r="F8" s="949">
        <v>20</v>
      </c>
      <c r="G8" s="983">
        <v>17</v>
      </c>
      <c r="H8" s="981">
        <v>3</v>
      </c>
      <c r="I8" s="949">
        <v>-0.1</v>
      </c>
      <c r="J8" s="983">
        <v>-0.3</v>
      </c>
      <c r="K8" s="981">
        <v>0.2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53</v>
      </c>
      <c r="C5" s="209">
        <v>50</v>
      </c>
      <c r="G5" s="113"/>
      <c r="H5" s="176" t="s">
        <v>594</v>
      </c>
      <c r="I5" s="209">
        <v>74</v>
      </c>
      <c r="J5" s="209">
        <v>72</v>
      </c>
    </row>
    <row r="6" spans="1:13" ht="15" customHeight="1" x14ac:dyDescent="0.25">
      <c r="A6" s="177" t="s">
        <v>595</v>
      </c>
      <c r="B6" s="210">
        <v>1357</v>
      </c>
      <c r="C6" s="210">
        <v>331</v>
      </c>
      <c r="G6" s="113"/>
      <c r="H6" s="177" t="s">
        <v>595</v>
      </c>
      <c r="I6" s="210">
        <v>403</v>
      </c>
      <c r="J6" s="210">
        <v>153</v>
      </c>
    </row>
    <row r="7" spans="1:13" ht="15" customHeight="1" x14ac:dyDescent="0.25">
      <c r="A7" s="177" t="s">
        <v>596</v>
      </c>
      <c r="B7" s="210">
        <v>5516</v>
      </c>
      <c r="C7" s="210">
        <v>2339</v>
      </c>
      <c r="G7" s="113"/>
      <c r="H7" s="177" t="s">
        <v>596</v>
      </c>
      <c r="I7" s="210">
        <v>2065</v>
      </c>
      <c r="J7" s="210">
        <v>768</v>
      </c>
    </row>
    <row r="8" spans="1:13" ht="15" customHeight="1" x14ac:dyDescent="0.25">
      <c r="A8" s="177" t="s">
        <v>597</v>
      </c>
      <c r="B8" s="210">
        <v>9605</v>
      </c>
      <c r="C8" s="210">
        <v>8123</v>
      </c>
      <c r="G8" s="113"/>
      <c r="H8" s="177" t="s">
        <v>597</v>
      </c>
      <c r="I8" s="210">
        <v>7107</v>
      </c>
      <c r="J8" s="210">
        <v>5761</v>
      </c>
    </row>
    <row r="9" spans="1:13" ht="15" customHeight="1" x14ac:dyDescent="0.25">
      <c r="A9" s="177" t="s">
        <v>598</v>
      </c>
      <c r="B9" s="210">
        <v>17638</v>
      </c>
      <c r="C9" s="210">
        <v>20414</v>
      </c>
      <c r="G9" s="113"/>
      <c r="H9" s="177" t="s">
        <v>598</v>
      </c>
      <c r="I9" s="210">
        <v>16780</v>
      </c>
      <c r="J9" s="210">
        <v>18323</v>
      </c>
    </row>
    <row r="10" spans="1:13" ht="15" customHeight="1" x14ac:dyDescent="0.25">
      <c r="A10" s="177" t="s">
        <v>599</v>
      </c>
      <c r="B10" s="210">
        <v>1600</v>
      </c>
      <c r="C10" s="210">
        <v>1666</v>
      </c>
      <c r="G10" s="113"/>
      <c r="H10" s="177" t="s">
        <v>599</v>
      </c>
      <c r="I10" s="210">
        <v>1589</v>
      </c>
      <c r="J10" s="210">
        <v>1290</v>
      </c>
    </row>
    <row r="11" spans="1:13" ht="15" customHeight="1" x14ac:dyDescent="0.25">
      <c r="A11" s="178" t="s">
        <v>600</v>
      </c>
      <c r="B11" s="211">
        <v>3159</v>
      </c>
      <c r="C11" s="211">
        <v>2929</v>
      </c>
      <c r="G11" s="113"/>
      <c r="H11" s="178" t="s">
        <v>600</v>
      </c>
      <c r="I11" s="211">
        <v>4044</v>
      </c>
      <c r="J11" s="211">
        <v>3264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53</v>
      </c>
      <c r="C17" s="180">
        <f>IF(ISBLANK(C5),"0",C5)</f>
        <v>50</v>
      </c>
      <c r="G17" s="113"/>
      <c r="H17" s="176" t="s">
        <v>594</v>
      </c>
      <c r="I17" s="179">
        <f>IF(ISBLANK(I5),"0",I5)</f>
        <v>74</v>
      </c>
      <c r="J17" s="180">
        <f>IF(ISBLANK(J5),"0",J5)</f>
        <v>72</v>
      </c>
    </row>
    <row r="18" spans="1:13" ht="15" customHeight="1" x14ac:dyDescent="0.25">
      <c r="A18" s="177" t="s">
        <v>595</v>
      </c>
      <c r="B18" s="181">
        <f t="shared" ref="B18:C18" si="0">IF(ISBLANK(B6),"0",B6)</f>
        <v>1357</v>
      </c>
      <c r="C18" s="182">
        <f t="shared" si="0"/>
        <v>331</v>
      </c>
      <c r="G18" s="113"/>
      <c r="H18" s="177" t="s">
        <v>595</v>
      </c>
      <c r="I18" s="181">
        <f t="shared" ref="I18:J18" si="1">IF(ISBLANK(I6),"0",I6)</f>
        <v>403</v>
      </c>
      <c r="J18" s="182">
        <f t="shared" si="1"/>
        <v>153</v>
      </c>
    </row>
    <row r="19" spans="1:13" ht="15" customHeight="1" x14ac:dyDescent="0.25">
      <c r="A19" s="177" t="s">
        <v>596</v>
      </c>
      <c r="B19" s="181">
        <f t="shared" ref="B19:C19" si="2">IF(ISBLANK(B7),"0",B7)</f>
        <v>5516</v>
      </c>
      <c r="C19" s="182">
        <f t="shared" si="2"/>
        <v>2339</v>
      </c>
      <c r="G19" s="113"/>
      <c r="H19" s="177" t="s">
        <v>596</v>
      </c>
      <c r="I19" s="181">
        <f t="shared" ref="I19:J19" si="3">IF(ISBLANK(I7),"0",I7)</f>
        <v>2065</v>
      </c>
      <c r="J19" s="182">
        <f t="shared" si="3"/>
        <v>768</v>
      </c>
    </row>
    <row r="20" spans="1:13" ht="15" customHeight="1" x14ac:dyDescent="0.25">
      <c r="A20" s="177" t="s">
        <v>597</v>
      </c>
      <c r="B20" s="181">
        <f t="shared" ref="B20:C20" si="4">IF(ISBLANK(B8),"0",B8)</f>
        <v>9605</v>
      </c>
      <c r="C20" s="182">
        <f t="shared" si="4"/>
        <v>8123</v>
      </c>
      <c r="G20" s="113"/>
      <c r="H20" s="177" t="s">
        <v>597</v>
      </c>
      <c r="I20" s="181">
        <f t="shared" ref="I20:J20" si="5">IF(ISBLANK(I8),"0",I8)</f>
        <v>7107</v>
      </c>
      <c r="J20" s="182">
        <f t="shared" si="5"/>
        <v>5761</v>
      </c>
    </row>
    <row r="21" spans="1:13" ht="15" customHeight="1" x14ac:dyDescent="0.25">
      <c r="A21" s="177" t="s">
        <v>598</v>
      </c>
      <c r="B21" s="181">
        <f t="shared" ref="B21:C21" si="6">IF(ISBLANK(B9),"0",B9)</f>
        <v>17638</v>
      </c>
      <c r="C21" s="182">
        <f t="shared" si="6"/>
        <v>20414</v>
      </c>
      <c r="G21" s="113"/>
      <c r="H21" s="177" t="s">
        <v>598</v>
      </c>
      <c r="I21" s="181">
        <f t="shared" ref="I21:J21" si="7">IF(ISBLANK(I9),"0",I9)</f>
        <v>16780</v>
      </c>
      <c r="J21" s="182">
        <f t="shared" si="7"/>
        <v>18323</v>
      </c>
    </row>
    <row r="22" spans="1:13" ht="15" customHeight="1" x14ac:dyDescent="0.25">
      <c r="A22" s="177" t="s">
        <v>599</v>
      </c>
      <c r="B22" s="181">
        <f t="shared" ref="B22:C22" si="8">IF(ISBLANK(B10),"0",B10)</f>
        <v>1600</v>
      </c>
      <c r="C22" s="182">
        <f t="shared" si="8"/>
        <v>1666</v>
      </c>
      <c r="G22" s="113"/>
      <c r="H22" s="177" t="s">
        <v>599</v>
      </c>
      <c r="I22" s="181">
        <f t="shared" ref="I22:J22" si="9">IF(ISBLANK(I10),"0",I10)</f>
        <v>1589</v>
      </c>
      <c r="J22" s="182">
        <f t="shared" si="9"/>
        <v>1290</v>
      </c>
    </row>
    <row r="23" spans="1:13" ht="15" customHeight="1" x14ac:dyDescent="0.25">
      <c r="A23" s="178" t="s">
        <v>600</v>
      </c>
      <c r="B23" s="183">
        <f t="shared" ref="B23:C23" si="10">IF(ISBLANK(B11),"0",B11)</f>
        <v>3159</v>
      </c>
      <c r="C23" s="184">
        <f t="shared" si="10"/>
        <v>2929</v>
      </c>
      <c r="G23" s="113"/>
      <c r="H23" s="178" t="s">
        <v>600</v>
      </c>
      <c r="I23" s="183">
        <f t="shared" ref="I23:J23" si="11">IF(ISBLANK(I11),"0",I11)</f>
        <v>4044</v>
      </c>
      <c r="J23" s="184">
        <f t="shared" si="11"/>
        <v>3264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0.13614878750513768</v>
      </c>
      <c r="C29" s="186">
        <f>C17/SUM(C17:C23)*100</f>
        <v>0.13946223362713378</v>
      </c>
      <c r="D29" s="255"/>
      <c r="E29" s="255"/>
      <c r="G29" s="113"/>
      <c r="H29" s="176" t="s">
        <v>601</v>
      </c>
      <c r="I29" s="186">
        <f>I17/SUM(I17:I23)*100</f>
        <v>0.23080281953714679</v>
      </c>
      <c r="J29" s="186">
        <f>J17/SUM(J17:J23)*100</f>
        <v>0.24298876176976816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3.4859227291409787</v>
      </c>
      <c r="C30" s="187">
        <f>C18/SUM(C17:C23)*100</f>
        <v>0.92323998661162554</v>
      </c>
      <c r="D30" s="255"/>
      <c r="E30" s="255"/>
      <c r="G30" s="113"/>
      <c r="H30" s="177" t="s">
        <v>602</v>
      </c>
      <c r="I30" s="187">
        <f>I18/SUM(I17:I23)*100</f>
        <v>1.2569396793712182</v>
      </c>
      <c r="J30" s="187">
        <f>J18/SUM(J17:J23)*100</f>
        <v>0.51635111876075734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14.169749280723387</v>
      </c>
      <c r="C31" s="187">
        <f>C19/SUM(C17:C23)*100</f>
        <v>6.5240432890773175</v>
      </c>
      <c r="D31" s="255"/>
      <c r="E31" s="255"/>
      <c r="G31" s="113"/>
      <c r="H31" s="177" t="s">
        <v>603</v>
      </c>
      <c r="I31" s="187">
        <f>I19/SUM(I17:I23)*100</f>
        <v>6.4406462478947049</v>
      </c>
      <c r="J31" s="187">
        <f>J19/SUM(J17:J23)*100</f>
        <v>2.5918801255441934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24.673756678997123</v>
      </c>
      <c r="C32" s="187">
        <f>C20/SUM(C17:C23)*100</f>
        <v>22.657034475064151</v>
      </c>
      <c r="D32" s="255"/>
      <c r="E32" s="255"/>
      <c r="G32" s="113"/>
      <c r="H32" s="177" t="s">
        <v>604</v>
      </c>
      <c r="I32" s="187">
        <f>I20/SUM(I17:I23)*100</f>
        <v>22.166427546628405</v>
      </c>
      <c r="J32" s="187">
        <f>J20/SUM(J17:J23)*100</f>
        <v>19.442475785494921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45.309288943690916</v>
      </c>
      <c r="C33" s="187">
        <f>C21/SUM(C17:C23)*100</f>
        <v>56.939640745286177</v>
      </c>
      <c r="D33" s="255"/>
      <c r="E33" s="255"/>
      <c r="G33" s="113"/>
      <c r="H33" s="177" t="s">
        <v>605</v>
      </c>
      <c r="I33" s="187">
        <f>I21/SUM(I17:I23)*100</f>
        <v>52.336098808558418</v>
      </c>
      <c r="J33" s="187">
        <f>J21/SUM(J17:J23)*100</f>
        <v>61.837265026492524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4.1101520756267984</v>
      </c>
      <c r="C34" s="187">
        <f>C22/SUM(C17:C23)*100</f>
        <v>4.6468816244560971</v>
      </c>
      <c r="D34" s="255"/>
      <c r="E34" s="255"/>
      <c r="G34" s="113"/>
      <c r="H34" s="177" t="s">
        <v>606</v>
      </c>
      <c r="I34" s="187">
        <f>I22/SUM(I17:I23)*100</f>
        <v>4.9560227060071114</v>
      </c>
      <c r="J34" s="187">
        <f>J22/SUM(J17:J23)*100</f>
        <v>4.3535486483750132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8.1149815043156597</v>
      </c>
      <c r="C35" s="188">
        <f>C23/SUM(C17:C23)*100</f>
        <v>8.1696976458774966</v>
      </c>
      <c r="D35" s="255"/>
      <c r="E35" s="255"/>
      <c r="G35" s="113"/>
      <c r="H35" s="178" t="s">
        <v>607</v>
      </c>
      <c r="I35" s="188">
        <f>I23/SUM(I17:I23)*100</f>
        <v>12.613062192002994</v>
      </c>
      <c r="J35" s="188">
        <f>J23/SUM(J17:J23)*100</f>
        <v>11.015490533562824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0.13614878750513768</v>
      </c>
      <c r="C41" s="186">
        <f t="shared" si="12"/>
        <v>0.13946223362713378</v>
      </c>
      <c r="G41" s="113"/>
      <c r="H41" s="176" t="s">
        <v>609</v>
      </c>
      <c r="I41" s="186">
        <f t="shared" ref="I41:J41" si="13">I29</f>
        <v>0.23080281953714679</v>
      </c>
      <c r="J41" s="186">
        <f t="shared" si="13"/>
        <v>0.24298876176976816</v>
      </c>
    </row>
    <row r="42" spans="1:12" x14ac:dyDescent="0.25">
      <c r="A42" s="177" t="s">
        <v>610</v>
      </c>
      <c r="B42" s="187">
        <f t="shared" si="12"/>
        <v>3.4859227291409787</v>
      </c>
      <c r="C42" s="187">
        <f t="shared" si="12"/>
        <v>0.92323998661162554</v>
      </c>
      <c r="G42" s="113"/>
      <c r="H42" s="177" t="s">
        <v>610</v>
      </c>
      <c r="I42" s="187">
        <f t="shared" ref="I42:J42" si="14">I30</f>
        <v>1.2569396793712182</v>
      </c>
      <c r="J42" s="187">
        <f t="shared" si="14"/>
        <v>0.51635111876075734</v>
      </c>
    </row>
    <row r="43" spans="1:12" x14ac:dyDescent="0.25">
      <c r="A43" s="177" t="s">
        <v>611</v>
      </c>
      <c r="B43" s="187">
        <f t="shared" si="12"/>
        <v>14.169749280723387</v>
      </c>
      <c r="C43" s="187">
        <f t="shared" si="12"/>
        <v>6.5240432890773175</v>
      </c>
      <c r="G43" s="113"/>
      <c r="H43" s="177" t="s">
        <v>611</v>
      </c>
      <c r="I43" s="187">
        <f t="shared" ref="I43:J43" si="15">I31</f>
        <v>6.4406462478947049</v>
      </c>
      <c r="J43" s="187">
        <f t="shared" si="15"/>
        <v>2.5918801255441934</v>
      </c>
    </row>
    <row r="44" spans="1:12" x14ac:dyDescent="0.25">
      <c r="A44" s="177" t="s">
        <v>612</v>
      </c>
      <c r="B44" s="187">
        <f t="shared" si="12"/>
        <v>24.673756678997123</v>
      </c>
      <c r="C44" s="187">
        <f t="shared" si="12"/>
        <v>22.657034475064151</v>
      </c>
      <c r="G44" s="113"/>
      <c r="H44" s="177" t="s">
        <v>612</v>
      </c>
      <c r="I44" s="187">
        <f t="shared" ref="I44:J44" si="16">I32</f>
        <v>22.166427546628405</v>
      </c>
      <c r="J44" s="187">
        <f t="shared" si="16"/>
        <v>19.442475785494921</v>
      </c>
    </row>
    <row r="45" spans="1:12" x14ac:dyDescent="0.25">
      <c r="A45" s="177" t="s">
        <v>613</v>
      </c>
      <c r="B45" s="187">
        <f t="shared" si="12"/>
        <v>45.309288943690916</v>
      </c>
      <c r="C45" s="187">
        <f t="shared" si="12"/>
        <v>56.939640745286177</v>
      </c>
      <c r="G45" s="113"/>
      <c r="H45" s="177" t="s">
        <v>613</v>
      </c>
      <c r="I45" s="187">
        <f t="shared" ref="I45:J45" si="17">I33</f>
        <v>52.336098808558418</v>
      </c>
      <c r="J45" s="187">
        <f t="shared" si="17"/>
        <v>61.837265026492524</v>
      </c>
    </row>
    <row r="46" spans="1:12" x14ac:dyDescent="0.25">
      <c r="A46" s="177" t="s">
        <v>614</v>
      </c>
      <c r="B46" s="187">
        <f t="shared" si="12"/>
        <v>4.1101520756267984</v>
      </c>
      <c r="C46" s="187">
        <f t="shared" si="12"/>
        <v>4.6468816244560971</v>
      </c>
      <c r="G46" s="113"/>
      <c r="H46" s="177" t="s">
        <v>614</v>
      </c>
      <c r="I46" s="187">
        <f t="shared" ref="I46:J46" si="18">I34</f>
        <v>4.9560227060071114</v>
      </c>
      <c r="J46" s="187">
        <f t="shared" si="18"/>
        <v>4.3535486483750132</v>
      </c>
    </row>
    <row r="47" spans="1:12" x14ac:dyDescent="0.25">
      <c r="A47" s="178" t="s">
        <v>615</v>
      </c>
      <c r="B47" s="188">
        <f t="shared" si="12"/>
        <v>8.1149815043156597</v>
      </c>
      <c r="C47" s="188">
        <f t="shared" si="12"/>
        <v>8.1696976458774966</v>
      </c>
      <c r="G47" s="113"/>
      <c r="H47" s="178" t="s">
        <v>615</v>
      </c>
      <c r="I47" s="188">
        <f t="shared" ref="I47:J47" si="19">I35</f>
        <v>12.613062192002994</v>
      </c>
      <c r="J47" s="188">
        <f t="shared" si="19"/>
        <v>11.015490533562824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21412</v>
      </c>
      <c r="C5" s="209">
        <v>17905</v>
      </c>
      <c r="D5" s="255"/>
      <c r="E5" s="255"/>
      <c r="F5" s="1012"/>
      <c r="H5" s="176" t="s">
        <v>632</v>
      </c>
      <c r="I5" s="209">
        <v>8376</v>
      </c>
      <c r="J5" s="209">
        <v>6693</v>
      </c>
    </row>
    <row r="6" spans="1:10" ht="15" customHeight="1" x14ac:dyDescent="0.25">
      <c r="A6" s="177" t="s">
        <v>633</v>
      </c>
      <c r="B6" s="210">
        <v>6520</v>
      </c>
      <c r="C6" s="210">
        <v>6743</v>
      </c>
      <c r="D6" s="255"/>
      <c r="E6" s="255"/>
      <c r="F6" s="1012"/>
      <c r="H6" s="177" t="s">
        <v>633</v>
      </c>
      <c r="I6" s="210">
        <v>11364</v>
      </c>
      <c r="J6" s="210">
        <v>12470</v>
      </c>
    </row>
    <row r="7" spans="1:10" ht="15" customHeight="1" x14ac:dyDescent="0.25">
      <c r="A7" s="178" t="s">
        <v>634</v>
      </c>
      <c r="B7" s="211">
        <v>10996</v>
      </c>
      <c r="C7" s="211">
        <v>11204</v>
      </c>
      <c r="D7" s="255"/>
      <c r="E7" s="255"/>
      <c r="F7" s="1012"/>
      <c r="H7" s="177" t="s">
        <v>634</v>
      </c>
      <c r="I7" s="210">
        <v>12233</v>
      </c>
      <c r="J7" s="210">
        <v>10369</v>
      </c>
    </row>
    <row r="8" spans="1:10" x14ac:dyDescent="0.25">
      <c r="D8" s="255"/>
      <c r="E8" s="255"/>
      <c r="F8" s="1012"/>
      <c r="H8" s="178" t="s">
        <v>2452</v>
      </c>
      <c r="I8" s="211">
        <v>89</v>
      </c>
      <c r="J8" s="211">
        <v>99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21412</v>
      </c>
      <c r="C13" s="180">
        <f>IF(ISBLANK(C5),"0",C5)</f>
        <v>17905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6520</v>
      </c>
      <c r="C14" s="182">
        <f t="shared" si="0"/>
        <v>6743</v>
      </c>
      <c r="D14" s="255"/>
      <c r="E14" s="255"/>
      <c r="F14" s="1012"/>
      <c r="H14" s="176" t="s">
        <v>632</v>
      </c>
      <c r="I14" s="179">
        <f>IF(ISBLANK(I5),"0",I5)</f>
        <v>8376</v>
      </c>
      <c r="J14" s="180">
        <f>IF(ISBLANK(J5),"0",J5)</f>
        <v>6693</v>
      </c>
    </row>
    <row r="15" spans="1:10" ht="15" customHeight="1" x14ac:dyDescent="0.25">
      <c r="A15" s="178" t="s">
        <v>634</v>
      </c>
      <c r="B15" s="183">
        <f t="shared" si="0"/>
        <v>10996</v>
      </c>
      <c r="C15" s="184">
        <f t="shared" si="0"/>
        <v>11204</v>
      </c>
      <c r="D15" s="255"/>
      <c r="E15" s="255"/>
      <c r="F15" s="1012"/>
      <c r="H15" s="177" t="s">
        <v>633</v>
      </c>
      <c r="I15" s="181">
        <f t="shared" ref="I15:J15" si="1">IF(ISBLANK(I6),"0",I6)</f>
        <v>11364</v>
      </c>
      <c r="J15" s="182">
        <f t="shared" si="1"/>
        <v>12470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12233</v>
      </c>
      <c r="J16" s="182">
        <f t="shared" si="2"/>
        <v>10369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89</v>
      </c>
      <c r="J17" s="184">
        <f t="shared" si="3"/>
        <v>99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55.004110152075626</v>
      </c>
      <c r="C21" s="186">
        <f>C13/SUM(C13:C15)*100</f>
        <v>49.941425861876603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16.748869708179203</v>
      </c>
      <c r="C22" s="187">
        <f>C14/SUM(C13:C15)*100</f>
        <v>18.807876826955262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28.247020139745171</v>
      </c>
      <c r="C23" s="188">
        <f>C15/SUM(C13:C15)*100</f>
        <v>31.250697311168135</v>
      </c>
      <c r="D23" s="255"/>
      <c r="E23" s="255"/>
      <c r="F23" s="1012"/>
      <c r="H23" s="176" t="s">
        <v>637</v>
      </c>
      <c r="I23" s="186">
        <f>I14/SUM(I14:I17)*100</f>
        <v>26.1243840059884</v>
      </c>
      <c r="J23" s="186">
        <f>J14/SUM(J14:J17)*100</f>
        <v>22.58783031284803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35.443827584055896</v>
      </c>
      <c r="J24" s="187">
        <f>J15/SUM(J14:J17)*100</f>
        <v>42.084303600958457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38.154201235106981</v>
      </c>
      <c r="J25" s="187">
        <f>J16/SUM(J14:J17)*100</f>
        <v>34.993756538760081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0.27758717484873063</v>
      </c>
      <c r="J26" s="188">
        <f>J17/SUM(J14:J17)*100</f>
        <v>0.33410954743343119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55.004110152075626</v>
      </c>
      <c r="C29" s="191">
        <f t="shared" si="4"/>
        <v>49.941425861876603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16.748869708179203</v>
      </c>
      <c r="C30" s="194">
        <f t="shared" si="4"/>
        <v>18.807876826955262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28.247020139745171</v>
      </c>
      <c r="C31" s="197">
        <f t="shared" si="4"/>
        <v>31.250697311168135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26.1243840059884</v>
      </c>
      <c r="J32" s="191">
        <f>J23</f>
        <v>22.58783031284803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35.443827584055896</v>
      </c>
      <c r="J33" s="194">
        <f t="shared" si="5"/>
        <v>42.084303600958457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38.154201235106981</v>
      </c>
      <c r="J34" s="194">
        <f t="shared" si="6"/>
        <v>34.993756538760081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0.27758717484873063</v>
      </c>
      <c r="J35" s="197">
        <f t="shared" si="7"/>
        <v>0.33410954743343119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1216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71094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58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20.7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72.94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46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184.3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7</v>
      </c>
      <c r="C5" s="657">
        <v>5</v>
      </c>
      <c r="E5" s="28"/>
      <c r="J5" s="656" t="s">
        <v>550</v>
      </c>
      <c r="K5" s="671">
        <f>IF(ISBLANK(B5),"",B5)</f>
        <v>7</v>
      </c>
      <c r="L5" s="620">
        <f>IF(ISBLANK(C5),"",C5)</f>
        <v>5</v>
      </c>
      <c r="N5" s="28"/>
    </row>
    <row r="6" spans="1:15" x14ac:dyDescent="0.25">
      <c r="A6" s="658" t="s">
        <v>551</v>
      </c>
      <c r="B6" s="659">
        <v>7</v>
      </c>
      <c r="C6" s="659">
        <v>7</v>
      </c>
      <c r="E6" s="44"/>
      <c r="J6" s="658" t="s">
        <v>551</v>
      </c>
      <c r="K6" s="672">
        <f t="shared" ref="K6:K10" si="0">IF(ISBLANK(B6),"",B6)</f>
        <v>7</v>
      </c>
      <c r="L6" s="621">
        <f t="shared" ref="L6:L10" si="1">IF(ISBLANK(C6),"",C6)</f>
        <v>7</v>
      </c>
      <c r="N6" s="44"/>
    </row>
    <row r="7" spans="1:15" x14ac:dyDescent="0.25">
      <c r="A7" s="658" t="s">
        <v>649</v>
      </c>
      <c r="B7" s="659">
        <v>25</v>
      </c>
      <c r="C7" s="659">
        <v>38</v>
      </c>
      <c r="E7" s="44"/>
      <c r="J7" s="658" t="s">
        <v>649</v>
      </c>
      <c r="K7" s="672">
        <f t="shared" si="0"/>
        <v>25</v>
      </c>
      <c r="L7" s="621">
        <f t="shared" si="1"/>
        <v>38</v>
      </c>
      <c r="N7" s="44"/>
    </row>
    <row r="8" spans="1:15" x14ac:dyDescent="0.25">
      <c r="A8" s="652" t="s">
        <v>650</v>
      </c>
      <c r="B8" s="653">
        <v>32</v>
      </c>
      <c r="C8" s="653">
        <v>28</v>
      </c>
      <c r="E8" s="21"/>
      <c r="J8" s="652" t="s">
        <v>650</v>
      </c>
      <c r="K8" s="672">
        <f t="shared" si="0"/>
        <v>32</v>
      </c>
      <c r="L8" s="621">
        <f t="shared" si="1"/>
        <v>28</v>
      </c>
      <c r="N8" s="21"/>
    </row>
    <row r="9" spans="1:15" x14ac:dyDescent="0.25">
      <c r="A9" s="652" t="s">
        <v>651</v>
      </c>
      <c r="B9" s="653">
        <v>105</v>
      </c>
      <c r="C9" s="653">
        <v>52</v>
      </c>
      <c r="E9" s="21"/>
      <c r="J9" s="652" t="s">
        <v>651</v>
      </c>
      <c r="K9" s="672">
        <f t="shared" si="0"/>
        <v>105</v>
      </c>
      <c r="L9" s="621">
        <f t="shared" si="1"/>
        <v>52</v>
      </c>
      <c r="N9" s="21"/>
    </row>
    <row r="10" spans="1:15" x14ac:dyDescent="0.25">
      <c r="A10" s="654" t="s">
        <v>373</v>
      </c>
      <c r="B10" s="655">
        <v>781</v>
      </c>
      <c r="C10" s="655">
        <v>89</v>
      </c>
      <c r="J10" s="654" t="s">
        <v>373</v>
      </c>
      <c r="K10" s="673">
        <f t="shared" si="0"/>
        <v>781</v>
      </c>
      <c r="L10" s="622">
        <f t="shared" si="1"/>
        <v>89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2.35</v>
      </c>
      <c r="C15" s="199"/>
      <c r="D15" s="255"/>
      <c r="E15" s="213"/>
      <c r="F15" s="255"/>
      <c r="G15" s="255"/>
      <c r="J15" s="675" t="s">
        <v>496</v>
      </c>
      <c r="K15" s="676">
        <f>B15</f>
        <v>2.35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0.57999999999999996</v>
      </c>
      <c r="C16" s="199"/>
      <c r="D16" s="255"/>
      <c r="E16" s="256"/>
      <c r="F16" s="255"/>
      <c r="G16" s="255"/>
      <c r="J16" s="677" t="s">
        <v>497</v>
      </c>
      <c r="K16" s="678">
        <f>B16</f>
        <v>0.57999999999999996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0.93</v>
      </c>
      <c r="C18" s="199"/>
      <c r="D18" s="257"/>
      <c r="E18" s="258"/>
      <c r="F18" s="255"/>
      <c r="G18" s="255"/>
      <c r="J18" s="680" t="s">
        <v>509</v>
      </c>
      <c r="K18" s="676">
        <f>B18</f>
        <v>0.93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2.19</v>
      </c>
      <c r="C19" s="200"/>
      <c r="D19" s="257"/>
      <c r="E19" s="258"/>
      <c r="F19" s="255"/>
      <c r="G19" s="255"/>
      <c r="J19" s="674" t="s">
        <v>510</v>
      </c>
      <c r="K19" s="678">
        <f>B19</f>
        <v>2.19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1.49</v>
      </c>
      <c r="C21" s="255"/>
      <c r="D21" s="255"/>
      <c r="E21" s="255"/>
      <c r="F21" s="255"/>
      <c r="G21" s="255"/>
      <c r="J21" s="663" t="s">
        <v>506</v>
      </c>
      <c r="K21" s="681">
        <f>B21</f>
        <v>1.49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0</v>
      </c>
      <c r="C33" s="659">
        <v>1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6</v>
      </c>
      <c r="C34" s="659">
        <v>21</v>
      </c>
      <c r="E34" s="44"/>
      <c r="J34" s="658" t="s">
        <v>649</v>
      </c>
      <c r="K34" s="672">
        <f t="shared" si="2"/>
        <v>6</v>
      </c>
      <c r="L34" s="621">
        <f t="shared" si="3"/>
        <v>21</v>
      </c>
      <c r="N34" s="44"/>
    </row>
    <row r="35" spans="1:15" x14ac:dyDescent="0.25">
      <c r="A35" s="652" t="s">
        <v>650</v>
      </c>
      <c r="B35" s="653">
        <v>21</v>
      </c>
      <c r="C35" s="653">
        <v>26</v>
      </c>
      <c r="E35" s="21"/>
      <c r="J35" s="652" t="s">
        <v>650</v>
      </c>
      <c r="K35" s="672">
        <f t="shared" si="2"/>
        <v>21</v>
      </c>
      <c r="L35" s="621">
        <f t="shared" si="3"/>
        <v>26</v>
      </c>
      <c r="N35" s="21"/>
    </row>
    <row r="36" spans="1:15" x14ac:dyDescent="0.25">
      <c r="A36" s="652" t="s">
        <v>651</v>
      </c>
      <c r="B36" s="653">
        <v>23</v>
      </c>
      <c r="C36" s="653">
        <v>21</v>
      </c>
      <c r="E36" s="21"/>
      <c r="J36" s="652" t="s">
        <v>651</v>
      </c>
      <c r="K36" s="672">
        <f t="shared" si="2"/>
        <v>23</v>
      </c>
      <c r="L36" s="621">
        <f t="shared" si="3"/>
        <v>21</v>
      </c>
      <c r="N36" s="21"/>
    </row>
    <row r="37" spans="1:15" x14ac:dyDescent="0.25">
      <c r="A37" s="654" t="s">
        <v>373</v>
      </c>
      <c r="B37" s="655">
        <v>185</v>
      </c>
      <c r="C37" s="655">
        <v>27</v>
      </c>
      <c r="J37" s="654" t="s">
        <v>373</v>
      </c>
      <c r="K37" s="673">
        <f t="shared" si="2"/>
        <v>185</v>
      </c>
      <c r="L37" s="622">
        <f t="shared" si="3"/>
        <v>27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0.7</v>
      </c>
      <c r="C42" s="199"/>
      <c r="D42" s="255"/>
      <c r="E42" s="213"/>
      <c r="F42" s="255"/>
      <c r="G42" s="255"/>
      <c r="J42" s="675" t="s">
        <v>496</v>
      </c>
      <c r="K42" s="676">
        <f>B42</f>
        <v>0.7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0.31</v>
      </c>
      <c r="C43" s="199"/>
      <c r="D43" s="255"/>
      <c r="E43" s="256"/>
      <c r="F43" s="255"/>
      <c r="G43" s="255"/>
      <c r="J43" s="677" t="s">
        <v>497</v>
      </c>
      <c r="K43" s="678">
        <f>B43</f>
        <v>0.31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0.35</v>
      </c>
      <c r="C45" s="199"/>
      <c r="D45" s="257"/>
      <c r="E45" s="258"/>
      <c r="F45" s="255"/>
      <c r="G45" s="255"/>
      <c r="J45" s="680" t="s">
        <v>509</v>
      </c>
      <c r="K45" s="676">
        <f>B45</f>
        <v>0.35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0.75</v>
      </c>
      <c r="C46" s="200"/>
      <c r="D46" s="257"/>
      <c r="E46" s="258"/>
      <c r="F46" s="255"/>
      <c r="G46" s="255"/>
      <c r="J46" s="674" t="s">
        <v>510</v>
      </c>
      <c r="K46" s="678">
        <f>B46</f>
        <v>0.75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0.51</v>
      </c>
      <c r="C48" s="255"/>
      <c r="D48" s="255"/>
      <c r="E48" s="255"/>
      <c r="F48" s="255"/>
      <c r="G48" s="255"/>
      <c r="J48" s="663" t="s">
        <v>506</v>
      </c>
      <c r="K48" s="681">
        <f>B48</f>
        <v>0.51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16808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3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22277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61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16726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5667</v>
      </c>
      <c r="D4" s="645">
        <v>3</v>
      </c>
      <c r="E4" s="645">
        <v>7555</v>
      </c>
      <c r="F4" s="645">
        <v>1</v>
      </c>
      <c r="G4" s="645">
        <v>82</v>
      </c>
      <c r="H4" s="645">
        <v>11710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14390</v>
      </c>
      <c r="D5" s="604">
        <v>3</v>
      </c>
      <c r="E5" s="604">
        <v>10596</v>
      </c>
      <c r="F5" s="604">
        <v>1</v>
      </c>
      <c r="G5" s="604">
        <v>100</v>
      </c>
      <c r="H5" s="604">
        <v>14690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16808</v>
      </c>
      <c r="D6" s="619">
        <v>3</v>
      </c>
      <c r="E6" s="619">
        <v>22277</v>
      </c>
      <c r="F6" s="619">
        <v>1</v>
      </c>
      <c r="G6" s="619">
        <v>61</v>
      </c>
      <c r="H6" s="619">
        <v>16726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275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3.9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0.7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0.8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0.16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2.7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63.1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0.19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11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15.5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99.3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79.900000000000006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4017534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56510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4</v>
      </c>
      <c r="C4" s="602">
        <v>7.3</v>
      </c>
      <c r="D4" s="602">
        <v>86.6</v>
      </c>
      <c r="E4" s="602">
        <v>7.0000000000000007E-2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9</v>
      </c>
      <c r="C5" s="604">
        <v>16.899999999999999</v>
      </c>
      <c r="D5" s="753">
        <v>96.4</v>
      </c>
      <c r="E5" s="753">
        <v>0.17</v>
      </c>
      <c r="G5" s="649" t="s">
        <v>454</v>
      </c>
      <c r="H5" s="650">
        <f>IF(ISBLANK(B4),"",B4)</f>
        <v>4</v>
      </c>
      <c r="I5" s="650">
        <f>IF(ISBLANK(B5),"",B5)</f>
        <v>9</v>
      </c>
      <c r="J5" s="651">
        <f>IF(ISBLANK(B6),"",B6)</f>
        <v>5</v>
      </c>
      <c r="K5" s="571"/>
    </row>
    <row r="6" spans="1:11" x14ac:dyDescent="0.25">
      <c r="A6" s="220">
        <v>2022</v>
      </c>
      <c r="B6" s="603">
        <v>5</v>
      </c>
      <c r="C6" s="604">
        <v>9</v>
      </c>
      <c r="D6" s="961">
        <v>63.1</v>
      </c>
      <c r="E6" s="961">
        <v>0.19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7.3</v>
      </c>
      <c r="I9" s="650">
        <f>IF(ISBLANK(C5),"",C5)</f>
        <v>16.899999999999999</v>
      </c>
      <c r="J9" s="651">
        <f>IF(ISBLANK(C6),"",C6)</f>
        <v>9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277</v>
      </c>
      <c r="C4" s="645">
        <v>3.6</v>
      </c>
      <c r="D4" s="645"/>
      <c r="E4" s="645">
        <v>0.14000000000000001</v>
      </c>
      <c r="F4" s="645">
        <v>0.8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270</v>
      </c>
      <c r="C5" s="604">
        <v>3.5</v>
      </c>
      <c r="D5" s="604"/>
      <c r="E5" s="604">
        <v>0.14000000000000001</v>
      </c>
      <c r="F5" s="604">
        <v>0.7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275</v>
      </c>
      <c r="C6" s="604">
        <v>3.9</v>
      </c>
      <c r="D6" s="604">
        <v>0.7</v>
      </c>
      <c r="E6" s="604">
        <v>0.16</v>
      </c>
      <c r="F6" s="604">
        <v>0.8</v>
      </c>
      <c r="G6" s="604">
        <v>2.7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97.3</v>
      </c>
      <c r="C5" s="604">
        <v>74.900000000000006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97.2</v>
      </c>
      <c r="C6" s="604">
        <v>91.8</v>
      </c>
      <c r="D6" s="604">
        <v>6</v>
      </c>
      <c r="E6" s="604">
        <v>7.9</v>
      </c>
      <c r="F6" s="255"/>
      <c r="G6" s="255"/>
      <c r="H6" s="255"/>
    </row>
    <row r="7" spans="1:8" x14ac:dyDescent="0.25">
      <c r="A7" s="483">
        <v>2022</v>
      </c>
      <c r="B7" s="1076">
        <v>99.3</v>
      </c>
      <c r="C7" s="1076">
        <v>79.900000000000006</v>
      </c>
      <c r="D7" s="1076">
        <v>11</v>
      </c>
      <c r="E7" s="1076">
        <v>15.5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7.9</v>
      </c>
    </row>
    <row r="17" spans="1:2" x14ac:dyDescent="0.25">
      <c r="A17" s="635">
        <f t="shared" si="0"/>
        <v>2022</v>
      </c>
      <c r="B17" s="629">
        <f t="shared" si="1"/>
        <v>15.5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8982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12.6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19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473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3716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358336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5040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9855</v>
      </c>
      <c r="C5" s="1043">
        <v>4914</v>
      </c>
      <c r="D5" s="602">
        <v>4941</v>
      </c>
      <c r="G5" s="873" t="s">
        <v>126</v>
      </c>
      <c r="H5" s="639">
        <f>IF(ISBLANK(D7),"",D7)</f>
        <v>4757</v>
      </c>
    </row>
    <row r="6" spans="1:17" x14ac:dyDescent="0.25">
      <c r="A6" s="643">
        <v>2021</v>
      </c>
      <c r="B6" s="1043">
        <v>9362</v>
      </c>
      <c r="C6" s="1043">
        <v>4480</v>
      </c>
      <c r="D6" s="604">
        <v>4882</v>
      </c>
      <c r="G6" s="637" t="s">
        <v>127</v>
      </c>
      <c r="H6" s="625">
        <f>IF(ISBLANK(C7),"",C7)</f>
        <v>4225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8982</v>
      </c>
      <c r="C7" s="1043">
        <v>4225</v>
      </c>
      <c r="D7" s="619">
        <v>4757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4757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4225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51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4.5999999999999996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0.4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4.2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6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142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0.8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4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47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3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3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4330</v>
      </c>
      <c r="C6" s="55">
        <v>2259</v>
      </c>
      <c r="D6" s="55">
        <v>2071</v>
      </c>
      <c r="E6" s="70">
        <v>5455</v>
      </c>
      <c r="F6" s="55">
        <v>2783</v>
      </c>
      <c r="G6" s="110">
        <v>2672</v>
      </c>
      <c r="H6" s="55">
        <v>3105</v>
      </c>
      <c r="I6" s="55">
        <v>1581</v>
      </c>
      <c r="J6" s="55">
        <v>1524</v>
      </c>
      <c r="K6" s="70">
        <v>12106</v>
      </c>
      <c r="L6" s="55">
        <v>6236</v>
      </c>
      <c r="M6" s="110">
        <v>5870</v>
      </c>
      <c r="N6" s="70">
        <v>12117</v>
      </c>
      <c r="O6" s="55">
        <v>6280</v>
      </c>
      <c r="P6" s="110">
        <v>5837</v>
      </c>
      <c r="Q6" s="70">
        <v>50048</v>
      </c>
      <c r="R6" s="55">
        <v>25360</v>
      </c>
      <c r="S6" s="110">
        <v>24688</v>
      </c>
      <c r="T6" s="70">
        <v>77463</v>
      </c>
      <c r="U6" s="55">
        <v>37671</v>
      </c>
      <c r="V6" s="162">
        <v>39792</v>
      </c>
    </row>
    <row r="7" spans="1:22" x14ac:dyDescent="0.25">
      <c r="A7" s="288">
        <v>2021</v>
      </c>
      <c r="B7" s="169">
        <v>4226</v>
      </c>
      <c r="C7" s="94">
        <v>2207</v>
      </c>
      <c r="D7" s="94">
        <v>2019</v>
      </c>
      <c r="E7" s="169">
        <v>5387</v>
      </c>
      <c r="F7" s="94">
        <v>2747</v>
      </c>
      <c r="G7" s="171">
        <v>2640</v>
      </c>
      <c r="H7" s="94">
        <v>3061</v>
      </c>
      <c r="I7" s="94">
        <v>1576</v>
      </c>
      <c r="J7" s="94">
        <v>1485</v>
      </c>
      <c r="K7" s="169">
        <v>11893</v>
      </c>
      <c r="L7" s="94">
        <v>6131</v>
      </c>
      <c r="M7" s="171">
        <v>5762</v>
      </c>
      <c r="N7" s="169">
        <v>11839</v>
      </c>
      <c r="O7" s="94">
        <v>6125</v>
      </c>
      <c r="P7" s="171">
        <v>5714</v>
      </c>
      <c r="Q7" s="169">
        <v>49229</v>
      </c>
      <c r="R7" s="94">
        <v>24937</v>
      </c>
      <c r="S7" s="171">
        <v>24292</v>
      </c>
      <c r="T7" s="214">
        <v>76393</v>
      </c>
      <c r="U7" s="58">
        <v>37137</v>
      </c>
      <c r="V7" s="162">
        <v>39256</v>
      </c>
    </row>
    <row r="8" spans="1:22" x14ac:dyDescent="0.25">
      <c r="A8" s="221">
        <v>2022</v>
      </c>
      <c r="B8" s="72">
        <v>4075</v>
      </c>
      <c r="C8" s="61">
        <v>2106</v>
      </c>
      <c r="D8" s="61">
        <v>1969</v>
      </c>
      <c r="E8" s="72">
        <v>5069</v>
      </c>
      <c r="F8" s="61">
        <v>2614</v>
      </c>
      <c r="G8" s="111">
        <v>2455</v>
      </c>
      <c r="H8" s="61">
        <v>2754</v>
      </c>
      <c r="I8" s="61">
        <v>1426</v>
      </c>
      <c r="J8" s="61">
        <v>1328</v>
      </c>
      <c r="K8" s="72">
        <v>11211</v>
      </c>
      <c r="L8" s="61">
        <v>5789</v>
      </c>
      <c r="M8" s="111">
        <v>5422</v>
      </c>
      <c r="N8" s="72">
        <v>10025</v>
      </c>
      <c r="O8" s="61">
        <v>5204</v>
      </c>
      <c r="P8" s="111">
        <v>4821</v>
      </c>
      <c r="Q8" s="72">
        <v>44353</v>
      </c>
      <c r="R8" s="61">
        <v>22408</v>
      </c>
      <c r="S8" s="111">
        <v>21945</v>
      </c>
      <c r="T8" s="72">
        <v>71094</v>
      </c>
      <c r="U8" s="61">
        <v>34470</v>
      </c>
      <c r="V8" s="111">
        <v>36624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4075</v>
      </c>
      <c r="C15" s="174">
        <f>E8</f>
        <v>5069</v>
      </c>
      <c r="D15" s="174">
        <f>H8</f>
        <v>2754</v>
      </c>
      <c r="E15" s="174">
        <f>K8</f>
        <v>11211</v>
      </c>
      <c r="F15" s="174">
        <f>N8</f>
        <v>10025</v>
      </c>
      <c r="G15" s="174">
        <f>Q8</f>
        <v>44353</v>
      </c>
      <c r="H15" s="336">
        <f>T8</f>
        <v>71094</v>
      </c>
      <c r="M15" s="174">
        <f>K8</f>
        <v>11211</v>
      </c>
      <c r="N15" s="174">
        <f>H15-E15-O15</f>
        <v>42286</v>
      </c>
      <c r="O15" s="174">
        <f>H15-(B15+C15+G15)</f>
        <v>17597</v>
      </c>
      <c r="P15" s="29"/>
      <c r="Q15" s="100">
        <f>M15/H15*100</f>
        <v>15.769263228964469</v>
      </c>
      <c r="R15" s="100">
        <f>N15/H15*100</f>
        <v>59.478999634287</v>
      </c>
      <c r="S15" s="100">
        <f>O15/H15*100</f>
        <v>24.751737136748531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15.769263228964469</v>
      </c>
      <c r="R18" s="100">
        <f>N15/H15*100</f>
        <v>59.478999634287</v>
      </c>
      <c r="S18" s="100">
        <f>O15/H15*100</f>
        <v>24.751737136748531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7.1</v>
      </c>
      <c r="C23" s="363"/>
      <c r="D23" s="363"/>
      <c r="E23" s="169">
        <v>20.9</v>
      </c>
      <c r="F23" s="363"/>
      <c r="G23" s="364"/>
      <c r="H23" s="169">
        <v>5.3</v>
      </c>
      <c r="I23" s="94">
        <v>3.46</v>
      </c>
      <c r="J23" s="171">
        <v>7.22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3.7</v>
      </c>
      <c r="C24" s="363"/>
      <c r="D24" s="363"/>
      <c r="E24" s="169">
        <v>10.9</v>
      </c>
      <c r="F24" s="363"/>
      <c r="G24" s="364"/>
      <c r="H24" s="169">
        <v>3.66</v>
      </c>
      <c r="I24" s="94">
        <v>0</v>
      </c>
      <c r="J24" s="171">
        <v>7.78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5.0999999999999996</v>
      </c>
      <c r="C25" s="359"/>
      <c r="D25" s="359"/>
      <c r="E25" s="72">
        <v>10.1</v>
      </c>
      <c r="F25" s="359"/>
      <c r="G25" s="463"/>
      <c r="H25" s="72">
        <v>3.4</v>
      </c>
      <c r="I25" s="61">
        <v>3.47</v>
      </c>
      <c r="J25" s="111">
        <v>3.33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7.22</v>
      </c>
      <c r="C32" s="676">
        <f>IF(ISBLANK(I23),"",I23)</f>
        <v>3.46</v>
      </c>
      <c r="F32" s="702">
        <f>A23</f>
        <v>2020</v>
      </c>
      <c r="G32" s="676">
        <f>IF(ISBLANK(J23),"",J23)</f>
        <v>7.22</v>
      </c>
      <c r="H32" s="676">
        <f>IF(ISBLANK(I23),"",I23)</f>
        <v>3.46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7.78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7.78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3.33</v>
      </c>
      <c r="C34" s="678">
        <f t="shared" si="2"/>
        <v>3.47</v>
      </c>
      <c r="F34" s="704">
        <f t="shared" si="3"/>
        <v>2022</v>
      </c>
      <c r="G34" s="678">
        <f t="shared" si="4"/>
        <v>3.33</v>
      </c>
      <c r="H34" s="678">
        <f t="shared" si="5"/>
        <v>3.47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48</v>
      </c>
      <c r="C4" s="602">
        <v>0</v>
      </c>
      <c r="D4" s="602">
        <v>7</v>
      </c>
      <c r="E4" s="601">
        <v>4</v>
      </c>
      <c r="F4" s="602">
        <v>4.5999999999999996</v>
      </c>
      <c r="G4" s="602">
        <v>0.6</v>
      </c>
    </row>
    <row r="5" spans="1:10" x14ac:dyDescent="0.25">
      <c r="A5" s="288">
        <v>2021</v>
      </c>
      <c r="B5" s="753">
        <v>48</v>
      </c>
      <c r="C5" s="753">
        <v>0</v>
      </c>
      <c r="D5" s="753">
        <v>5</v>
      </c>
      <c r="E5" s="755">
        <v>3</v>
      </c>
      <c r="F5" s="753">
        <v>4.5</v>
      </c>
      <c r="G5" s="753">
        <v>0.4</v>
      </c>
    </row>
    <row r="6" spans="1:10" x14ac:dyDescent="0.25">
      <c r="A6" s="220">
        <v>2022</v>
      </c>
      <c r="B6" s="754">
        <v>47</v>
      </c>
      <c r="C6" s="754">
        <v>3</v>
      </c>
      <c r="D6" s="754">
        <v>4</v>
      </c>
      <c r="E6" s="756">
        <v>3</v>
      </c>
      <c r="F6" s="754">
        <v>4.5999999999999996</v>
      </c>
      <c r="G6" s="754">
        <v>0.4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48</v>
      </c>
      <c r="C11" s="80">
        <f>IF(ISBLANK(D4),"",D4)</f>
        <v>7</v>
      </c>
      <c r="E11" s="103">
        <f>A4</f>
        <v>2020</v>
      </c>
      <c r="F11" s="80">
        <f>IF(ISBLANK(B4),"",B4)</f>
        <v>48</v>
      </c>
      <c r="G11" s="80">
        <f>IF(ISBLANK(D4),"",D4)</f>
        <v>7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48</v>
      </c>
      <c r="C12" s="80">
        <f>IF(ISBLANK(D5),"",D5)</f>
        <v>5</v>
      </c>
      <c r="E12" s="103">
        <f t="shared" ref="E12:E13" si="1">A5</f>
        <v>2021</v>
      </c>
      <c r="F12" s="80">
        <f t="shared" ref="F12:F13" si="2">IF(ISBLANK(B5),"",B5)</f>
        <v>48</v>
      </c>
      <c r="G12" s="80">
        <f t="shared" ref="G12:G13" si="3">IF(ISBLANK(D5),"",D5)</f>
        <v>5</v>
      </c>
    </row>
    <row r="13" spans="1:10" x14ac:dyDescent="0.25">
      <c r="A13" s="156">
        <f t="shared" si="0"/>
        <v>2022</v>
      </c>
      <c r="B13" s="83">
        <f>IF(ISBLANK(B6),"",B6)</f>
        <v>47</v>
      </c>
      <c r="C13" s="83">
        <f>IF(ISBLANK(D6),"",D6)</f>
        <v>4</v>
      </c>
      <c r="D13" s="255"/>
      <c r="E13" s="156">
        <f t="shared" si="1"/>
        <v>2022</v>
      </c>
      <c r="F13" s="83">
        <f t="shared" si="2"/>
        <v>47</v>
      </c>
      <c r="G13" s="83">
        <f t="shared" si="3"/>
        <v>4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4</v>
      </c>
      <c r="E18" s="605">
        <f>A4</f>
        <v>2020</v>
      </c>
      <c r="F18" s="100">
        <f>IF(ISBLANK(C4),"",C4)</f>
        <v>0</v>
      </c>
      <c r="G18" s="100">
        <f>IF(ISBLANK(E4),"",E4)</f>
        <v>4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3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3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3</v>
      </c>
      <c r="C20" s="83">
        <f>IF(ISBLANK(E6),"",E6)</f>
        <v>3</v>
      </c>
      <c r="E20" s="156">
        <f t="shared" si="5"/>
        <v>2022</v>
      </c>
      <c r="F20" s="83">
        <f>IF(ISBLANK(C6),"",C6)</f>
        <v>3</v>
      </c>
      <c r="G20" s="83">
        <f t="shared" si="6"/>
        <v>3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5451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7.7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1616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14.5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783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389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1958</v>
      </c>
    </row>
    <row r="17" spans="2:3" x14ac:dyDescent="0.25">
      <c r="B17" s="255">
        <v>2021</v>
      </c>
      <c r="C17" s="1010">
        <v>1784</v>
      </c>
    </row>
    <row r="18" spans="2:3" x14ac:dyDescent="0.25">
      <c r="B18" s="255">
        <v>2022</v>
      </c>
      <c r="C18" s="1010">
        <v>1616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1958</v>
      </c>
    </row>
    <row r="22" spans="2:3" x14ac:dyDescent="0.25">
      <c r="B22" s="638">
        <f>B17</f>
        <v>2021</v>
      </c>
      <c r="C22" s="638">
        <f t="shared" ref="C22:C23" si="0">IF(ISBLANK(C17),"",C17)</f>
        <v>1784</v>
      </c>
    </row>
    <row r="23" spans="2:3" x14ac:dyDescent="0.25">
      <c r="B23" s="638">
        <f>B18</f>
        <v>2022</v>
      </c>
      <c r="C23" s="638">
        <f t="shared" si="0"/>
        <v>1616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54</v>
      </c>
      <c r="C5" s="55">
        <v>92</v>
      </c>
      <c r="D5" s="55">
        <v>85</v>
      </c>
      <c r="E5" s="271">
        <f>SUM(B5:D5)</f>
        <v>231</v>
      </c>
      <c r="F5" s="71">
        <v>5919</v>
      </c>
      <c r="G5" s="70">
        <v>0.5</v>
      </c>
      <c r="H5" s="55">
        <v>0.2</v>
      </c>
      <c r="I5" s="110">
        <v>0.5</v>
      </c>
      <c r="J5" s="71">
        <v>7.7</v>
      </c>
    </row>
    <row r="6" spans="1:10" x14ac:dyDescent="0.25">
      <c r="A6" s="288">
        <v>2021</v>
      </c>
      <c r="B6" s="759">
        <v>65</v>
      </c>
      <c r="C6" s="760">
        <v>101</v>
      </c>
      <c r="D6" s="760">
        <v>74</v>
      </c>
      <c r="E6" s="272">
        <f>SUM(B6:D6)</f>
        <v>240</v>
      </c>
      <c r="F6" s="216">
        <v>5877</v>
      </c>
      <c r="G6" s="459">
        <v>0.6</v>
      </c>
      <c r="H6" s="460">
        <v>0.2</v>
      </c>
      <c r="I6" s="765">
        <v>0.4</v>
      </c>
      <c r="J6" s="216">
        <v>7.7</v>
      </c>
    </row>
    <row r="7" spans="1:10" x14ac:dyDescent="0.25">
      <c r="A7" s="220">
        <v>2022</v>
      </c>
      <c r="B7" s="169">
        <v>77</v>
      </c>
      <c r="C7" s="94">
        <v>105</v>
      </c>
      <c r="D7" s="94">
        <v>77</v>
      </c>
      <c r="E7" s="449">
        <f>SUM(B7:D7)</f>
        <v>259</v>
      </c>
      <c r="F7" s="170">
        <v>5451</v>
      </c>
      <c r="G7" s="169">
        <v>0.7</v>
      </c>
      <c r="H7" s="94">
        <v>0.3</v>
      </c>
      <c r="I7" s="171">
        <v>0.4</v>
      </c>
      <c r="J7" s="170">
        <v>7.7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5919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5877</v>
      </c>
      <c r="C14" s="28"/>
      <c r="D14" s="28"/>
      <c r="F14" s="627" t="s">
        <v>1534</v>
      </c>
      <c r="G14" s="623">
        <f>IF(ISBLANK(B7),"",B7)</f>
        <v>77</v>
      </c>
      <c r="I14" s="627" t="s">
        <v>1537</v>
      </c>
      <c r="J14" s="623">
        <f>IF(ISBLANK(B7),"",B7)</f>
        <v>77</v>
      </c>
    </row>
    <row r="15" spans="1:10" x14ac:dyDescent="0.25">
      <c r="A15" s="626">
        <f t="shared" ref="A15" si="1">A7</f>
        <v>2022</v>
      </c>
      <c r="B15" s="625">
        <f t="shared" si="0"/>
        <v>5451</v>
      </c>
      <c r="C15" s="28"/>
      <c r="D15" s="28"/>
      <c r="F15" s="628" t="s">
        <v>1535</v>
      </c>
      <c r="G15" s="624">
        <f>IF(ISBLANK(C7),"",C7)</f>
        <v>105</v>
      </c>
      <c r="I15" s="628" t="s">
        <v>1546</v>
      </c>
      <c r="J15" s="624">
        <f>IF(ISBLANK(C7),"",C7)</f>
        <v>105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77</v>
      </c>
      <c r="I16" s="629" t="s">
        <v>1547</v>
      </c>
      <c r="J16" s="625">
        <f>IF(ISBLANK(D7),"",D7)</f>
        <v>77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0.7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220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271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125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16.100000000000001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125</v>
      </c>
      <c r="C6" s="761"/>
      <c r="D6" s="761"/>
      <c r="E6" s="459">
        <v>14.8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114</v>
      </c>
      <c r="C7" s="761"/>
      <c r="D7" s="761"/>
      <c r="E7" s="459">
        <v>13.7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125</v>
      </c>
      <c r="C8" s="762"/>
      <c r="D8" s="762"/>
      <c r="E8" s="603">
        <v>16.100000000000001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125</v>
      </c>
      <c r="C16" s="757"/>
      <c r="I16" s="702">
        <f>A6</f>
        <v>2020</v>
      </c>
      <c r="J16" s="676">
        <f>IF(ISBLANK(E6),"",E6)</f>
        <v>14.8</v>
      </c>
      <c r="K16" s="758"/>
    </row>
    <row r="17" spans="1:10" x14ac:dyDescent="0.25">
      <c r="A17" s="703">
        <f>A7</f>
        <v>2021</v>
      </c>
      <c r="B17" s="855">
        <f>IF(ISBLANK(B7),"",B7)</f>
        <v>114</v>
      </c>
      <c r="C17" s="757"/>
      <c r="I17" s="703">
        <f>A7</f>
        <v>2021</v>
      </c>
      <c r="J17" s="855">
        <f>IF(ISBLANK(E7),"",E7)</f>
        <v>13.7</v>
      </c>
    </row>
    <row r="18" spans="1:10" x14ac:dyDescent="0.25">
      <c r="A18" s="704">
        <f>A8</f>
        <v>2022</v>
      </c>
      <c r="B18" s="678">
        <f>IF(ISBLANK(B8),"",B8)</f>
        <v>125</v>
      </c>
      <c r="C18" s="757"/>
      <c r="I18" s="704">
        <f>A8</f>
        <v>2022</v>
      </c>
      <c r="J18" s="678">
        <f>IF(ISBLANK(E8),"",E8)</f>
        <v>16.100000000000001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45</v>
      </c>
      <c r="D5" s="451">
        <f>IF(ISBLANK(B5),"",A5)</f>
        <v>2020</v>
      </c>
      <c r="E5" s="620">
        <f>IF(ISBLANK(B5),"",B5)</f>
        <v>45</v>
      </c>
      <c r="K5" s="219">
        <v>2020</v>
      </c>
      <c r="L5" s="657">
        <v>4</v>
      </c>
    </row>
    <row r="6" spans="1:12" x14ac:dyDescent="0.25">
      <c r="A6" s="231">
        <v>2021</v>
      </c>
      <c r="B6" s="604">
        <v>45</v>
      </c>
      <c r="D6" s="452">
        <f>IF(ISBLANK(B6),"",A6)</f>
        <v>2021</v>
      </c>
      <c r="E6" s="621">
        <f>IF(ISBLANK(B6),"",B6)</f>
        <v>45</v>
      </c>
      <c r="K6" s="288">
        <v>2021</v>
      </c>
      <c r="L6" s="659">
        <v>4.0999999999999996</v>
      </c>
    </row>
    <row r="7" spans="1:12" x14ac:dyDescent="0.25">
      <c r="A7" s="123">
        <v>2022</v>
      </c>
      <c r="B7" s="619">
        <v>43</v>
      </c>
      <c r="D7" s="381">
        <f>IF(ISBLANK(B7),"",A7)</f>
        <v>2022</v>
      </c>
      <c r="E7" s="622">
        <f>IF(ISBLANK(B7),"",B7)</f>
        <v>43</v>
      </c>
      <c r="K7" s="221">
        <v>2022</v>
      </c>
      <c r="L7" s="619">
        <v>4.2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232</v>
      </c>
      <c r="C4" s="645">
        <v>266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212</v>
      </c>
      <c r="C5" s="604">
        <v>273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220</v>
      </c>
      <c r="C6" s="604">
        <v>271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20</v>
      </c>
      <c r="C5" s="645">
        <v>3847</v>
      </c>
      <c r="D5" s="645">
        <v>493</v>
      </c>
      <c r="E5" s="871">
        <v>12.7</v>
      </c>
      <c r="F5" s="1048">
        <v>13</v>
      </c>
      <c r="G5" s="1048">
        <v>12.4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19</v>
      </c>
      <c r="C6" s="659">
        <v>3992</v>
      </c>
      <c r="D6" s="659">
        <v>493</v>
      </c>
      <c r="E6" s="659">
        <v>12.3</v>
      </c>
      <c r="F6" s="659">
        <v>12.1</v>
      </c>
      <c r="G6" s="659">
        <v>12.4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19</v>
      </c>
      <c r="C7" s="619">
        <v>3716</v>
      </c>
      <c r="D7" s="619">
        <v>473</v>
      </c>
      <c r="E7" s="619">
        <v>12.6</v>
      </c>
      <c r="F7" s="619">
        <v>12.3</v>
      </c>
      <c r="G7" s="619">
        <v>13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16.3</v>
      </c>
      <c r="C4" s="657">
        <v>895</v>
      </c>
      <c r="D4" s="657">
        <v>7.5</v>
      </c>
      <c r="E4" s="657">
        <v>406</v>
      </c>
      <c r="F4" s="657">
        <v>0.5</v>
      </c>
      <c r="G4" s="657">
        <v>55</v>
      </c>
      <c r="H4" s="657">
        <v>4</v>
      </c>
      <c r="I4" s="657">
        <v>178</v>
      </c>
      <c r="J4" s="657">
        <v>1</v>
      </c>
      <c r="K4" s="255"/>
      <c r="L4" s="255"/>
      <c r="M4" s="255"/>
    </row>
    <row r="5" spans="1:13" x14ac:dyDescent="0.25">
      <c r="A5" s="488">
        <v>2021</v>
      </c>
      <c r="B5" s="604">
        <v>15.1</v>
      </c>
      <c r="C5" s="604">
        <v>773</v>
      </c>
      <c r="D5" s="604">
        <v>6.6</v>
      </c>
      <c r="E5" s="604">
        <v>398</v>
      </c>
      <c r="F5" s="604">
        <v>0.5</v>
      </c>
      <c r="G5" s="604">
        <v>53</v>
      </c>
      <c r="H5" s="604">
        <v>3</v>
      </c>
      <c r="I5" s="604">
        <v>182</v>
      </c>
      <c r="J5" s="604">
        <v>1</v>
      </c>
      <c r="K5" s="255"/>
      <c r="L5" s="255"/>
      <c r="M5" s="255"/>
    </row>
    <row r="6" spans="1:13" x14ac:dyDescent="0.25">
      <c r="A6" s="483">
        <v>2022</v>
      </c>
      <c r="B6" s="619">
        <v>14.5</v>
      </c>
      <c r="C6" s="619">
        <v>783</v>
      </c>
      <c r="D6" s="619">
        <v>7</v>
      </c>
      <c r="E6" s="619">
        <v>389</v>
      </c>
      <c r="F6" s="619">
        <v>0.6</v>
      </c>
      <c r="G6" s="619">
        <v>51</v>
      </c>
      <c r="H6" s="619">
        <v>6</v>
      </c>
      <c r="I6" s="619">
        <v>142</v>
      </c>
      <c r="J6" s="619">
        <v>0.8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19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503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88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566</v>
      </c>
      <c r="C4" s="1015">
        <v>289</v>
      </c>
      <c r="D4" s="1015">
        <v>277</v>
      </c>
      <c r="E4" s="1014">
        <v>1497</v>
      </c>
      <c r="F4" s="1015">
        <v>757</v>
      </c>
      <c r="G4" s="1015">
        <v>740</v>
      </c>
      <c r="H4" s="1016">
        <v>7.3</v>
      </c>
      <c r="I4" s="1016">
        <v>19.3</v>
      </c>
      <c r="J4" s="1016">
        <v>-12</v>
      </c>
      <c r="K4" s="70">
        <v>742</v>
      </c>
      <c r="L4" s="55">
        <v>334</v>
      </c>
      <c r="M4" s="110">
        <v>408</v>
      </c>
      <c r="N4" s="55">
        <v>857</v>
      </c>
      <c r="O4" s="55">
        <v>388</v>
      </c>
      <c r="P4" s="110">
        <v>469</v>
      </c>
    </row>
    <row r="5" spans="1:17" x14ac:dyDescent="0.25">
      <c r="A5" s="288">
        <v>2021</v>
      </c>
      <c r="B5" s="1017">
        <v>547</v>
      </c>
      <c r="C5" s="1018">
        <v>290</v>
      </c>
      <c r="D5" s="1018">
        <v>257</v>
      </c>
      <c r="E5" s="1017">
        <v>1645</v>
      </c>
      <c r="F5" s="1018">
        <v>814</v>
      </c>
      <c r="G5" s="1018">
        <v>831</v>
      </c>
      <c r="H5" s="1019">
        <v>7.2</v>
      </c>
      <c r="I5" s="1019">
        <v>21.5</v>
      </c>
      <c r="J5" s="1019">
        <v>-14.4</v>
      </c>
      <c r="K5" s="214">
        <v>984</v>
      </c>
      <c r="L5" s="58">
        <v>404</v>
      </c>
      <c r="M5" s="162">
        <v>580</v>
      </c>
      <c r="N5" s="58">
        <v>980</v>
      </c>
      <c r="O5" s="58">
        <v>425</v>
      </c>
      <c r="P5" s="162">
        <v>555</v>
      </c>
    </row>
    <row r="6" spans="1:17" x14ac:dyDescent="0.25">
      <c r="A6" s="221">
        <v>2022</v>
      </c>
      <c r="B6" s="1020">
        <v>588</v>
      </c>
      <c r="C6" s="1021">
        <v>288</v>
      </c>
      <c r="D6" s="1021">
        <v>300</v>
      </c>
      <c r="E6" s="1020">
        <v>1475</v>
      </c>
      <c r="F6" s="1021">
        <v>716</v>
      </c>
      <c r="G6" s="1021">
        <v>759</v>
      </c>
      <c r="H6" s="1022">
        <v>8.3000000000000007</v>
      </c>
      <c r="I6" s="1022">
        <v>20.7</v>
      </c>
      <c r="J6" s="1022">
        <v>-12.5</v>
      </c>
      <c r="K6" s="1023">
        <v>1046</v>
      </c>
      <c r="L6" s="1024">
        <v>441</v>
      </c>
      <c r="M6" s="1025">
        <v>605</v>
      </c>
      <c r="N6" s="1024">
        <v>1138</v>
      </c>
      <c r="O6" s="1024">
        <v>490</v>
      </c>
      <c r="P6" s="1025">
        <v>648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277</v>
      </c>
      <c r="C13" s="321">
        <f>IF(ISBLANK(C4),"",C4)</f>
        <v>289</v>
      </c>
      <c r="D13" s="366"/>
      <c r="E13" s="324">
        <f>A4</f>
        <v>2020</v>
      </c>
      <c r="F13" s="321">
        <f>IF(ISBLANK(G4),"",G4)</f>
        <v>740</v>
      </c>
      <c r="G13" s="321">
        <f>IF(ISBLANK(F4),"",F4)</f>
        <v>757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257</v>
      </c>
      <c r="C14" s="322">
        <f t="shared" ref="C14:C15" si="2">IF(ISBLANK(C5),"",C5)</f>
        <v>290</v>
      </c>
      <c r="D14" s="366"/>
      <c r="E14" s="325">
        <f t="shared" ref="E14:E15" si="3">A5</f>
        <v>2021</v>
      </c>
      <c r="F14" s="322">
        <f t="shared" ref="F14:F15" si="4">IF(ISBLANK(G5),"",G5)</f>
        <v>831</v>
      </c>
      <c r="G14" s="322">
        <f t="shared" ref="G14:G15" si="5">IF(ISBLANK(F5),"",F5)</f>
        <v>814</v>
      </c>
      <c r="H14" s="391"/>
      <c r="I14" s="391"/>
      <c r="J14" s="48"/>
      <c r="K14" s="327" t="s">
        <v>544</v>
      </c>
      <c r="L14" s="330">
        <f>IF(ISBLANK(K4),"",K4)</f>
        <v>742</v>
      </c>
      <c r="M14" s="330">
        <f>IF(ISBLANK(K5),"",K5)</f>
        <v>984</v>
      </c>
      <c r="N14" s="330">
        <f>IF(ISBLANK(K6),"",K6)</f>
        <v>1046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300</v>
      </c>
      <c r="C15" s="323">
        <f t="shared" si="2"/>
        <v>288</v>
      </c>
      <c r="E15" s="326">
        <f t="shared" si="3"/>
        <v>2022</v>
      </c>
      <c r="F15" s="323">
        <f t="shared" si="4"/>
        <v>759</v>
      </c>
      <c r="G15" s="323">
        <f t="shared" si="5"/>
        <v>716</v>
      </c>
      <c r="H15" s="213"/>
      <c r="I15" s="213"/>
      <c r="J15" s="28"/>
      <c r="K15" s="328" t="s">
        <v>543</v>
      </c>
      <c r="L15" s="331">
        <f>IF(ISBLANK(N4),"",N4)</f>
        <v>857</v>
      </c>
      <c r="M15" s="331">
        <f>IF(ISBLANK(N5),"",N5)</f>
        <v>980</v>
      </c>
      <c r="N15" s="331">
        <f>IF(ISBLANK(N6),"",N6)</f>
        <v>1138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742</v>
      </c>
      <c r="M19" s="330">
        <f>IF(ISBLANK(K5),"",K5)</f>
        <v>984</v>
      </c>
      <c r="N19" s="330">
        <f>IF(ISBLANK(K6),"",K6)</f>
        <v>1046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857</v>
      </c>
      <c r="M20" s="331">
        <f>IF(ISBLANK(N5),"",N5)</f>
        <v>980</v>
      </c>
      <c r="N20" s="331">
        <f>IF(ISBLANK(N6),"",N6)</f>
        <v>1138</v>
      </c>
      <c r="O20" s="366"/>
    </row>
    <row r="21" spans="1:15" x14ac:dyDescent="0.25">
      <c r="A21" s="324">
        <f>A4</f>
        <v>2020</v>
      </c>
      <c r="B21" s="321">
        <f>IF(ISBLANK(D4),"",D4)</f>
        <v>277</v>
      </c>
      <c r="C21" s="321">
        <f>IF(ISBLANK(C4),"",C4)</f>
        <v>289</v>
      </c>
      <c r="E21" s="324">
        <f>A4</f>
        <v>2020</v>
      </c>
      <c r="F21" s="321">
        <f>IF(ISBLANK(G4),"",G4)</f>
        <v>740</v>
      </c>
      <c r="G21" s="321">
        <f>IF(ISBLANK(F4),"",F4)</f>
        <v>757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257</v>
      </c>
      <c r="C22" s="322">
        <f t="shared" ref="C22:C23" si="8">IF(ISBLANK(C5),"",C5)</f>
        <v>290</v>
      </c>
      <c r="E22" s="325">
        <f t="shared" ref="E22:E23" si="9">A5</f>
        <v>2021</v>
      </c>
      <c r="F22" s="322">
        <f t="shared" ref="F22:F23" si="10">IF(ISBLANK(G5),"",G5)</f>
        <v>831</v>
      </c>
      <c r="G22" s="322">
        <f t="shared" ref="G22:G23" si="11">IF(ISBLANK(F5),"",F5)</f>
        <v>814</v>
      </c>
    </row>
    <row r="23" spans="1:15" x14ac:dyDescent="0.25">
      <c r="A23" s="326">
        <f t="shared" si="6"/>
        <v>2022</v>
      </c>
      <c r="B23" s="323">
        <f t="shared" si="7"/>
        <v>300</v>
      </c>
      <c r="C23" s="323">
        <f t="shared" si="8"/>
        <v>288</v>
      </c>
      <c r="E23" s="326">
        <f t="shared" si="9"/>
        <v>2022</v>
      </c>
      <c r="F23" s="323">
        <f t="shared" si="10"/>
        <v>759</v>
      </c>
      <c r="G23" s="323">
        <f t="shared" si="11"/>
        <v>716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25</v>
      </c>
      <c r="C5" s="613"/>
      <c r="D5" s="613"/>
      <c r="E5" s="601">
        <v>58</v>
      </c>
      <c r="F5" s="618"/>
      <c r="G5" s="947"/>
      <c r="H5" s="601">
        <v>341</v>
      </c>
      <c r="I5" s="618">
        <v>105</v>
      </c>
      <c r="J5" s="618">
        <v>236</v>
      </c>
      <c r="K5" s="618"/>
      <c r="L5" s="947"/>
    </row>
    <row r="6" spans="1:12" x14ac:dyDescent="0.25">
      <c r="A6" s="288">
        <v>2021</v>
      </c>
      <c r="B6" s="603">
        <v>19</v>
      </c>
      <c r="C6" s="614"/>
      <c r="D6" s="614"/>
      <c r="E6" s="1043">
        <v>84</v>
      </c>
      <c r="F6" s="1037"/>
      <c r="G6" s="982"/>
      <c r="H6" s="1043">
        <v>408</v>
      </c>
      <c r="I6" s="1037">
        <v>139</v>
      </c>
      <c r="J6" s="1037">
        <v>269</v>
      </c>
      <c r="K6" s="1037"/>
      <c r="L6" s="982"/>
    </row>
    <row r="7" spans="1:12" x14ac:dyDescent="0.25">
      <c r="A7" s="220">
        <v>2022</v>
      </c>
      <c r="B7" s="603">
        <v>19</v>
      </c>
      <c r="C7" s="614"/>
      <c r="D7" s="614"/>
      <c r="E7" s="1043">
        <v>88</v>
      </c>
      <c r="F7" s="1037"/>
      <c r="G7" s="982"/>
      <c r="H7" s="1043">
        <v>503</v>
      </c>
      <c r="I7" s="1037">
        <v>178</v>
      </c>
      <c r="J7" s="1037">
        <v>325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178</v>
      </c>
    </row>
    <row r="15" spans="1:12" ht="30" x14ac:dyDescent="0.25">
      <c r="A15" s="835" t="s">
        <v>1551</v>
      </c>
      <c r="B15" s="625">
        <f>IF(ISBLANK(J7),"",J7)</f>
        <v>325</v>
      </c>
    </row>
    <row r="17" spans="1:2" x14ac:dyDescent="0.25">
      <c r="A17" s="627" t="s">
        <v>1548</v>
      </c>
      <c r="B17" s="623">
        <f>IF(ISBLANK(I7),"",I7)</f>
        <v>178</v>
      </c>
    </row>
    <row r="18" spans="1:2" x14ac:dyDescent="0.25">
      <c r="A18" s="629" t="s">
        <v>1549</v>
      </c>
      <c r="B18" s="625">
        <f>IF(ISBLANK(J7),"",J7)</f>
        <v>325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47.5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39.299999999999997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55.9</v>
      </c>
      <c r="C6" s="616">
        <v>31.2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55.4</v>
      </c>
      <c r="C10" s="616">
        <v>32.799999999999997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47.5</v>
      </c>
      <c r="C14" s="73">
        <v>39.299999999999997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283.98599999999999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617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31668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155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7890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7585.83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3.4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46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295.83600000000001</v>
      </c>
      <c r="C5" s="613">
        <v>283.15600000000001</v>
      </c>
      <c r="D5" s="753">
        <v>29749</v>
      </c>
      <c r="E5" s="753">
        <v>39</v>
      </c>
      <c r="G5" s="360">
        <v>2014</v>
      </c>
      <c r="H5" s="70">
        <v>7412.71</v>
      </c>
      <c r="I5" s="55">
        <v>30.69</v>
      </c>
      <c r="J5" s="55">
        <v>7382.02</v>
      </c>
      <c r="K5" s="71">
        <v>6</v>
      </c>
    </row>
    <row r="6" spans="1:12" x14ac:dyDescent="0.25">
      <c r="A6" s="288">
        <v>2021</v>
      </c>
      <c r="B6" s="603">
        <v>283.98599999999999</v>
      </c>
      <c r="C6" s="614">
        <v>271.30599999999998</v>
      </c>
      <c r="D6" s="961">
        <v>29732</v>
      </c>
      <c r="E6" s="961">
        <v>43</v>
      </c>
      <c r="G6" s="482">
        <v>2017</v>
      </c>
      <c r="H6" s="214">
        <v>7539.79</v>
      </c>
      <c r="I6" s="58">
        <v>30.69</v>
      </c>
      <c r="J6" s="58">
        <v>7509.1</v>
      </c>
      <c r="K6" s="216">
        <v>6</v>
      </c>
    </row>
    <row r="7" spans="1:12" x14ac:dyDescent="0.25">
      <c r="A7" s="220">
        <v>2022</v>
      </c>
      <c r="B7" s="603">
        <v>283.98599999999999</v>
      </c>
      <c r="C7" s="614">
        <v>271.30599999999998</v>
      </c>
      <c r="D7" s="961">
        <v>33225</v>
      </c>
      <c r="E7" s="961">
        <v>46</v>
      </c>
      <c r="G7" s="484">
        <v>2020</v>
      </c>
      <c r="H7" s="72">
        <v>7585.83</v>
      </c>
      <c r="I7" s="61">
        <v>30.69</v>
      </c>
      <c r="J7" s="61">
        <v>7555.14</v>
      </c>
      <c r="K7" s="73">
        <v>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271.30599999999998</v>
      </c>
      <c r="D14" s="633">
        <f>A5</f>
        <v>2020</v>
      </c>
      <c r="E14" s="627">
        <f>IF(ISBLANK(D5),"",D5)</f>
        <v>29749</v>
      </c>
      <c r="F14" s="213"/>
      <c r="G14" s="636" t="s">
        <v>933</v>
      </c>
      <c r="H14" s="623">
        <f>IF(ISBLANK(J7),"",J7)</f>
        <v>7555.14</v>
      </c>
      <c r="I14" s="213"/>
      <c r="J14" s="213"/>
    </row>
    <row r="15" spans="1:12" x14ac:dyDescent="0.25">
      <c r="A15" s="872" t="s">
        <v>16</v>
      </c>
      <c r="B15" s="632">
        <f>IF(ISBLANK(B7),"",B7)</f>
        <v>283.98599999999999</v>
      </c>
      <c r="D15" s="634">
        <f t="shared" ref="D15:D16" si="0">A6</f>
        <v>2021</v>
      </c>
      <c r="E15" s="628">
        <f>IF(ISBLANK(D6),"",D6)</f>
        <v>29732</v>
      </c>
      <c r="F15" s="213"/>
      <c r="G15" s="637" t="s">
        <v>934</v>
      </c>
      <c r="H15" s="625">
        <f>IF(ISBLANK(I7),"",I7)</f>
        <v>30.69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33225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271.30599999999998</v>
      </c>
      <c r="F19" s="255"/>
      <c r="G19" s="636" t="s">
        <v>537</v>
      </c>
      <c r="H19" s="623">
        <f>IF(ISBLANK(J7),"",J7)</f>
        <v>7555.14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283.98599999999999</v>
      </c>
      <c r="F20" s="255"/>
      <c r="G20" s="637" t="s">
        <v>536</v>
      </c>
      <c r="H20" s="625">
        <f>IF(ISBLANK(I7),"",I7)</f>
        <v>30.69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2.8</v>
      </c>
      <c r="C5" s="1101">
        <v>31668</v>
      </c>
      <c r="D5" s="1102">
        <v>615</v>
      </c>
      <c r="E5" s="1101">
        <v>7650</v>
      </c>
      <c r="F5" s="1102">
        <v>153</v>
      </c>
    </row>
    <row r="6" spans="1:9" x14ac:dyDescent="0.25">
      <c r="A6" s="220">
        <v>2021</v>
      </c>
      <c r="B6" s="1101">
        <v>3.2</v>
      </c>
      <c r="C6" s="1101">
        <v>31668</v>
      </c>
      <c r="D6" s="1102">
        <v>616</v>
      </c>
      <c r="E6" s="1101">
        <v>7770</v>
      </c>
      <c r="F6" s="1102">
        <v>155</v>
      </c>
    </row>
    <row r="7" spans="1:9" x14ac:dyDescent="0.25">
      <c r="A7" s="221">
        <v>2022</v>
      </c>
      <c r="B7" s="73">
        <v>3.4</v>
      </c>
      <c r="C7" s="73">
        <v>31668</v>
      </c>
      <c r="D7" s="73">
        <v>617</v>
      </c>
      <c r="E7" s="73">
        <v>7890</v>
      </c>
      <c r="F7" s="73">
        <v>155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22296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11066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11230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52342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25600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26742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2.2999999999999998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2.4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6602</v>
      </c>
      <c r="C5" s="460">
        <v>5202</v>
      </c>
      <c r="D5" s="460">
        <v>1400</v>
      </c>
      <c r="E5" s="459">
        <v>11985</v>
      </c>
      <c r="F5" s="460">
        <v>8862</v>
      </c>
      <c r="G5" s="460">
        <v>3123</v>
      </c>
      <c r="H5" s="459">
        <v>1.7</v>
      </c>
      <c r="I5" s="765">
        <v>2.2000000000000002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11652</v>
      </c>
      <c r="C6" s="460">
        <v>8503</v>
      </c>
      <c r="D6" s="460">
        <v>3149</v>
      </c>
      <c r="E6" s="459">
        <v>26343</v>
      </c>
      <c r="F6" s="460">
        <v>17837</v>
      </c>
      <c r="G6" s="460">
        <v>8506</v>
      </c>
      <c r="H6" s="459">
        <v>2.1</v>
      </c>
      <c r="I6" s="765">
        <v>2.7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22296</v>
      </c>
      <c r="C7" s="614">
        <v>11066</v>
      </c>
      <c r="D7" s="614">
        <v>11230</v>
      </c>
      <c r="E7" s="603">
        <v>52342</v>
      </c>
      <c r="F7" s="614">
        <v>25600</v>
      </c>
      <c r="G7" s="614">
        <v>26742</v>
      </c>
      <c r="H7" s="949">
        <v>2.2999999999999998</v>
      </c>
      <c r="I7" s="950">
        <v>2.4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6602</v>
      </c>
      <c r="C14" s="676">
        <f t="shared" ref="C14:D14" si="0">IF(ISBLANK(C5),"",C5)</f>
        <v>5202</v>
      </c>
      <c r="D14" s="671">
        <f t="shared" si="0"/>
        <v>1400</v>
      </c>
      <c r="F14" s="886">
        <f>A5</f>
        <v>2020</v>
      </c>
      <c r="G14" s="676">
        <f>IF(ISBLANK(E5),"",E5)</f>
        <v>11985</v>
      </c>
      <c r="H14" s="676">
        <f t="shared" ref="H14:I16" si="1">IF(ISBLANK(F5),"",F5)</f>
        <v>8862</v>
      </c>
      <c r="I14" s="671">
        <f t="shared" si="1"/>
        <v>3123</v>
      </c>
      <c r="J14" s="758"/>
      <c r="K14" s="886">
        <f>A5</f>
        <v>2020</v>
      </c>
      <c r="L14" s="676">
        <f>IF(ISBLANK(H5),"",H5)</f>
        <v>1.7</v>
      </c>
      <c r="M14" s="671">
        <f>IF(ISBLANK(I5),"",I5)</f>
        <v>2.2000000000000002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11652</v>
      </c>
      <c r="C15" s="881">
        <f t="shared" si="3"/>
        <v>8503</v>
      </c>
      <c r="D15" s="888">
        <f t="shared" si="3"/>
        <v>3149</v>
      </c>
      <c r="F15" s="892">
        <f t="shared" ref="F15:F16" si="4">A6</f>
        <v>2021</v>
      </c>
      <c r="G15" s="855">
        <f t="shared" ref="G15:G16" si="5">IF(ISBLANK(E6),"",E6)</f>
        <v>26343</v>
      </c>
      <c r="H15" s="855">
        <f t="shared" si="1"/>
        <v>17837</v>
      </c>
      <c r="I15" s="672">
        <f t="shared" si="1"/>
        <v>8506</v>
      </c>
      <c r="J15" s="213"/>
      <c r="K15" s="892">
        <f t="shared" ref="K15:K16" si="6">A6</f>
        <v>2021</v>
      </c>
      <c r="L15" s="855">
        <f t="shared" ref="L15:M16" si="7">IF(ISBLANK(H6),"",H6)</f>
        <v>2.1</v>
      </c>
      <c r="M15" s="672">
        <f t="shared" si="7"/>
        <v>2.7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22296</v>
      </c>
      <c r="C16" s="890">
        <f t="shared" si="3"/>
        <v>11066</v>
      </c>
      <c r="D16" s="891">
        <f t="shared" si="3"/>
        <v>11230</v>
      </c>
      <c r="F16" s="893">
        <f t="shared" si="4"/>
        <v>2022</v>
      </c>
      <c r="G16" s="678">
        <f t="shared" si="5"/>
        <v>52342</v>
      </c>
      <c r="H16" s="678">
        <f t="shared" si="1"/>
        <v>25600</v>
      </c>
      <c r="I16" s="673">
        <f t="shared" si="1"/>
        <v>26742</v>
      </c>
      <c r="J16" s="213"/>
      <c r="K16" s="893">
        <f t="shared" si="6"/>
        <v>2022</v>
      </c>
      <c r="L16" s="678">
        <f t="shared" si="7"/>
        <v>2.2999999999999998</v>
      </c>
      <c r="M16" s="673">
        <f t="shared" si="7"/>
        <v>2.4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6602</v>
      </c>
      <c r="C22" s="676">
        <f t="shared" ref="C22:D22" si="8">IF(ISBLANK(C5),"",C5)</f>
        <v>5202</v>
      </c>
      <c r="D22" s="671">
        <f t="shared" si="8"/>
        <v>1400</v>
      </c>
      <c r="F22" s="886">
        <f>A5</f>
        <v>2020</v>
      </c>
      <c r="G22" s="676">
        <f>IF(ISBLANK(E5),"",E5)</f>
        <v>11985</v>
      </c>
      <c r="H22" s="676">
        <f t="shared" ref="H22:I24" si="9">IF(ISBLANK(F5),"",F5)</f>
        <v>8862</v>
      </c>
      <c r="I22" s="671">
        <f t="shared" si="9"/>
        <v>3123</v>
      </c>
      <c r="J22" s="758"/>
      <c r="K22" s="886">
        <f>A5</f>
        <v>2020</v>
      </c>
      <c r="L22" s="676">
        <f>IF(ISBLANK(H5),"",H5)</f>
        <v>1.7</v>
      </c>
      <c r="M22" s="671">
        <f>IF(ISBLANK(I5),"",I5)</f>
        <v>2.2000000000000002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11652</v>
      </c>
      <c r="C23" s="855">
        <f t="shared" si="11"/>
        <v>8503</v>
      </c>
      <c r="D23" s="672">
        <f t="shared" si="11"/>
        <v>3149</v>
      </c>
      <c r="F23" s="892">
        <f t="shared" ref="F23:F24" si="12">A6</f>
        <v>2021</v>
      </c>
      <c r="G23" s="855">
        <f t="shared" ref="G23:G24" si="13">IF(ISBLANK(E6),"",E6)</f>
        <v>26343</v>
      </c>
      <c r="H23" s="855">
        <f t="shared" si="9"/>
        <v>17837</v>
      </c>
      <c r="I23" s="672">
        <f t="shared" si="9"/>
        <v>8506</v>
      </c>
      <c r="J23" s="213"/>
      <c r="K23" s="892">
        <f t="shared" ref="K23:K24" si="14">A6</f>
        <v>2021</v>
      </c>
      <c r="L23" s="855">
        <f t="shared" ref="L23:M24" si="15">IF(ISBLANK(H6),"",H6)</f>
        <v>2.1</v>
      </c>
      <c r="M23" s="672">
        <f t="shared" si="15"/>
        <v>2.7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22296</v>
      </c>
      <c r="C24" s="678">
        <f t="shared" si="11"/>
        <v>11066</v>
      </c>
      <c r="D24" s="673">
        <f t="shared" si="11"/>
        <v>11230</v>
      </c>
      <c r="F24" s="893">
        <f t="shared" si="12"/>
        <v>2022</v>
      </c>
      <c r="G24" s="678">
        <f t="shared" si="13"/>
        <v>52342</v>
      </c>
      <c r="H24" s="678">
        <f t="shared" si="9"/>
        <v>25600</v>
      </c>
      <c r="I24" s="673">
        <f t="shared" si="9"/>
        <v>26742</v>
      </c>
      <c r="J24" s="213"/>
      <c r="K24" s="893">
        <f t="shared" si="14"/>
        <v>2022</v>
      </c>
      <c r="L24" s="678">
        <f t="shared" si="15"/>
        <v>2.2999999999999998</v>
      </c>
      <c r="M24" s="673">
        <f t="shared" si="15"/>
        <v>2.4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275</v>
      </c>
      <c r="C3" s="71">
        <v>140</v>
      </c>
      <c r="D3" s="71">
        <v>15.1</v>
      </c>
      <c r="F3" s="105" t="s">
        <v>545</v>
      </c>
      <c r="G3" s="97">
        <f>IF(ISBLANK(B3),"",B3)</f>
        <v>275</v>
      </c>
      <c r="H3" s="97">
        <f>IF(ISBLANK(B4),"",B4)</f>
        <v>344</v>
      </c>
      <c r="I3" s="97">
        <f>IF(ISBLANK(B5),"",B5)</f>
        <v>294</v>
      </c>
      <c r="J3" s="367"/>
    </row>
    <row r="4" spans="1:12" x14ac:dyDescent="0.25">
      <c r="A4" s="288">
        <v>2021</v>
      </c>
      <c r="B4" s="216">
        <v>344</v>
      </c>
      <c r="C4" s="216">
        <v>152</v>
      </c>
      <c r="D4" s="216">
        <v>15.1</v>
      </c>
      <c r="F4" s="130" t="s">
        <v>546</v>
      </c>
      <c r="G4" s="98">
        <f>IF(ISBLANK(C3),"",C3)</f>
        <v>140</v>
      </c>
      <c r="H4" s="98">
        <f>IF(ISBLANK(C4),"",C4)</f>
        <v>152</v>
      </c>
      <c r="I4" s="98">
        <f>IF(ISBLANK(C5),"",C5)</f>
        <v>156</v>
      </c>
      <c r="J4" s="367"/>
    </row>
    <row r="5" spans="1:12" x14ac:dyDescent="0.25">
      <c r="A5" s="220">
        <v>2022</v>
      </c>
      <c r="B5" s="170">
        <v>294</v>
      </c>
      <c r="C5" s="170">
        <v>156</v>
      </c>
      <c r="D5" s="170">
        <v>14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275</v>
      </c>
      <c r="H8" s="97">
        <f>IF(ISBLANK(B4),"",B4)</f>
        <v>344</v>
      </c>
      <c r="I8" s="97">
        <f>IF(ISBLANK(B5),"",B5)</f>
        <v>294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140</v>
      </c>
      <c r="H9" s="98">
        <f>IF(ISBLANK(C4),"",C4)</f>
        <v>152</v>
      </c>
      <c r="I9" s="98">
        <f>IF(ISBLANK(C5),"",C5)</f>
        <v>156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15.1</v>
      </c>
      <c r="H13" s="132">
        <f>IF(ISBLANK(D4),"",D4)</f>
        <v>15.1</v>
      </c>
      <c r="I13" s="132">
        <f>IF(ISBLANK(D5),"",D5)</f>
        <v>14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1381</v>
      </c>
      <c r="C4" s="110">
        <v>1456</v>
      </c>
      <c r="E4" s="29" t="s">
        <v>548</v>
      </c>
      <c r="F4" s="165">
        <f>B4/($B$22+$C$22)*100</f>
        <v>1.9424986637409627</v>
      </c>
      <c r="G4" s="165">
        <f>C4/($B$22+$C$22)*100</f>
        <v>2.0479927982670829</v>
      </c>
      <c r="J4" s="29" t="s">
        <v>548</v>
      </c>
      <c r="K4" s="165">
        <f>G4</f>
        <v>2.0479927982670829</v>
      </c>
    </row>
    <row r="5" spans="1:11" x14ac:dyDescent="0.25">
      <c r="A5" s="204" t="s">
        <v>549</v>
      </c>
      <c r="B5" s="214">
        <v>1493</v>
      </c>
      <c r="C5" s="162">
        <v>1623</v>
      </c>
      <c r="E5" s="29" t="s">
        <v>549</v>
      </c>
      <c r="F5" s="165">
        <f t="shared" ref="F5:G21" si="0">B5/($B$22+$C$22)*100</f>
        <v>2.1000365712999689</v>
      </c>
      <c r="G5" s="165">
        <f t="shared" si="0"/>
        <v>2.2828930711452444</v>
      </c>
      <c r="J5" s="29" t="s">
        <v>549</v>
      </c>
      <c r="K5" s="165">
        <f t="shared" ref="K5:K21" si="1">G5</f>
        <v>2.2828930711452444</v>
      </c>
    </row>
    <row r="6" spans="1:11" x14ac:dyDescent="0.25">
      <c r="A6" s="204" t="s">
        <v>550</v>
      </c>
      <c r="B6" s="214">
        <v>1550</v>
      </c>
      <c r="C6" s="162">
        <v>1641</v>
      </c>
      <c r="E6" s="29" t="s">
        <v>550</v>
      </c>
      <c r="F6" s="165">
        <f t="shared" si="0"/>
        <v>2.1802121135398203</v>
      </c>
      <c r="G6" s="165">
        <f t="shared" si="0"/>
        <v>2.3082116634315133</v>
      </c>
      <c r="J6" s="29" t="s">
        <v>550</v>
      </c>
      <c r="K6" s="165">
        <f t="shared" si="1"/>
        <v>2.3082116634315133</v>
      </c>
    </row>
    <row r="7" spans="1:11" x14ac:dyDescent="0.25">
      <c r="A7" s="204" t="s">
        <v>551</v>
      </c>
      <c r="B7" s="214">
        <v>1666</v>
      </c>
      <c r="C7" s="162">
        <v>1778</v>
      </c>
      <c r="E7" s="29" t="s">
        <v>551</v>
      </c>
      <c r="F7" s="165">
        <f t="shared" si="0"/>
        <v>2.3433763749402199</v>
      </c>
      <c r="G7" s="165">
        <f t="shared" si="0"/>
        <v>2.5009142824992265</v>
      </c>
      <c r="J7" s="29" t="s">
        <v>551</v>
      </c>
      <c r="K7" s="165">
        <f t="shared" si="1"/>
        <v>2.5009142824992265</v>
      </c>
    </row>
    <row r="8" spans="1:11" x14ac:dyDescent="0.25">
      <c r="A8" s="204" t="s">
        <v>552</v>
      </c>
      <c r="B8" s="214">
        <v>1486</v>
      </c>
      <c r="C8" s="162">
        <v>1644</v>
      </c>
      <c r="E8" s="29" t="s">
        <v>552</v>
      </c>
      <c r="F8" s="165">
        <f t="shared" si="0"/>
        <v>2.0901904520775312</v>
      </c>
      <c r="G8" s="165">
        <f t="shared" si="0"/>
        <v>2.312431428812558</v>
      </c>
      <c r="J8" s="29" t="s">
        <v>552</v>
      </c>
      <c r="K8" s="165">
        <f t="shared" si="1"/>
        <v>2.312431428812558</v>
      </c>
    </row>
    <row r="9" spans="1:11" x14ac:dyDescent="0.25">
      <c r="A9" s="204" t="s">
        <v>553</v>
      </c>
      <c r="B9" s="214">
        <v>1669</v>
      </c>
      <c r="C9" s="162">
        <v>1782</v>
      </c>
      <c r="E9" s="29" t="s">
        <v>553</v>
      </c>
      <c r="F9" s="165">
        <f t="shared" si="0"/>
        <v>2.3475961403212646</v>
      </c>
      <c r="G9" s="165">
        <f t="shared" si="0"/>
        <v>2.5065406363406195</v>
      </c>
      <c r="J9" s="29" t="s">
        <v>553</v>
      </c>
      <c r="K9" s="165">
        <f t="shared" si="1"/>
        <v>2.5065406363406195</v>
      </c>
    </row>
    <row r="10" spans="1:11" x14ac:dyDescent="0.25">
      <c r="A10" s="204" t="s">
        <v>554</v>
      </c>
      <c r="B10" s="214">
        <v>1848</v>
      </c>
      <c r="C10" s="162">
        <v>1946</v>
      </c>
      <c r="E10" s="29" t="s">
        <v>554</v>
      </c>
      <c r="F10" s="165">
        <f t="shared" si="0"/>
        <v>2.5993754747236055</v>
      </c>
      <c r="G10" s="165">
        <f t="shared" si="0"/>
        <v>2.7372211438377358</v>
      </c>
      <c r="J10" s="29" t="s">
        <v>554</v>
      </c>
      <c r="K10" s="165">
        <f t="shared" si="1"/>
        <v>2.7372211438377358</v>
      </c>
    </row>
    <row r="11" spans="1:11" x14ac:dyDescent="0.25">
      <c r="A11" s="204" t="s">
        <v>555</v>
      </c>
      <c r="B11" s="214">
        <v>2032</v>
      </c>
      <c r="C11" s="162">
        <v>2235</v>
      </c>
      <c r="E11" s="29" t="s">
        <v>555</v>
      </c>
      <c r="F11" s="165">
        <f t="shared" si="0"/>
        <v>2.8581877514276872</v>
      </c>
      <c r="G11" s="165">
        <f t="shared" si="0"/>
        <v>3.143725208878386</v>
      </c>
      <c r="J11" s="29" t="s">
        <v>555</v>
      </c>
      <c r="K11" s="165">
        <f t="shared" si="1"/>
        <v>3.143725208878386</v>
      </c>
    </row>
    <row r="12" spans="1:11" x14ac:dyDescent="0.25">
      <c r="A12" s="204" t="s">
        <v>556</v>
      </c>
      <c r="B12" s="214">
        <v>2330</v>
      </c>
      <c r="C12" s="162">
        <v>2511</v>
      </c>
      <c r="E12" s="29" t="s">
        <v>556</v>
      </c>
      <c r="F12" s="165">
        <f t="shared" si="0"/>
        <v>3.2773511126114721</v>
      </c>
      <c r="G12" s="165">
        <f t="shared" si="0"/>
        <v>3.5319436239345094</v>
      </c>
      <c r="J12" s="29" t="s">
        <v>556</v>
      </c>
      <c r="K12" s="165">
        <f t="shared" si="1"/>
        <v>3.5319436239345094</v>
      </c>
    </row>
    <row r="13" spans="1:11" x14ac:dyDescent="0.25">
      <c r="A13" s="204" t="s">
        <v>557</v>
      </c>
      <c r="B13" s="214">
        <v>2531</v>
      </c>
      <c r="C13" s="162">
        <v>2583</v>
      </c>
      <c r="E13" s="29" t="s">
        <v>557</v>
      </c>
      <c r="F13" s="165">
        <f t="shared" si="0"/>
        <v>3.5600753931414748</v>
      </c>
      <c r="G13" s="165">
        <f t="shared" si="0"/>
        <v>3.6332179930795849</v>
      </c>
      <c r="J13" s="29" t="s">
        <v>557</v>
      </c>
      <c r="K13" s="165">
        <f t="shared" si="1"/>
        <v>3.6332179930795849</v>
      </c>
    </row>
    <row r="14" spans="1:11" x14ac:dyDescent="0.25">
      <c r="A14" s="204" t="s">
        <v>558</v>
      </c>
      <c r="B14" s="214">
        <v>2592</v>
      </c>
      <c r="C14" s="162">
        <v>2558</v>
      </c>
      <c r="E14" s="29" t="s">
        <v>558</v>
      </c>
      <c r="F14" s="165">
        <f t="shared" si="0"/>
        <v>3.6458772892227196</v>
      </c>
      <c r="G14" s="165">
        <f t="shared" si="0"/>
        <v>3.5980532815708779</v>
      </c>
      <c r="J14" s="29" t="s">
        <v>558</v>
      </c>
      <c r="K14" s="165">
        <f t="shared" si="1"/>
        <v>3.5980532815708779</v>
      </c>
    </row>
    <row r="15" spans="1:11" x14ac:dyDescent="0.25">
      <c r="A15" s="204" t="s">
        <v>559</v>
      </c>
      <c r="B15" s="214">
        <v>2888</v>
      </c>
      <c r="C15" s="162">
        <v>2668</v>
      </c>
      <c r="E15" s="29" t="s">
        <v>559</v>
      </c>
      <c r="F15" s="165">
        <f t="shared" si="0"/>
        <v>4.0622274734858079</v>
      </c>
      <c r="G15" s="165">
        <f t="shared" si="0"/>
        <v>3.7527780122091876</v>
      </c>
      <c r="J15" s="29" t="s">
        <v>559</v>
      </c>
      <c r="K15" s="165">
        <f t="shared" si="1"/>
        <v>3.7527780122091876</v>
      </c>
    </row>
    <row r="16" spans="1:11" x14ac:dyDescent="0.25">
      <c r="A16" s="204" t="s">
        <v>560</v>
      </c>
      <c r="B16" s="214">
        <v>2903</v>
      </c>
      <c r="C16" s="162">
        <v>2703</v>
      </c>
      <c r="E16" s="29" t="s">
        <v>560</v>
      </c>
      <c r="F16" s="165">
        <f t="shared" si="0"/>
        <v>4.0833263003910316</v>
      </c>
      <c r="G16" s="165">
        <f t="shared" si="0"/>
        <v>3.8020086083213771</v>
      </c>
      <c r="J16" s="29" t="s">
        <v>560</v>
      </c>
      <c r="K16" s="165">
        <f t="shared" si="1"/>
        <v>3.8020086083213771</v>
      </c>
    </row>
    <row r="17" spans="1:11" x14ac:dyDescent="0.25">
      <c r="A17" s="204" t="s">
        <v>561</v>
      </c>
      <c r="B17" s="214">
        <v>3118</v>
      </c>
      <c r="C17" s="162">
        <v>2672</v>
      </c>
      <c r="E17" s="29" t="s">
        <v>561</v>
      </c>
      <c r="F17" s="165">
        <f t="shared" si="0"/>
        <v>4.3857428193659098</v>
      </c>
      <c r="G17" s="165">
        <f t="shared" si="0"/>
        <v>3.7584043660505806</v>
      </c>
      <c r="J17" s="29" t="s">
        <v>561</v>
      </c>
      <c r="K17" s="165">
        <f t="shared" si="1"/>
        <v>3.7584043660505806</v>
      </c>
    </row>
    <row r="18" spans="1:11" x14ac:dyDescent="0.25">
      <c r="A18" s="204" t="s">
        <v>562</v>
      </c>
      <c r="B18" s="214">
        <v>2973</v>
      </c>
      <c r="C18" s="162">
        <v>2321</v>
      </c>
      <c r="E18" s="29" t="s">
        <v>562</v>
      </c>
      <c r="F18" s="165">
        <f t="shared" si="0"/>
        <v>4.1817874926154106</v>
      </c>
      <c r="G18" s="165">
        <f t="shared" si="0"/>
        <v>3.2646918164683374</v>
      </c>
      <c r="J18" s="29" t="s">
        <v>562</v>
      </c>
      <c r="K18" s="165">
        <f t="shared" si="1"/>
        <v>3.2646918164683374</v>
      </c>
    </row>
    <row r="19" spans="1:11" x14ac:dyDescent="0.25">
      <c r="A19" s="204" t="s">
        <v>563</v>
      </c>
      <c r="B19" s="214">
        <v>1822</v>
      </c>
      <c r="C19" s="162">
        <v>1144</v>
      </c>
      <c r="E19" s="29" t="s">
        <v>563</v>
      </c>
      <c r="F19" s="165">
        <f t="shared" si="0"/>
        <v>2.5628041747545502</v>
      </c>
      <c r="G19" s="165">
        <f t="shared" si="0"/>
        <v>1.6091371986384224</v>
      </c>
      <c r="J19" s="29" t="s">
        <v>563</v>
      </c>
      <c r="K19" s="165">
        <f t="shared" si="1"/>
        <v>1.6091371986384224</v>
      </c>
    </row>
    <row r="20" spans="1:11" x14ac:dyDescent="0.25">
      <c r="A20" s="204" t="s">
        <v>564</v>
      </c>
      <c r="B20" s="214">
        <v>1379</v>
      </c>
      <c r="C20" s="162">
        <v>756</v>
      </c>
      <c r="E20" s="29" t="s">
        <v>564</v>
      </c>
      <c r="F20" s="165">
        <f t="shared" si="0"/>
        <v>1.939685486820266</v>
      </c>
      <c r="G20" s="165">
        <f t="shared" si="0"/>
        <v>1.063380876023293</v>
      </c>
      <c r="J20" s="29" t="s">
        <v>564</v>
      </c>
      <c r="K20" s="165">
        <f t="shared" si="1"/>
        <v>1.063380876023293</v>
      </c>
    </row>
    <row r="21" spans="1:11" x14ac:dyDescent="0.25">
      <c r="A21" s="205" t="s">
        <v>565</v>
      </c>
      <c r="B21" s="72">
        <v>963</v>
      </c>
      <c r="C21" s="111">
        <v>449</v>
      </c>
      <c r="E21" s="31" t="s">
        <v>565</v>
      </c>
      <c r="F21" s="165">
        <f t="shared" si="0"/>
        <v>1.3545446873153852</v>
      </c>
      <c r="G21" s="165">
        <f t="shared" si="0"/>
        <v>0.63155821869637385</v>
      </c>
      <c r="J21" s="31" t="s">
        <v>565</v>
      </c>
      <c r="K21" s="212">
        <f t="shared" si="1"/>
        <v>0.63155821869637385</v>
      </c>
    </row>
    <row r="22" spans="1:11" x14ac:dyDescent="0.25">
      <c r="A22" s="311" t="s">
        <v>16</v>
      </c>
      <c r="B22" s="121">
        <f>SUM(B4:B21)</f>
        <v>36624</v>
      </c>
      <c r="C22" s="124">
        <f>SUM(C4:C21)</f>
        <v>34470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4157</v>
      </c>
      <c r="C3" s="110">
        <v>3487</v>
      </c>
      <c r="E3" s="299" t="s">
        <v>717</v>
      </c>
      <c r="F3" s="71">
        <v>55.39</v>
      </c>
      <c r="G3" s="71">
        <v>58.72</v>
      </c>
      <c r="K3" s="122" t="s">
        <v>16</v>
      </c>
      <c r="L3" s="71">
        <v>2.7</v>
      </c>
      <c r="M3" s="71">
        <v>2.39</v>
      </c>
    </row>
    <row r="4" spans="1:16" x14ac:dyDescent="0.25">
      <c r="A4" s="204" t="s">
        <v>712</v>
      </c>
      <c r="B4" s="214">
        <v>4806</v>
      </c>
      <c r="C4" s="162">
        <v>3880</v>
      </c>
      <c r="E4" s="300" t="s">
        <v>718</v>
      </c>
      <c r="F4" s="216">
        <v>38.17</v>
      </c>
      <c r="G4" s="216">
        <v>33.14</v>
      </c>
      <c r="K4" s="217" t="s">
        <v>212</v>
      </c>
      <c r="L4" s="216">
        <v>2.69</v>
      </c>
      <c r="M4" s="216">
        <v>2.37</v>
      </c>
      <c r="N4" s="213"/>
    </row>
    <row r="5" spans="1:16" x14ac:dyDescent="0.25">
      <c r="A5" s="204" t="s">
        <v>713</v>
      </c>
      <c r="B5" s="214">
        <v>3717</v>
      </c>
      <c r="C5" s="162">
        <v>2621</v>
      </c>
      <c r="E5" s="300" t="s">
        <v>719</v>
      </c>
      <c r="F5" s="216">
        <v>5.36</v>
      </c>
      <c r="G5" s="216">
        <v>6.68</v>
      </c>
      <c r="K5" s="123" t="s">
        <v>213</v>
      </c>
      <c r="L5" s="73">
        <v>2.71</v>
      </c>
      <c r="M5" s="73">
        <v>2.4300000000000002</v>
      </c>
      <c r="N5" s="213"/>
    </row>
    <row r="6" spans="1:16" x14ac:dyDescent="0.25">
      <c r="A6" s="204" t="s">
        <v>714</v>
      </c>
      <c r="B6" s="214">
        <v>3207</v>
      </c>
      <c r="C6" s="162">
        <v>2422</v>
      </c>
      <c r="E6" s="300" t="s">
        <v>720</v>
      </c>
      <c r="F6" s="216">
        <v>0.78</v>
      </c>
      <c r="G6" s="216">
        <v>1.1599999999999999</v>
      </c>
      <c r="K6" s="228"/>
      <c r="L6" s="166"/>
      <c r="M6" s="213"/>
    </row>
    <row r="7" spans="1:16" x14ac:dyDescent="0.25">
      <c r="A7" s="204" t="s">
        <v>715</v>
      </c>
      <c r="B7" s="214">
        <v>1075</v>
      </c>
      <c r="C7" s="162">
        <v>996</v>
      </c>
      <c r="E7" s="301" t="s">
        <v>721</v>
      </c>
      <c r="F7" s="73">
        <v>0.28999999999999998</v>
      </c>
      <c r="G7" s="73">
        <v>0.28999999999999998</v>
      </c>
      <c r="K7" s="229"/>
      <c r="L7" s="213"/>
      <c r="M7" s="213"/>
    </row>
    <row r="8" spans="1:16" x14ac:dyDescent="0.25">
      <c r="A8" s="205" t="s">
        <v>716</v>
      </c>
      <c r="B8" s="72">
        <v>660</v>
      </c>
      <c r="C8" s="111">
        <v>702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24.716472923164162</v>
      </c>
      <c r="C13" s="303">
        <f>B3/SUM(B3:B8)*100</f>
        <v>23.589830893201679</v>
      </c>
      <c r="E13" s="219" t="s">
        <v>844</v>
      </c>
      <c r="F13" s="291">
        <f>IF(ISBLANK(F3),"",F3)</f>
        <v>55.39</v>
      </c>
      <c r="G13" s="291">
        <f>IF(ISBLANK(G3),"",G3)</f>
        <v>58.72</v>
      </c>
    </row>
    <row r="14" spans="1:16" x14ac:dyDescent="0.25">
      <c r="A14" s="222" t="s">
        <v>833</v>
      </c>
      <c r="B14" s="307">
        <f>C4/SUM(C3:C8)*100</f>
        <v>27.502126453076269</v>
      </c>
      <c r="C14" s="304">
        <f>B4/SUM(B3:B8)*100</f>
        <v>27.27272727272727</v>
      </c>
      <c r="E14" s="288" t="s">
        <v>845</v>
      </c>
      <c r="F14" s="292">
        <f t="shared" ref="F14:G17" si="0">IF(ISBLANK(F4),"",F4)</f>
        <v>38.17</v>
      </c>
      <c r="G14" s="292">
        <f t="shared" si="0"/>
        <v>33.14</v>
      </c>
    </row>
    <row r="15" spans="1:16" x14ac:dyDescent="0.25">
      <c r="A15" s="222" t="s">
        <v>834</v>
      </c>
      <c r="B15" s="307">
        <f>C5/SUM(C3:C8)*100</f>
        <v>18.578111709668274</v>
      </c>
      <c r="C15" s="304">
        <f>B5/SUM(B3:B8)*100</f>
        <v>21.092951991828397</v>
      </c>
      <c r="E15" s="288" t="s">
        <v>846</v>
      </c>
      <c r="F15" s="292">
        <f t="shared" si="0"/>
        <v>5.36</v>
      </c>
      <c r="G15" s="292">
        <f t="shared" si="0"/>
        <v>6.68</v>
      </c>
    </row>
    <row r="16" spans="1:16" x14ac:dyDescent="0.25">
      <c r="A16" s="222" t="s">
        <v>835</v>
      </c>
      <c r="B16" s="307">
        <f>C6/SUM(C3:C8)*100</f>
        <v>17.167564502409981</v>
      </c>
      <c r="C16" s="304">
        <f>B6/SUM(B3:B8)*100</f>
        <v>18.198842356145729</v>
      </c>
      <c r="E16" s="288" t="s">
        <v>847</v>
      </c>
      <c r="F16" s="292">
        <f t="shared" si="0"/>
        <v>0.78</v>
      </c>
      <c r="G16" s="292">
        <f t="shared" si="0"/>
        <v>1.1599999999999999</v>
      </c>
    </row>
    <row r="17" spans="1:18" x14ac:dyDescent="0.25">
      <c r="A17" s="222" t="s">
        <v>836</v>
      </c>
      <c r="B17" s="307">
        <f>C7/SUM(C3:C8)*100</f>
        <v>7.0598242132123623</v>
      </c>
      <c r="C17" s="304">
        <f>B7/SUM(B3:B8)*100</f>
        <v>6.1003291340369987</v>
      </c>
      <c r="E17" s="221" t="s">
        <v>848</v>
      </c>
      <c r="F17" s="293">
        <f t="shared" si="0"/>
        <v>0.28999999999999998</v>
      </c>
      <c r="G17" s="293">
        <f t="shared" si="0"/>
        <v>0.28999999999999998</v>
      </c>
    </row>
    <row r="18" spans="1:18" x14ac:dyDescent="0.25">
      <c r="A18" s="223" t="s">
        <v>837</v>
      </c>
      <c r="B18" s="308">
        <f>C8/SUM(C3:C8)*100</f>
        <v>4.9759001984689535</v>
      </c>
      <c r="C18" s="305">
        <f>B8/SUM(B3:B8)*100</f>
        <v>3.7453183520599254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24.716472923164162</v>
      </c>
      <c r="C22" s="303">
        <f>C13</f>
        <v>23.589830893201679</v>
      </c>
    </row>
    <row r="23" spans="1:18" x14ac:dyDescent="0.25">
      <c r="A23" s="222" t="s">
        <v>839</v>
      </c>
      <c r="B23" s="307">
        <f t="shared" ref="B23:C27" si="1">B14</f>
        <v>27.502126453076269</v>
      </c>
      <c r="C23" s="304">
        <f t="shared" si="1"/>
        <v>27.27272727272727</v>
      </c>
    </row>
    <row r="24" spans="1:18" x14ac:dyDescent="0.25">
      <c r="A24" s="309" t="s">
        <v>840</v>
      </c>
      <c r="B24" s="307">
        <f t="shared" si="1"/>
        <v>18.578111709668274</v>
      </c>
      <c r="C24" s="304">
        <f t="shared" si="1"/>
        <v>21.092951991828397</v>
      </c>
    </row>
    <row r="25" spans="1:18" x14ac:dyDescent="0.25">
      <c r="A25" s="222" t="s">
        <v>841</v>
      </c>
      <c r="B25" s="307">
        <f t="shared" si="1"/>
        <v>17.167564502409981</v>
      </c>
      <c r="C25" s="304">
        <f t="shared" si="1"/>
        <v>18.198842356145729</v>
      </c>
    </row>
    <row r="26" spans="1:18" x14ac:dyDescent="0.25">
      <c r="A26" s="222" t="s">
        <v>842</v>
      </c>
      <c r="B26" s="307">
        <f t="shared" si="1"/>
        <v>7.0598242132123623</v>
      </c>
      <c r="C26" s="304">
        <f t="shared" si="1"/>
        <v>6.1003291340369987</v>
      </c>
    </row>
    <row r="27" spans="1:18" x14ac:dyDescent="0.25">
      <c r="A27" s="310" t="s">
        <v>843</v>
      </c>
      <c r="B27" s="308">
        <f t="shared" si="1"/>
        <v>4.9759001984689535</v>
      </c>
      <c r="C27" s="305">
        <f t="shared" si="1"/>
        <v>3.7453183520599254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5409</v>
      </c>
      <c r="C34" s="110">
        <v>3646</v>
      </c>
      <c r="E34" s="299" t="s">
        <v>717</v>
      </c>
      <c r="F34" s="71">
        <v>58.72</v>
      </c>
      <c r="G34" s="213"/>
      <c r="K34" s="122" t="s">
        <v>16</v>
      </c>
      <c r="L34" s="71">
        <v>2.39</v>
      </c>
      <c r="M34" s="213"/>
    </row>
    <row r="35" spans="1:16" x14ac:dyDescent="0.25">
      <c r="A35" s="204" t="s">
        <v>712</v>
      </c>
      <c r="B35" s="214">
        <v>5404</v>
      </c>
      <c r="C35" s="162">
        <v>3665</v>
      </c>
      <c r="E35" s="300" t="s">
        <v>718</v>
      </c>
      <c r="F35" s="216">
        <v>33.14</v>
      </c>
      <c r="G35" s="213"/>
      <c r="K35" s="217" t="s">
        <v>212</v>
      </c>
      <c r="L35" s="216">
        <v>2.37</v>
      </c>
      <c r="M35" s="213"/>
      <c r="N35" s="29" t="s">
        <v>884</v>
      </c>
    </row>
    <row r="36" spans="1:16" x14ac:dyDescent="0.25">
      <c r="A36" s="204" t="s">
        <v>713</v>
      </c>
      <c r="B36" s="214">
        <v>3192</v>
      </c>
      <c r="C36" s="162">
        <v>2079</v>
      </c>
      <c r="E36" s="300" t="s">
        <v>719</v>
      </c>
      <c r="F36" s="216">
        <v>6.68</v>
      </c>
      <c r="G36" s="213"/>
      <c r="K36" s="123" t="s">
        <v>213</v>
      </c>
      <c r="L36" s="73">
        <v>2.4300000000000002</v>
      </c>
      <c r="M36" s="213"/>
      <c r="N36" s="290">
        <v>2022</v>
      </c>
    </row>
    <row r="37" spans="1:16" x14ac:dyDescent="0.25">
      <c r="A37" s="204" t="s">
        <v>714</v>
      </c>
      <c r="B37" s="214">
        <v>2365</v>
      </c>
      <c r="C37" s="162">
        <v>1487</v>
      </c>
      <c r="E37" s="300" t="s">
        <v>720</v>
      </c>
      <c r="F37" s="216">
        <v>1.1599999999999999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762</v>
      </c>
      <c r="C38" s="162">
        <v>666</v>
      </c>
      <c r="E38" s="301" t="s">
        <v>721</v>
      </c>
      <c r="F38" s="73">
        <v>0.28999999999999998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358</v>
      </c>
      <c r="C39" s="111">
        <v>390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30.553926087320875</v>
      </c>
      <c r="C44" s="303">
        <f>B34/SUM(B34:B39)*100</f>
        <v>30.926243567753005</v>
      </c>
      <c r="E44" s="219" t="s">
        <v>844</v>
      </c>
      <c r="F44" s="291">
        <f>IF(ISBLANK(F34),"",F34)</f>
        <v>58.72</v>
      </c>
    </row>
    <row r="45" spans="1:16" x14ac:dyDescent="0.25">
      <c r="A45" s="222" t="s">
        <v>833</v>
      </c>
      <c r="B45" s="307">
        <f>C35/SUM(C34:C39)*100</f>
        <v>30.713148411966817</v>
      </c>
      <c r="C45" s="304">
        <f>B35/SUM(B34:B39)*100</f>
        <v>30.897655803316184</v>
      </c>
      <c r="E45" s="288" t="s">
        <v>845</v>
      </c>
      <c r="F45" s="292">
        <f t="shared" ref="F45:F48" si="2">IF(ISBLANK(F35),"",F35)</f>
        <v>33.14</v>
      </c>
    </row>
    <row r="46" spans="1:16" x14ac:dyDescent="0.25">
      <c r="A46" s="222" t="s">
        <v>834</v>
      </c>
      <c r="B46" s="307">
        <f>C36/SUM(C34:C39)*100</f>
        <v>17.42227436520573</v>
      </c>
      <c r="C46" s="304">
        <f>B36/SUM(B34:B39)*100</f>
        <v>18.250428816466552</v>
      </c>
      <c r="E46" s="288" t="s">
        <v>846</v>
      </c>
      <c r="F46" s="292">
        <f t="shared" si="2"/>
        <v>6.68</v>
      </c>
    </row>
    <row r="47" spans="1:16" x14ac:dyDescent="0.25">
      <c r="A47" s="222" t="s">
        <v>835</v>
      </c>
      <c r="B47" s="307">
        <f>C37/SUM(C34:C39)*100</f>
        <v>12.461241934132239</v>
      </c>
      <c r="C47" s="304">
        <f>B37/SUM(B34:B39)*100</f>
        <v>13.522012578616351</v>
      </c>
      <c r="E47" s="288" t="s">
        <v>847</v>
      </c>
      <c r="F47" s="292">
        <f t="shared" si="2"/>
        <v>1.1599999999999999</v>
      </c>
    </row>
    <row r="48" spans="1:16" x14ac:dyDescent="0.25">
      <c r="A48" s="222" t="s">
        <v>836</v>
      </c>
      <c r="B48" s="307">
        <f>C38/SUM(C34:C39)*100</f>
        <v>5.5811614849576809</v>
      </c>
      <c r="C48" s="304">
        <f>B38/SUM(B34:B39)*100</f>
        <v>4.3567753001715266</v>
      </c>
      <c r="E48" s="221" t="s">
        <v>848</v>
      </c>
      <c r="F48" s="293">
        <f t="shared" si="2"/>
        <v>0.28999999999999998</v>
      </c>
    </row>
    <row r="49" spans="1:3" x14ac:dyDescent="0.25">
      <c r="A49" s="223" t="s">
        <v>837</v>
      </c>
      <c r="B49" s="308">
        <f>C39/SUM(C34:C39)*100</f>
        <v>3.2682477164166599</v>
      </c>
      <c r="C49" s="305">
        <f>B39/SUM(B34:B39)*100</f>
        <v>2.0468839336763867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30.553926087320875</v>
      </c>
      <c r="C53" s="303">
        <f>C44</f>
        <v>30.926243567753005</v>
      </c>
    </row>
    <row r="54" spans="1:3" x14ac:dyDescent="0.25">
      <c r="A54" s="222" t="s">
        <v>839</v>
      </c>
      <c r="B54" s="307">
        <f t="shared" ref="B54:C54" si="3">B45</f>
        <v>30.713148411966817</v>
      </c>
      <c r="C54" s="304">
        <f t="shared" si="3"/>
        <v>30.897655803316184</v>
      </c>
    </row>
    <row r="55" spans="1:3" x14ac:dyDescent="0.25">
      <c r="A55" s="309" t="s">
        <v>840</v>
      </c>
      <c r="B55" s="307">
        <f t="shared" ref="B55:C55" si="4">B46</f>
        <v>17.42227436520573</v>
      </c>
      <c r="C55" s="304">
        <f t="shared" si="4"/>
        <v>18.250428816466552</v>
      </c>
    </row>
    <row r="56" spans="1:3" x14ac:dyDescent="0.25">
      <c r="A56" s="222" t="s">
        <v>841</v>
      </c>
      <c r="B56" s="307">
        <f t="shared" ref="B56:C56" si="5">B47</f>
        <v>12.461241934132239</v>
      </c>
      <c r="C56" s="304">
        <f t="shared" si="5"/>
        <v>13.522012578616351</v>
      </c>
    </row>
    <row r="57" spans="1:3" x14ac:dyDescent="0.25">
      <c r="A57" s="222" t="s">
        <v>842</v>
      </c>
      <c r="B57" s="307">
        <f t="shared" ref="B57:C57" si="6">B48</f>
        <v>5.5811614849576809</v>
      </c>
      <c r="C57" s="304">
        <f t="shared" si="6"/>
        <v>4.3567753001715266</v>
      </c>
    </row>
    <row r="58" spans="1:3" x14ac:dyDescent="0.25">
      <c r="A58" s="310" t="s">
        <v>843</v>
      </c>
      <c r="B58" s="308">
        <f t="shared" ref="B58:C58" si="7">B49</f>
        <v>3.2682477164166599</v>
      </c>
      <c r="C58" s="305">
        <f t="shared" si="7"/>
        <v>2.0468839336763867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2024-01-30T09:26:19Z</dcterms:modified>
</cp:coreProperties>
</file>