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<sst xmlns="http://schemas.openxmlformats.org/spreadsheetml/2006/main" count="6316" uniqueCount="2914">
  <si>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</si>
  <si>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</si>
  <si>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</si>
  <si>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</si>
  <si>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</si>
  <si>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</si>
  <si>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</si>
  <si>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</si>
  <si>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</si>
  <si>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</si>
  <si>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</si>
  <si>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</si>
  <si>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</si>
  <si>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</si>
  <si>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</si>
  <si>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</si>
  <si>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</si>
  <si>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</si>
  <si>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</si>
  <si>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</si>
  <si>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</si>
  <si>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</si>
  <si>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</si>
  <si>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</si>
  <si>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</si>
  <si>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</si>
  <si>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</si>
  <si>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</si>
  <si>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</si>
  <si>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</si>
  <si>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</si>
  <si>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</si>
  <si>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</si>
  <si>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</si>
  <si>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</si>
  <si>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</si>
  <si>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</si>
  <si>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</si>
  <si>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</si>
  <si>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</si>
  <si>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</si>
  <si>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</si>
  <si>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</si>
  <si>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</si>
  <si>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</si>
  <si>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</si>
  <si>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</si>
  <si>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</si>
  <si>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</si>
  <si>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</si>
  <si>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</si>
  <si>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</si>
  <si>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</si>
  <si>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</si>
  <si>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</si>
  <si>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</si>
  <si>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</si>
  <si>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</si>
  <si>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</si>
  <si>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</si>
  <si>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</si>
  <si>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</si>
  <si>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</si>
  <si>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</si>
  <si>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</si>
  <si>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</si>
  <si>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</si>
  <si>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</si>
  <si>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</si>
  <si>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</si>
  <si>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</si>
  <si>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</si>
  <si>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</si>
  <si>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</si>
  <si>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</si>
  <si>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</si>
  <si>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</si>
  <si>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</si>
  <si>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</si>
  <si>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</si>
  <si>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</si>
  <si>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</si>
  <si>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</si>
  <si>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</si>
  <si>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</si>
  <si>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</si>
  <si>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</si>
  <si>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</si>
  <si>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</si>
  <si>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</si>
  <si>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</si>
  <si>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</si>
  <si>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</si>
  <si>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</si>
  <si>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</si>
  <si>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</si>
  <si>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</si>
  <si>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</si>
  <si>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</si>
  <si>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</si>
  <si>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</si>
  <si>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</si>
  <si>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</si>
  <si>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</si>
  <si>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</si>
  <si>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</si>
  <si>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</si>
  <si>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</si>
  <si>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</si>
  <si>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</si>
  <si>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</si>
  <si>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</si>
  <si>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</si>
  <si>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</si>
  <si>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</si>
  <si>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</si>
  <si>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</si>
  <si>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</si>
  <si>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</si>
  <si>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</si>
  <si>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</si>
  <si>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</si>
  <si>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</si>
  <si>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</si>
  <si>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</si>
  <si>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</si>
  <si>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</si>
  <si>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</si>
  <si>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</si>
  <si>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</si>
  <si>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</si>
  <si>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</si>
  <si>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</si>
  <si>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</si>
  <si>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</si>
  <si>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</si>
  <si>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</si>
  <si>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</si>
  <si>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</si>
  <si>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</si>
  <si>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</si>
  <si>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</si>
  <si>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</si>
  <si>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</si>
  <si>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</si>
  <si>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</si>
  <si>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</si>
  <si>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</si>
  <si>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</si>
  <si>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</si>
  <si>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</si>
  <si>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</si>
  <si>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</si>
  <si>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</si>
  <si>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</si>
  <si>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</si>
  <si>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</si>
  <si>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</si>
  <si>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</si>
  <si>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</si>
  <si>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</si>
  <si>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</si>
  <si>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</si>
  <si>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</si>
  <si>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</si>
  <si>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</si>
  <si>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</si>
  <si>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</si>
  <si>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</si>
  <si>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</si>
  <si>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</si>
  <si>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</si>
  <si>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</si>
  <si>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</si>
  <si>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</si>
  <si>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</si>
  <si>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</si>
  <si>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</si>
  <si>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</si>
  <si>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</si>
  <si>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</si>
  <si>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</si>
  <si>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</si>
  <si>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</si>
  <si>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</si>
  <si>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</si>
  <si>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</si>
  <si>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</si>
  <si>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</si>
  <si>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</si>
  <si>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</si>
  <si>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</si>
  <si>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</si>
  <si>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</si>
  <si>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</si>
  <si>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</si>
  <si>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</si>
  <si>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</si>
  <si>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</si>
  <si>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</si>
  <si>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</si>
  <si>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</si>
  <si>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</si>
  <si>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</si>
  <si>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</si>
  <si>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</si>
  <si>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</si>
  <si>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</si>
  <si>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</si>
  <si>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</si>
  <si>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</si>
  <si>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</si>
  <si>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</si>
  <si>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</si>
  <si>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</si>
  <si>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</si>
  <si>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</si>
  <si>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</si>
  <si>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</si>
  <si>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</si>
  <si>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</si>
  <si>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</si>
  <si>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</si>
  <si>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</si>
  <si>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</si>
  <si>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</si>
  <si>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</si>
  <si>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</si>
  <si>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</si>
  <si>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</si>
  <si>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</si>
  <si>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</si>
  <si>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</si>
  <si>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</si>
  <si>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</si>
  <si>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</si>
  <si>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</si>
  <si>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</si>
  <si>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</si>
  <si>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</si>
  <si>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</si>
  <si>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</si>
  <si>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</si>
  <si>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</si>
  <si>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</si>
  <si>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</si>
  <si>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</si>
  <si>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</si>
  <si>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</si>
  <si>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</si>
  <si>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</si>
  <si>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</si>
  <si>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</si>
  <si>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</si>
  <si>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</si>
  <si>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</si>
  <si>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</si>
  <si>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</si>
  <si>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</si>
  <si>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</si>
  <si>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</si>
  <si>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</si>
  <si>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</si>
  <si>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</si>
  <si>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</si>
  <si>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</si>
  <si>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</si>
  <si>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</si>
  <si>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</si>
  <si>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</si>
  <si>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</si>
  <si>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</si>
  <si>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</si>
  <si>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</si>
  <si>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</si>
  <si>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</si>
  <si>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</si>
  <si>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</si>
  <si>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</si>
  <si>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</si>
  <si>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</si>
  <si>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</si>
  <si>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</si>
  <si>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</si>
  <si>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</si>
  <si>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</si>
  <si>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</si>
  <si>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</si>
  <si>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</si>
  <si>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</si>
  <si>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</si>
  <si>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</si>
  <si>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</si>
  <si>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</si>
  <si>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</si>
  <si>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</si>
  <si>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</si>
  <si>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</si>
  <si>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</si>
  <si>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</si>
  <si>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</si>
  <si>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</si>
  <si>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</si>
  <si>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</si>
  <si>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</si>
  <si>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</si>
  <si>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</si>
  <si>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</si>
  <si>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</si>
  <si>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</si>
  <si>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</si>
  <si>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</si>
  <si>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</si>
  <si>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</si>
  <si>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</si>
  <si>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</si>
  <si>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</si>
  <si>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</si>
  <si>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</si>
  <si>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</si>
  <si>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</si>
  <si>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</si>
  <si>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</si>
  <si>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</si>
  <si>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</si>
  <si>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</si>
  <si>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</si>
  <si>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</si>
  <si>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</si>
  <si>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</si>
  <si>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</si>
  <si>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</si>
  <si>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</si>
  <si>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</si>
  <si>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</si>
  <si>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</si>
  <si>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</si>
  <si>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</si>
  <si>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</si>
  <si>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</si>
  <si>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</si>
  <si>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</si>
  <si>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</si>
  <si>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</si>
  <si>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</si>
  <si>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</si>
  <si>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</si>
  <si>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</si>
  <si>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</si>
  <si>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</si>
  <si>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</si>
  <si>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</si>
  <si>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</si>
  <si>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</si>
  <si>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</si>
  <si>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</si>
  <si>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</si>
  <si>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</si>
  <si>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</si>
  <si>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</si>
  <si>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</si>
  <si>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</si>
  <si>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</si>
  <si>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</si>
  <si>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</si>
  <si>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</si>
  <si>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</si>
  <si>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</si>
  <si>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</si>
  <si>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</si>
  <si>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</si>
  <si>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</si>
  <si>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</si>
  <si>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</si>
  <si>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</si>
  <si>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</si>
  <si>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</si>
  <si>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</si>
  <si>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</si>
  <si>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</si>
  <si>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</si>
  <si>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</si>
  <si>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</si>
  <si>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</si>
  <si>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</si>
  <si>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</si>
  <si>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</si>
  <si>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</si>
  <si>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</si>
  <si>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</si>
  <si>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</si>
  <si>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</si>
  <si>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</si>
  <si>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</si>
  <si>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</si>
  <si>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</si>
  <si>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</si>
  <si>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</si>
  <si>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</si>
  <si>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</si>
  <si>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</si>
  <si>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</si>
  <si>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</si>
  <si>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</si>
  <si>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</si>
  <si>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</si>
  <si>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</si>
  <si>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</si>
  <si>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</si>
  <si>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</si>
  <si>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</si>
  <si>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</si>
  <si>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</si>
  <si>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</si>
  <si>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</si>
  <si>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</si>
  <si>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</si>
  <si>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</si>
  <si>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</si>
  <si>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</si>
  <si>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</si>
  <si>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</si>
  <si>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</si>
  <si>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</si>
  <si>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</si>
  <si>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</si>
  <si>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</si>
  <si>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</si>
  <si>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</si>
  <si>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</si>
  <si>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</si>
  <si>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</si>
  <si>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</si>
  <si>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</si>
  <si>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</si>
  <si>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</si>
  <si>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</si>
  <si>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</si>
  <si>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</si>
  <si>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</si>
  <si>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</si>
  <si>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</si>
  <si>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</si>
  <si>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</si>
  <si>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</si>
  <si>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</si>
  <si>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</si>
  <si>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</si>
  <si>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</si>
  <si>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</si>
  <si>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</si>
  <si>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</si>
  <si>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</si>
  <si>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</si>
  <si>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</si>
  <si>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</si>
  <si>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</si>
  <si>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</si>
  <si>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</si>
  <si>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</si>
  <si>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</si>
  <si>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</si>
  <si>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</si>
  <si>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</si>
  <si>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</si>
  <si>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</si>
  <si>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</si>
  <si>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</si>
  <si>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</si>
  <si>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</si>
  <si>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</si>
  <si>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</si>
  <si>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</si>
  <si>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</si>
  <si>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</si>
  <si>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</si>
  <si>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</si>
  <si>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</si>
  <si>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</si>
  <si>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</si>
  <si>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</si>
  <si>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</si>
  <si>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</si>
  <si>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</si>
  <si>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</si>
  <si>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</si>
  <si>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</si>
  <si>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</si>
  <si>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</si>
  <si>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</si>
  <si>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</si>
  <si>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</si>
  <si>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</si>
  <si>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</si>
  <si>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</si>
  <si>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</si>
  <si>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</si>
  <si>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</si>
  <si>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</si>
  <si>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</si>
  <si>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</si>
  <si>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</si>
  <si>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</si>
  <si>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</si>
  <si>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</si>
  <si>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</si>
  <si>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</si>
  <si>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</si>
  <si>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</si>
  <si>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</si>
  <si>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</si>
  <si>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</si>
  <si>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</si>
  <si>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</si>
  <si>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</si>
  <si>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</si>
  <si>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</si>
  <si>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</si>
  <si>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</si>
  <si>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</si>
  <si>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</si>
  <si>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</si>
  <si>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</si>
  <si>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</si>
  <si>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</si>
  <si>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</si>
  <si>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</si>
  <si>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</si>
  <si>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</si>
  <si>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</si>
  <si>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</si>
  <si>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</si>
  <si>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</si>
  <si>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</si>
  <si>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</si>
  <si>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</si>
  <si>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</si>
  <si>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</si>
  <si>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</si>
  <si>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</si>
  <si>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</si>
  <si>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</si>
  <si>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</si>
  <si>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</si>
  <si>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</si>
  <si>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</si>
  <si>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</si>
  <si>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</si>
  <si>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</si>
  <si>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</si>
  <si>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</si>
  <si>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</si>
  <si>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</si>
  <si>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</si>
  <si>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</si>
  <si>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</si>
  <si>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</si>
  <si>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</si>
  <si>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</si>
  <si>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</si>
  <si>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</si>
  <si>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</si>
  <si>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</si>
  <si>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</si>
  <si>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</si>
  <si>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</si>
  <si>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</si>
  <si>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</si>
  <si>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</si>
  <si>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</si>
  <si>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</si>
  <si>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</si>
  <si>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</si>
  <si>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</si>
  <si>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</si>
  <si>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</si>
  <si>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</si>
  <si>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</si>
  <si>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</si>
  <si>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</si>
  <si>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</si>
  <si>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</si>
  <si>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</si>
  <si>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</si>
  <si>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</si>
  <si>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</si>
  <si>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</si>
  <si>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</si>
  <si>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</si>
  <si>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</si>
  <si>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</si>
  <si>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</si>
  <si>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</si>
  <si>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</si>
  <si>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</si>
  <si>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</si>
  <si>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</si>
  <si>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</si>
  <si>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</si>
  <si>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</si>
  <si>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</si>
  <si>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</si>
  <si>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</si>
  <si>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</si>
  <si>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</si>
  <si>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</si>
  <si>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</si>
  <si>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</si>
  <si>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</si>
  <si>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</si>
  <si>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</si>
  <si>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</si>
  <si>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</si>
  <si>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</si>
  <si>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</si>
  <si>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</si>
  <si>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</si>
  <si>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</si>
  <si>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</si>
  <si>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</si>
  <si>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</si>
  <si>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</si>
  <si>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</si>
  <si>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</si>
  <si>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</si>
  <si>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</si>
  <si>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</si>
  <si>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</si>
  <si>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</si>
  <si>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</si>
  <si>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</si>
  <si>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</si>
  <si>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</si>
  <si>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</si>
  <si>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</si>
  <si>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</si>
  <si>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</si>
  <si>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</si>
  <si>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</si>
  <si>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</si>
  <si>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</si>
  <si>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</si>
  <si>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</si>
  <si>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</si>
  <si>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</si>
  <si>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</si>
  <si>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</si>
  <si>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</si>
  <si>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</si>
  <si>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</si>
  <si>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</si>
  <si>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</si>
  <si>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</si>
  <si>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</si>
  <si>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</si>
  <si>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</si>
  <si>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</si>
  <si>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</si>
  <si>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</si>
  <si>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</si>
  <si>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</si>
  <si>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</si>
  <si>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</si>
  <si>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</si>
  <si>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</si>
  <si>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</si>
  <si>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</si>
  <si>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</si>
  <si>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</si>
  <si>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</si>
  <si>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</si>
  <si>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</si>
  <si>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</si>
  <si>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</si>
  <si>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</si>
  <si>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</si>
  <si>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</si>
  <si>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</si>
  <si>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</si>
  <si>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</si>
  <si>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</si>
  <si>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</si>
  <si>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</si>
  <si>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</si>
  <si>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</si>
  <si>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</si>
  <si>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</si>
  <si>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</si>
  <si>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</si>
  <si>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</si>
  <si>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</si>
  <si>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</si>
  <si>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</si>
  <si>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</si>
  <si>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</si>
  <si>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</si>
  <si>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</si>
  <si>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</si>
  <si>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</si>
  <si>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</si>
  <si>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</si>
  <si>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</si>
  <si>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</si>
  <si>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</si>
  <si>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</si>
  <si>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</si>
  <si>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</si>
  <si>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</si>
  <si>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</si>
  <si>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</si>
  <si>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</si>
  <si>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</si>
  <si>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</si>
  <si>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</si>
  <si>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</si>
  <si>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</si>
  <si>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</si>
  <si>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</si>
  <si>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</si>
  <si>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</si>
  <si>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</si>
  <si>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</si>
  <si>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</si>
  <si>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</si>
  <si>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</si>
  <si>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</si>
  <si>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</si>
  <si>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</si>
  <si>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</si>
  <si>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</si>
  <si>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</si>
  <si>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</si>
  <si>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</si>
  <si>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</si>
  <si>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</si>
  <si>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</si>
  <si>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</si>
  <si>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</si>
  <si>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</si>
  <si>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</si>
  <si>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</si>
  <si>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</si>
  <si>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</si>
  <si>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</si>
  <si>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</si>
  <si>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</si>
  <si>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</si>
  <si>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</si>
  <si>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</si>
  <si>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</si>
  <si>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</si>
  <si>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</si>
  <si>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</si>
  <si>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</si>
  <si>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</si>
  <si>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</si>
  <si>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</si>
  <si>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</si>
  <si>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</si>
  <si>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</si>
  <si>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</si>
  <si>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</si>
  <si>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</si>
  <si>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</si>
  <si>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</si>
  <si>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</si>
  <si>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</si>
  <si>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</si>
  <si>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</si>
  <si>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</si>
  <si>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</si>
  <si>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</si>
  <si>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</si>
  <si>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</si>
  <si>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</si>
  <si>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</si>
  <si>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</si>
  <si>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</si>
  <si>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</si>
  <si>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</si>
  <si>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</si>
  <si>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</si>
  <si>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</si>
  <si>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</si>
  <si>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</si>
  <si>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</si>
  <si>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</si>
  <si>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</si>
  <si>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</si>
  <si>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</si>
  <si>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</si>
  <si>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</si>
  <si>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</si>
  <si>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</si>
  <si>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</si>
  <si>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</si>
  <si>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</si>
  <si>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</si>
  <si>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</si>
  <si>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</si>
  <si>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</si>
  <si>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</si>
  <si>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</si>
  <si>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</si>
  <si>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</si>
  <si>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</si>
  <si>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</si>
  <si>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</si>
  <si>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</si>
  <si>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</si>
  <si>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</si>
  <si>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</si>
  <si>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</si>
  <si>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</si>
  <si>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</si>
  <si>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</si>
  <si>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</si>
  <si>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</si>
  <si>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</si>
  <si>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</si>
  <si>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</si>
  <si>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</si>
  <si>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</si>
  <si>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</si>
  <si>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</si>
  <si>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</si>
  <si>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</si>
  <si>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</si>
  <si>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</si>
  <si>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</si>
  <si>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</si>
  <si>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</si>
  <si>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</si>
  <si>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</si>
  <si>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</si>
  <si>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</si>
  <si>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</si>
  <si>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</si>
  <si>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</si>
  <si>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</si>
  <si>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</si>
  <si>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</si>
  <si>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</si>
  <si>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</si>
  <si>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</si>
  <si>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</si>
  <si>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</si>
  <si>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</si>
  <si>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</si>
  <si>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</si>
  <si>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</si>
  <si>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</si>
  <si>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</si>
  <si>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</si>
  <si>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</si>
  <si>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</si>
  <si>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</si>
  <si>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</si>
  <si>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</si>
  <si>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</si>
  <si>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</si>
  <si>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</si>
  <si>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</si>
  <si>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</si>
  <si>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</si>
  <si>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</si>
  <si>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</si>
  <si>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</si>
  <si>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</si>
  <si>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</si>
  <si>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</si>
  <si>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</si>
  <si>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</si>
  <si>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</si>
  <si>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</si>
  <si>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</si>
  <si>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</si>
  <si>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</si>
  <si>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</si>
  <si>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</si>
  <si>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</si>
  <si>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</si>
  <si>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</si>
  <si>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</si>
  <si>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</si>
  <si>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</si>
  <si>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</si>
  <si>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</si>
  <si>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</si>
  <si>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</si>
  <si>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</si>
  <si>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</si>
  <si>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</si>
  <si>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</si>
  <si>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</si>
  <si>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</si>
  <si>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</si>
  <si>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</si>
  <si>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</si>
  <si>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</si>
  <si>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</si>
  <si>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</si>
  <si>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</si>
  <si>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</si>
  <si>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</si>
  <si>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</si>
  <si>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</si>
  <si>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</si>
  <si>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</si>
  <si>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</si>
  <si>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</si>
  <si>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</si>
  <si>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</si>
  <si>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</si>
  <si>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</si>
  <si>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</si>
  <si>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</si>
  <si>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</si>
  <si>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</si>
  <si>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</si>
  <si>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</si>
  <si>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</si>
  <si>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</si>
  <si>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</si>
  <si>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</si>
  <si>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</si>
  <si>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</si>
  <si>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</si>
  <si>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</si>
  <si>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</si>
  <si>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</si>
  <si>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</si>
  <si>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</si>
  <si>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</si>
  <si>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</si>
  <si>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</si>
  <si>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</si>
  <si>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</si>
  <si>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</si>
  <si>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</si>
  <si>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</si>
  <si>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</si>
  <si>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</si>
  <si>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</si>
  <si>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</si>
  <si>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</si>
  <si>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</si>
  <si>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</si>
  <si>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</si>
  <si>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</si>
  <si>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</si>
  <si>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</si>
  <si>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</si>
  <si>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</si>
  <si>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</si>
  <si>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</si>
  <si>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</si>
  <si>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</si>
  <si>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</si>
  <si>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</si>
  <si>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</si>
  <si>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</si>
  <si>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</si>
  <si>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</si>
  <si>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</si>
  <si>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</si>
  <si>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</si>
  <si>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</si>
  <si>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</si>
  <si>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</si>
  <si>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</si>
  <si>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</si>
  <si>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</si>
  <si>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</si>
  <si>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</si>
  <si>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</si>
  <si>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</si>
  <si>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</si>
  <si>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</si>
  <si>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</si>
  <si>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</si>
  <si>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</si>
  <si>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</si>
  <si>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</si>
  <si>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</si>
  <si>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</si>
  <si>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</si>
  <si>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</si>
  <si>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</si>
  <si>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</si>
  <si>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</si>
  <si>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</si>
  <si>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</si>
  <si>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</si>
  <si>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</si>
  <si>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</si>
  <si>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</si>
  <si>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</si>
  <si>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</si>
  <si>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</si>
  <si>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</si>
  <si>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</si>
  <si>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</si>
  <si>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</si>
  <si>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</si>
  <si>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</si>
  <si>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</si>
  <si>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</si>
  <si>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</si>
  <si>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</si>
  <si>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</si>
  <si>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</si>
  <si>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</si>
  <si>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</si>
  <si>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</si>
  <si>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</si>
  <si>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</si>
  <si>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</si>
  <si>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</si>
  <si>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</si>
  <si>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</si>
  <si>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</si>
  <si>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</si>
  <si>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</si>
  <si>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</si>
  <si>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</si>
  <si>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</si>
  <si>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</si>
  <si>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</si>
  <si>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</si>
  <si>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</si>
  <si>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</si>
  <si>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</si>
  <si>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</si>
  <si>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</si>
  <si>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</si>
  <si>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</si>
  <si>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</si>
  <si>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</si>
  <si>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</si>
  <si>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</si>
  <si>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</si>
  <si>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</si>
  <si>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</si>
  <si>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</si>
  <si>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</si>
  <si>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</si>
  <si>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</si>
  <si>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</si>
  <si>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</si>
  <si>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</si>
  <si>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</si>
  <si>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</si>
  <si>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</si>
  <si>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</si>
  <si>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</si>
  <si>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</si>
  <si>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</si>
  <si>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</si>
  <si>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</si>
  <si>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</si>
  <si>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</si>
  <si>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</si>
  <si>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</si>
  <si>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</si>
  <si>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</si>
  <si>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</si>
  <si>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</si>
  <si>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</si>
  <si>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</si>
  <si>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</si>
  <si>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</si>
  <si>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</si>
  <si>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</si>
  <si>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</si>
  <si>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</si>
  <si>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</si>
  <si>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</si>
  <si>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</si>
  <si>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</si>
  <si>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</si>
  <si>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</si>
  <si>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</si>
  <si>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</si>
  <si>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</si>
  <si>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</si>
  <si>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</si>
  <si>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</si>
  <si>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</si>
  <si>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</si>
  <si>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</si>
  <si>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</si>
  <si>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</si>
  <si>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</si>
  <si>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</si>
  <si>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</si>
  <si>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</si>
  <si>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</si>
  <si>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</si>
  <si>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</si>
  <si>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</si>
  <si>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</si>
  <si>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</si>
  <si>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</si>
  <si>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</si>
  <si>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</si>
  <si>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</si>
  <si>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</si>
  <si>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</si>
  <si>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</si>
  <si>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</si>
  <si>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</si>
  <si>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</si>
  <si>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</si>
  <si>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</si>
  <si>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</si>
  <si>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</si>
  <si>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</si>
  <si>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</si>
  <si>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</si>
  <si>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</si>
  <si>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</si>
  <si>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</si>
  <si>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</si>
  <si>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</si>
  <si>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</si>
  <si>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</si>
  <si>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</si>
  <si>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</si>
  <si>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</si>
  <si>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</si>
  <si>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</si>
  <si>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</si>
  <si>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</si>
  <si>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</si>
  <si>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</si>
  <si>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</si>
  <si>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</si>
  <si>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</si>
  <si>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</si>
  <si>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</si>
  <si>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</si>
  <si>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</si>
  <si>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</si>
  <si>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</si>
  <si>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</si>
  <si>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</si>
  <si>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</si>
  <si>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</si>
  <si>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</si>
  <si>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</si>
  <si>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</si>
  <si>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</si>
  <si>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</si>
  <si>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</si>
  <si>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</si>
  <si>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</si>
  <si>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</si>
  <si>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</si>
  <si>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</si>
  <si>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</si>
  <si>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</si>
  <si>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</si>
  <si>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</si>
  <si>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</si>
  <si>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</si>
  <si>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</si>
  <si>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</si>
  <si>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</si>
  <si>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</si>
  <si>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</si>
  <si>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</si>
  <si>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</si>
  <si>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</si>
  <si>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</si>
  <si>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</si>
  <si>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</si>
  <si>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</si>
  <si>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</si>
  <si>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</si>
  <si>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</si>
  <si>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</si>
  <si>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</si>
  <si>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</si>
  <si>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</si>
  <si>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</si>
  <si>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</si>
  <si>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</si>
  <si>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</si>
  <si>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</si>
  <si>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</si>
  <si>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</si>
  <si>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</si>
  <si>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</si>
  <si>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</si>
  <si>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</si>
  <si>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</si>
  <si>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</si>
  <si>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</si>
  <si>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</si>
  <si>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</si>
  <si>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</si>
  <si>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</si>
  <si>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</si>
  <si>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</si>
  <si>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</si>
  <si>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</si>
  <si>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</si>
  <si>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</si>
  <si>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</si>
  <si>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</si>
  <si>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</si>
  <si>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</si>
  <si>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</si>
  <si>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</si>
  <si>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</si>
  <si>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</si>
  <si>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</si>
  <si>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</si>
  <si>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</si>
  <si>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</si>
  <si>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</si>
  <si>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</si>
  <si>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</si>
  <si>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</si>
  <si>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</si>
  <si>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</si>
  <si>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</si>
  <si>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</si>
  <si>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</si>
  <si>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</si>
  <si>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</si>
  <si>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</si>
  <si>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</si>
  <si>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</si>
  <si>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</si>
  <si>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</si>
  <si>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</si>
  <si>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</si>
  <si>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</si>
  <si>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</si>
  <si>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</si>
  <si>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</si>
  <si>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</si>
  <si>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</si>
  <si>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</si>
  <si>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</si>
  <si>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</si>
  <si>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</si>
  <si>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</si>
  <si>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</si>
  <si>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</si>
  <si>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</si>
  <si>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</si>
  <si>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</si>
  <si>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</si>
  <si>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</si>
  <si>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</si>
  <si>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</si>
  <si>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</si>
  <si>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</si>
  <si>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</si>
  <si>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</si>
  <si>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</si>
  <si>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</si>
  <si>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</si>
  <si>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</si>
  <si>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</si>
  <si>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</si>
  <si>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</si>
  <si>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</si>
  <si>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</si>
  <si>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</si>
  <si>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</si>
  <si>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</si>
  <si>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</si>
  <si>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</si>
  <si>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</si>
  <si>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</si>
  <si>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</si>
  <si>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</si>
  <si>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</si>
  <si>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</si>
  <si>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</si>
  <si>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</si>
  <si>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</si>
  <si>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</si>
  <si>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</si>
  <si>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</si>
  <si>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</si>
  <si>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</si>
  <si>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</si>
  <si>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</si>
  <si>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</si>
  <si>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</si>
  <si>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</si>
  <si>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</si>
  <si>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</si>
  <si>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</si>
  <si>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</si>
  <si>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</si>
  <si>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</si>
  <si>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</si>
  <si>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</si>
  <si>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</si>
  <si>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</si>
  <si>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</si>
  <si>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</si>
  <si>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</si>
  <si>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</si>
  <si>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</si>
  <si>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</si>
  <si>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</si>
  <si>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</si>
  <si>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</si>
  <si>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</si>
  <si>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</si>
  <si>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</si>
  <si>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</si>
  <si>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</si>
  <si>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</si>
  <si>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</si>
  <si>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</si>
  <si>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</si>
  <si>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</si>
  <si>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</si>
  <si>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</si>
  <si>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</si>
  <si>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</si>
  <si>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</si>
  <si>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</si>
  <si>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</si>
  <si>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</si>
  <si>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</si>
  <si>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</si>
  <si>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</si>
  <si>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</si>
  <si>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</si>
  <si>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</si>
  <si>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</si>
  <si>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</si>
  <si>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</si>
  <si>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</si>
  <si>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</si>
  <si>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</si>
  <si>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</si>
  <si>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</si>
  <si>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</si>
  <si>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</si>
  <si>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</si>
  <si>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</si>
  <si>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</si>
  <si>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</si>
  <si>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</si>
  <si>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</si>
  <si>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</si>
  <si>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</si>
  <si>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</si>
  <si>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</si>
  <si>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</si>
  <si>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</si>
  <si>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</si>
  <si>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</si>
  <si>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</si>
  <si>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</si>
  <si>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</si>
  <si>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</si>
  <si>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</si>
  <si>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</si>
  <si>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</si>
  <si>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</si>
  <si>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</si>
  <si>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</si>
  <si>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</si>
  <si>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</si>
  <si>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</si>
  <si>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</si>
  <si>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</si>
  <si>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</si>
  <si>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</si>
  <si>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</si>
  <si>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</si>
  <si>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</si>
  <si>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</si>
  <si>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</si>
  <si>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</si>
  <si>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</si>
  <si>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</si>
  <si>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</si>
  <si>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</si>
  <si>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</si>
  <si>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</si>
  <si>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</si>
  <si>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</si>
  <si>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</si>
  <si>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</si>
  <si>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</si>
  <si>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</si>
  <si>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</si>
  <si>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</si>
  <si>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</si>
  <si>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</si>
  <si>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</si>
  <si>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</si>
  <si>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</si>
  <si>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</si>
  <si>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</si>
  <si>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</si>
  <si>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</si>
  <si>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</si>
  <si>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</si>
  <si>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</si>
  <si>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</si>
  <si>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</si>
  <si>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</si>
  <si>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</si>
  <si>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</si>
  <si>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</si>
  <si>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</si>
  <si>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</si>
  <si>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</si>
  <si>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</si>
  <si>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</si>
  <si>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</si>
  <si>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</si>
  <si>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</si>
  <si>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</si>
  <si>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</si>
  <si>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</si>
  <si>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</si>
  <si>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</si>
  <si>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</si>
  <si>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</si>
  <si>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</si>
  <si>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</si>
  <si>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</si>
  <si>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</si>
  <si>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</si>
  <si>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</si>
  <si>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</si>
  <si>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</si>
  <si>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</si>
  <si>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</si>
  <si>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</si>
  <si>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</si>
  <si>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</si>
  <si>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</si>
  <si>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</si>
  <si>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</si>
  <si>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</si>
  <si>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</si>
  <si>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</si>
  <si>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</si>
  <si>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</si>
  <si>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</si>
  <si>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</si>
  <si>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</si>
  <si>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</si>
  <si>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</si>
  <si>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</si>
  <si>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</si>
  <si>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</si>
  <si>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</si>
  <si>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</si>
  <si>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</si>
  <si>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</si>
  <si>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</si>
  <si>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</si>
  <si>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</si>
  <si>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</si>
  <si>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</si>
  <si>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</si>
  <si>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</si>
  <si>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</si>
  <si>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</si>
  <si>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</si>
  <si>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</si>
  <si>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</si>
  <si>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</si>
  <si>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</si>
  <si>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</si>
  <si>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</si>
  <si>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</si>
  <si>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</si>
  <si>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</si>
  <si>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</si>
  <si>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</si>
  <si>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</si>
  <si>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</si>
  <si>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</si>
  <si>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</si>
  <si>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</si>
  <si>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</si>
  <si>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</si>
  <si>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</si>
  <si>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</si>
  <si>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</si>
  <si>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</si>
  <si>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</si>
  <si>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</si>
  <si>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</si>
  <si>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</si>
  <si>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</si>
  <si>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</si>
  <si>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</si>
  <si>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</si>
  <si>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</si>
  <si>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</si>
  <si>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</si>
  <si>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</si>
  <si>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</si>
  <si>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</si>
  <si>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</si>
  <si>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</si>
  <si>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</si>
  <si>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</si>
  <si>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</si>
  <si>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</si>
  <si>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</si>
  <si>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</si>
  <si>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</si>
  <si>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</si>
  <si>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</si>
  <si>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</si>
  <si>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</si>
  <si>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</si>
  <si>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</si>
  <si>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</si>
  <si>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</si>
  <si>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</si>
  <si>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</si>
  <si>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</si>
  <si>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</si>
  <si>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</si>
  <si>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</si>
  <si>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</si>
  <si>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</si>
  <si>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</si>
  <si>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</si>
  <si>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</si>
  <si>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</si>
  <si>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</si>
  <si>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</si>
  <si>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</si>
  <si>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</si>
  <si>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</si>
  <si>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</si>
  <si>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</si>
  <si>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</si>
  <si>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</si>
  <si>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</si>
  <si>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</si>
  <si>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</si>
  <si>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</si>
  <si>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</si>
  <si>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</si>
  <si>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</si>
  <si>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</si>
  <si>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</si>
  <si>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</si>
  <si>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</si>
  <si>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</si>
  <si>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</si>
  <si>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</si>
  <si>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</si>
  <si>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</si>
  <si>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</si>
  <si>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</si>
  <si>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</si>
  <si>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</si>
  <si>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</si>
  <si>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</si>
  <si>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</si>
  <si>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</si>
  <si>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</si>
  <si>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</si>
  <si>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</si>
  <si>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</si>
  <si>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</si>
  <si>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</si>
  <si>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</si>
  <si>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</si>
  <si>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</si>
  <si>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</si>
  <si>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</si>
  <si>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</si>
  <si>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</si>
  <si>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</si>
  <si>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</si>
  <si>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</si>
  <si>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</si>
  <si>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</si>
  <si>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</si>
  <si>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</si>
  <si>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</si>
  <si>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</si>
  <si>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</si>
  <si>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</si>
  <si>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</si>
  <si>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</si>
  <si>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</si>
  <si>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</si>
  <si>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</si>
  <si>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</si>
  <si>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</si>
  <si>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</si>
  <si>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</si>
  <si>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</si>
  <si>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</si>
  <si>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</si>
  <si>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</si>
  <si>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</si>
  <si>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</si>
  <si>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</si>
  <si>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</si>
  <si>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</si>
  <si>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</si>
  <si>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</si>
  <si>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</si>
  <si>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</si>
  <si>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</si>
  <si>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</si>
  <si>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</si>
  <si>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</si>
  <si>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</si>
  <si>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</si>
  <si>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</si>
  <si>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</si>
  <si>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</si>
  <si>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</si>
  <si>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</si>
  <si>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</si>
  <si>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</si>
  <si>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</si>
  <si>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</si>
  <si>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</si>
  <si>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</si>
  <si>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</si>
  <si>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</si>
  <si>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</si>
  <si>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</si>
  <si>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</si>
  <si>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</si>
  <si>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</si>
  <si>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</si>
  <si>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</si>
  <si>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</si>
  <si>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</si>
  <si>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</si>
  <si>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</si>
  <si>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</si>
  <si>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</si>
  <si>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</si>
  <si>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</si>
  <si>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</si>
  <si>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</si>
  <si>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</si>
  <si>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</si>
  <si>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</si>
  <si>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</si>
  <si>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</si>
  <si>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</si>
  <si>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</si>
  <si>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</si>
  <si>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</si>
  <si>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</si>
  <si>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</si>
  <si>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</si>
  <si>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</si>
  <si>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</si>
  <si>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</si>
  <si>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</si>
  <si>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</si>
  <si>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</si>
  <si>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</si>
  <si>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</si>
  <si>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</si>
  <si>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</si>
  <si>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</si>
  <si>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</si>
  <si>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</si>
  <si>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</si>
  <si>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</si>
  <si>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</si>
  <si>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</si>
  <si>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</si>
  <si>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</si>
  <si>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</si>
  <si>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</si>
  <si>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</si>
  <si>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</si>
  <si>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</si>
  <si>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</si>
  <si>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</si>
  <si>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</si>
  <si>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</si>
  <si>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</si>
  <si>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</si>
  <si>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</si>
  <si>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</si>
  <si>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</si>
  <si>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</si>
  <si>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</si>
  <si>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</si>
  <si>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</si>
  <si>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</si>
  <si>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</si>
  <si>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</si>
  <si>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</si>
  <si>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</si>
  <si>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</si>
  <si>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</si>
  <si>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</si>
  <si>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</si>
  <si>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</si>
  <si>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</si>
  <si>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</si>
  <si>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</si>
  <si>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</si>
  <si>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</si>
  <si>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</si>
  <si>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</si>
  <si>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</si>
  <si>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</si>
  <si>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</si>
  <si>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</si>
  <si>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</si>
  <si>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</si>
  <si>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</si>
  <si>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</si>
  <si>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</si>
  <si>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</si>
  <si>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</si>
  <si>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</si>
  <si>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</si>
  <si>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</si>
  <si>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</si>
  <si>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</si>
  <si>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</si>
  <si>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</si>
  <si>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</si>
  <si>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</si>
  <si>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</si>
  <si>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</si>
  <si>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</si>
  <si>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</si>
  <si>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</si>
  <si>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</si>
  <si>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</si>
  <si>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</si>
  <si>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</si>
  <si>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</si>
  <si>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</si>
  <si>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</si>
  <si>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</si>
  <si>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</si>
  <si>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</si>
  <si>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</si>
  <si>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</si>
  <si>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</si>
  <si>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</si>
  <si>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</si>
  <si>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</si>
  <si>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</si>
  <si>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</si>
  <si>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</si>
  <si>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</si>
  <si>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</si>
  <si>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</si>
  <si>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</si>
  <si>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</si>
  <si>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</si>
  <si>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</si>
  <si>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</si>
  <si>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</si>
  <si>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</si>
  <si>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</si>
  <si>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</si>
  <si>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</si>
  <si>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</si>
  <si>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</si>
  <si>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</si>
  <si>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</si>
  <si>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</si>
  <si>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</si>
  <si>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</si>
  <si>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</si>
  <si>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</si>
  <si>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</si>
  <si>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</si>
  <si>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</si>
  <si>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</si>
  <si>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</si>
  <si>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</si>
  <si>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</si>
  <si>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</si>
  <si>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</si>
  <si>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</si>
  <si>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</si>
  <si>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</si>
  <si>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</si>
  <si>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</si>
  <si>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</si>
  <si>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</si>
  <si>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</si>
  <si>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</si>
  <si>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</si>
  <si>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</si>
  <si>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</si>
  <si>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</si>
  <si>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</si>
  <si>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</si>
  <si>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</si>
  <si>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</si>
  <si>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</si>
  <si>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</si>
  <si>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</si>
  <si>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</si>
  <si>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</si>
  <si>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</si>
  <si>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</si>
  <si>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</si>
  <si>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</si>
  <si>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</si>
  <si>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</si>
  <si>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</si>
  <si>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</si>
  <si>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</si>
  <si>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</si>
  <si>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</si>
  <si>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</si>
  <si>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</si>
  <si>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</si>
  <si>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</si>
  <si>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</si>
  <si>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</si>
  <si>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</si>
  <si>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</si>
  <si>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</si>
  <si>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</si>
  <si>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</si>
  <si>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</si>
  <si>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</si>
  <si>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</si>
  <si>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</si>
  <si>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</si>
  <si>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</si>
  <si>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</si>
  <si>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</si>
  <si>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</si>
  <si>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</si>
  <si>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</si>
  <si>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</si>
  <si>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</si>
  <si>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</si>
  <si>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</si>
  <si>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</si>
  <si>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</si>
  <si>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</si>
  <si>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</si>
  <si>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</si>
  <si>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</si>
  <si>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</si>
  <si>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</si>
  <si>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</si>
  <si>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</si>
  <si>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</si>
  <si>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</si>
  <si>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</si>
  <si>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</si>
  <si>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</si>
  <si>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</si>
  <si>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</si>
  <si>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</si>
  <si>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</si>
  <si>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</si>
  <si>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</si>
  <si>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</si>
  <si>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</si>
  <si>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</si>
  <si>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</si>
  <si>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</si>
  <si>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</si>
  <si>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</si>
  <si>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</si>
  <si>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</si>
  <si>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</si>
  <si>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</si>
  <si>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</si>
  <si>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</si>
  <si>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</si>
  <si>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</si>
  <si>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</si>
  <si>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</si>
  <si>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</si>
  <si>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</si>
  <si>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</si>
  <si>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</si>
  <si>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</si>
  <si>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</si>
  <si>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</si>
  <si>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</si>
  <si>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</si>
  <si>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</si>
  <si>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</si>
  <si>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</si>
  <si>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</si>
  <si>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</si>
  <si>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</si>
  <si>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</si>
  <si>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</si>
  <si>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</si>
  <si>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</si>
  <si>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</si>
  <si>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</si>
  <si>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</si>
  <si>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</si>
  <si>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</si>
  <si>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</si>
  <si>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</si>
  <si>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</si>
  <si>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</si>
  <si>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</si>
  <si>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</si>
  <si>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</si>
  <si>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</si>
  <si>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</si>
  <si>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</si>
  <si>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</si>
  <si>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</si>
  <si>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</si>
  <si>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</si>
  <si>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</si>
  <si>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</si>
  <si>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</si>
  <si>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</si>
  <si>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</si>
  <si>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</si>
  <si>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</si>
  <si>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</si>
  <si>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</si>
  <si>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</si>
  <si>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</si>
  <si>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</si>
  <si>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</si>
  <si>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</si>
  <si>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</si>
  <si>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</si>
  <si>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</si>
  <si>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</si>
  <si>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</si>
  <si>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</si>
  <si>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</si>
  <si>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</si>
  <si>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</si>
  <si>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</si>
  <si>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</si>
  <si>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</si>
  <si>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</si>
  <si>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</si>
  <si>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</si>
  <si>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</si>
  <si>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</si>
  <si>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</si>
  <si>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</si>
  <si>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</si>
  <si>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</si>
  <si>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</si>
  <si>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</si>
  <si>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</si>
  <si>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</si>
  <si>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</si>
  <si>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</si>
  <si>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</si>
  <si>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</si>
  <si>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</si>
  <si>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</si>
  <si>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</si>
  <si>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</si>
  <si>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</si>
  <si>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</si>
  <si>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</si>
  <si>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</si>
  <si>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</si>
  <si>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</si>
  <si>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</si>
  <si>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</si>
  <si>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</si>
  <si>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</si>
  <si>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</si>
  <si>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</si>
  <si>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</si>
  <si>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</si>
  <si>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</si>
  <si>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</si>
  <si>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</si>
  <si>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</si>
  <si>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</si>
  <si>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</si>
  <si>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</si>
  <si>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</si>
  <si>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</si>
  <si>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</si>
  <si>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</si>
  <si>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</si>
  <si>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</si>
  <si>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</si>
  <si>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</si>
  <si>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</si>
  <si>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</si>
  <si>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</si>
  <si>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</si>
  <si>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</si>
  <si>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</si>
  <si>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</si>
  <si>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</si>
  <si>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</si>
  <si>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</si>
  <si>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</si>
  <si>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</si>
  <si>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</si>
  <si>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</si>
  <si>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</si>
  <si>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</si>
  <si>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</si>
  <si>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</si>
  <si>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</si>
  <si>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</si>
  <si>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</si>
  <si>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</si>
  <si>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</si>
  <si>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</si>
  <si>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</si>
  <si>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</si>
  <si>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</si>
  <si>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</si>
  <si>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</si>
  <si>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</si>
  <si>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</si>
  <si>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</si>
  <si>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</si>
  <si>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</si>
  <si>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</si>
  <si>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</si>
  <si>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</si>
  <si>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</si>
  <si>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</si>
  <si>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</si>
  <si>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</si>
  <si>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</si>
  <si>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</si>
  <si>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</si>
  <si>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</si>
  <si>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</si>
  <si>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</si>
  <si>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</si>
  <si>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</si>
  <si>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</si>
  <si>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</si>
  <si>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</si>
  <si>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</si>
  <si>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</si>
  <si>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</si>
  <si>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</si>
  <si>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</si>
  <si>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</si>
  <si>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</si>
  <si>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</si>
  <si>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</si>
  <si>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</si>
  <si>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</si>
  <si>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</si>
  <si>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</si>
  <si>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</si>
  <si>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</si>
  <si>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</si>
  <si>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</si>
  <si>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</si>
  <si>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</si>
  <si>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</si>
  <si>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</si>
  <si>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</si>
  <si>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</si>
  <si>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</si>
  <si>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</si>
  <si>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</si>
  <si>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</si>
  <si>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</si>
  <si>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</si>
  <si>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</si>
  <si>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</si>
  <si>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</si>
  <si>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</si>
  <si>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</si>
  <si>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</si>
  <si>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</si>
  <si>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</si>
  <si>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</si>
  <si>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</si>
  <si>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</si>
  <si>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</si>
  <si>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</si>
  <si>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</si>
  <si>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</si>
  <si>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</si>
  <si>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</si>
  <si>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</si>
  <si>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</si>
  <si>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</si>
  <si>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</si>
  <si>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</si>
  <si>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</si>
  <si>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</si>
  <si>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</si>
  <si>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</si>
  <si>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</si>
  <si>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</si>
  <si>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</si>
  <si>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</si>
  <si>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</si>
  <si>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</si>
  <si>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</si>
  <si>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</si>
  <si>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</si>
  <si>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</si>
  <si>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</si>
  <si>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</si>
  <si>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</si>
  <si>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</si>
  <si>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</si>
  <si>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</si>
  <si>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</si>
  <si>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</si>
  <si>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</si>
  <si>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</si>
  <si>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</si>
  <si>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</si>
  <si>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</si>
  <si>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</si>
  <si>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</si>
  <si>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</si>
  <si>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</si>
  <si>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</si>
  <si>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</si>
  <si>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</si>
  <si>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</si>
  <si>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</si>
  <si>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</si>
  <si>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</si>
  <si>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</si>
  <si>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</si>
  <si>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</si>
  <si>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</si>
  <si>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</si>
  <si>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</si>
  <si>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</si>
  <si>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</si>
  <si>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</si>
  <si>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</si>
  <si>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</si>
  <si>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</si>
  <si>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</si>
  <si>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</si>
  <si>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</si>
  <si>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</si>
  <si>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</si>
  <si>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</si>
  <si>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</si>
  <si>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</si>
  <si>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</si>
  <si>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</si>
  <si>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</si>
  <si>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</si>
  <si>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</si>
  <si>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</si>
  <si>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</si>
  <si>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</si>
  <si>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</si>
  <si>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</si>
  <si>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</si>
  <si>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</si>
  <si>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</si>
  <si>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</si>
  <si>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</si>
  <si>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</si>
  <si>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</si>
  <si>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</si>
  <si>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</si>
  <si>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</si>
  <si>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</si>
  <si>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</si>
  <si>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</si>
  <si>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</si>
  <si>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</si>
  <si>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</si>
  <si>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</si>
  <si>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</si>
  <si>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</si>
  <si>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</si>
  <si>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</si>
  <si>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</si>
  <si>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</si>
  <si>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</si>
  <si>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</si>
  <si>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</si>
  <si>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</si>
  <si>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</si>
  <si>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</si>
  <si>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</si>
  <si>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</si>
  <si>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</si>
  <si>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</si>
  <si>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</si>
  <si>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</si>
  <si>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</si>
  <si>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</si>
  <si>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</si>
  <si>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</si>
  <si>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</si>
  <si>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</si>
  <si>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</si>
  <si>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</si>
  <si>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</si>
  <si>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</si>
  <si>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</si>
  <si>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</si>
  <si>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</si>
  <si>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</si>
  <si>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</si>
  <si>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</si>
  <si>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</si>
  <si>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</si>
  <si>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</si>
  <si>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</si>
  <si>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</si>
  <si>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</si>
  <si>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</si>
  <si>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</si>
  <si>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</si>
  <si>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</si>
  <si>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</si>
  <si>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</si>
  <si>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</si>
  <si>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</si>
  <si>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</si>
  <si>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</si>
  <si>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</si>
  <si>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</si>
  <si>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</si>
  <si>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</si>
  <si>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</si>
  <si>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</si>
  <si>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</si>
  <si>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</si>
  <si>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</si>
  <si>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</si>
  <si>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</si>
  <si>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</si>
  <si>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</si>
  <si>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</si>
  <si>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</si>
  <si>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</si>
  <si>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</si>
  <si>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</si>
  <si>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</si>
  <si>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</si>
  <si>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</si>
  <si>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</si>
  <si>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</si>
  <si>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</si>
  <si>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</si>
  <si>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</si>
  <si>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</si>
  <si>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</si>
  <si>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</si>
  <si>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</si>
  <si>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</si>
  <si>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</si>
  <si>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</si>
  <si>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</si>
  <si>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</si>
  <si>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</si>
  <si>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</si>
  <si>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</si>
  <si>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</si>
  <si>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</si>
  <si>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</si>
  <si>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</si>
  <si>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</si>
  <si>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</si>
  <si>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</si>
  <si>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</si>
  <si>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</si>
  <si>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</si>
  <si>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</si>
  <si>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</si>
  <si>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</si>
  <si>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</si>
  <si>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</si>
  <si>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</si>
  <si>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</si>
  <si>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</si>
  <si>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</si>
  <si>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</si>
  <si>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</si>
  <si>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</si>
  <si>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</si>
  <si>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</si>
  <si>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</si>
  <si>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</si>
  <si>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</si>
  <si>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</si>
  <si>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</si>
  <si>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</si>
  <si>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</si>
  <si>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</si>
  <si>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</si>
  <si>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</si>
  <si>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</si>
  <si>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</si>
  <si>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</si>
  <si>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</si>
  <si>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</si>
  <si>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</si>
  <si>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</si>
  <si>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</si>
  <si>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</si>
  <si>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</si>
  <si>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</si>
  <si>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</si>
  <si>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</si>
  <si>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</si>
  <si>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</si>
  <si>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</si>
  <si>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</si>
  <si>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</si>
  <si>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</si>
  <si>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</si>
  <si>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</si>
  <si>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</si>
  <si>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</si>
  <si>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</si>
  <si>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</si>
  <si>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</si>
  <si>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</si>
  <si>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</si>
  <si>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</si>
  <si>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</si>
  <si>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</si>
  <si>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</si>
  <si>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</si>
  <si>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</si>
  <si>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</si>
  <si>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</si>
  <si>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</si>
  <si>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</si>
  <si>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</si>
  <si>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</si>
  <si>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</si>
  <si>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</si>
  <si>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</si>
  <si>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</si>
  <si>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</si>
  <si>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</si>
  <si>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</si>
  <si>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</si>
  <si>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</si>
  <si>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</si>
  <si>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</si>
  <si>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</si>
  <si>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</si>
  <si>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</si>
  <si>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</si>
  <si>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</si>
  <si>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</si>
  <si>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</si>
  <si>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</si>
  <si>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</si>
  <si>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</si>
  <si>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</si>
  <si>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</si>
  <si>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</si>
  <si>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</si>
  <si>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</si>
  <si>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</si>
  <si>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</si>
  <si>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</si>
  <si>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</si>
  <si>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</si>
  <si>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</si>
  <si>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</si>
  <si>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</si>
  <si>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</si>
  <si>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</si>
  <si>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</si>
  <si>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</si>
  <si>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</si>
  <si>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</si>
  <si>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</si>
  <si>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</si>
  <si>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</si>
  <si>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</si>
  <si>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</si>
  <si>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</si>
  <si>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</si>
  <si>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</si>
  <si>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</si>
  <si>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</si>
  <si>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</si>
  <si>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</si>
  <si>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</si>
  <si>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</si>
  <si>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</si>
  <si>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</si>
  <si>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</si>
  <si>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</si>
  <si>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</si>
  <si>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</si>
  <si>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</si>
  <si>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</si>
  <si>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</si>
  <si>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</si>
  <si>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</si>
  <si>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</si>
  <si>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</si>
  <si>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</si>
  <si>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</si>
  <si>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</si>
  <si>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</si>
  <si>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</si>
  <si>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</si>
  <si>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</si>
  <si>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</si>
  <si>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</si>
  <si>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</si>
  <si>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</si>
  <si>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</si>
  <si>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</si>
  <si>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</si>
  <si>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</si>
  <si>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</si>
  <si>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</si>
  <si>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</si>
  <si>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</si>
  <si>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</si>
  <si>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</si>
  <si>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</si>
  <si>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</si>
  <si>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</si>
  <si>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</si>
  <si>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</si>
  <si>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</si>
  <si>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</si>
  <si>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</si>
  <si>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</si>
  <si>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</si>
  <si>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</si>
  <si>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</si>
  <si>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</si>
  <si>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</si>
  <si>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</si>
  <si>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</si>
  <si>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</si>
  <si>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</si>
  <si>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</si>
  <si>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</si>
  <si>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</si>
  <si>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</si>
  <si>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</si>
  <si>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</si>
  <si>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</si>
  <si>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</si>
  <si>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</si>
  <si>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</si>
  <si>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</si>
  <si>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</si>
  <si>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</si>
  <si>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</si>
  <si>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</si>
  <si>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</si>
  <si>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</si>
  <si>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</si>
  <si>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</si>
  <si>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</si>
  <si>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</si>
  <si>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</si>
  <si>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</si>
  <si>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</si>
  <si>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</si>
  <si>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</si>
  <si>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</si>
  <si>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</si>
  <si>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</si>
  <si>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</si>
  <si>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</si>
  <si>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</si>
  <si>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</si>
  <si>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</si>
  <si>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</si>
  <si>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</si>
  <si>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</si>
  <si>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</si>
  <si>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</si>
  <si>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</si>
  <si>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</si>
  <si>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</si>
  <si>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</si>
  <si>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</si>
  <si>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</si>
  <si>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</si>
  <si>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</si>
  <si>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</si>
  <si>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</si>
  <si>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</si>
  <si>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</si>
  <si>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</si>
  <si>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</si>
  <si>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</si>
  <si>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</si>
  <si>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</si>
  <si>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</si>
  <si>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</si>
  <si>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</si>
  <si>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</si>
  <si>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</si>
  <si>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</si>
  <si>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</si>
  <si>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</si>
  <si>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</si>
  <si>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</si>
  <si>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</si>
  <si>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</si>
  <si>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</si>
  <si>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</si>
  <si>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</si>
  <si>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</si>
  <si>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</si>
  <si>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</si>
  <si>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</si>
  <si>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</si>
  <si>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</si>
  <si>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</si>
  <si>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</si>
  <si>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</si>
  <si>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</si>
  <si>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</si>
  <si>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</si>
  <si>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</si>
  <si>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</si>
  <si>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</si>
  <si>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</si>
  <si>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</si>
  <si>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</si>
  <si>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</si>
  <si>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</si>
  <si>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</si>
  <si>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</si>
  <si>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</si>
  <si>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</si>
  <si>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</si>
  <si>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</si>
  <si>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</si>
  <si>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</si>
  <si>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</si>
  <si>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</si>
  <si>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</si>
  <si>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</si>
  <si>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</si>
  <si>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</si>
  <si>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</si>
  <si>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</si>
  <si>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</si>
  <si>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</si>
  <si>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</si>
  <si>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</si>
  <si>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</si>
  <si>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</si>
  <si>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</si>
  <si>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</si>
  <si>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</si>
  <si>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</si>
  <si>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</si>
  <si>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</si>
  <si>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</si>
  <si>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</si>
  <si>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</si>
  <si>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</si>
  <si>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</si>
  <si>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</si>
  <si>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</si>
  <si>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</si>
  <si>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</si>
  <si>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</si>
  <si>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</si>
  <si>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</si>
  <si>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</si>
  <si>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</si>
  <si>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</si>
  <si>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</si>
  <si>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</si>
  <si>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</si>
  <si>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</si>
  <si>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</si>
  <si>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</si>
  <si>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</si>
  <si>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</si>
  <si>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</si>
  <si>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</si>
  <si>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</si>
  <si>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</si>
  <si>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</si>
  <si>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</si>
  <si>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</si>
  <si>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</si>
  <si>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</si>
  <si>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</si>
  <si>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</si>
  <si>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</si>
  <si>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</si>
  <si>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</si>
  <si>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</si>
  <si>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</si>
  <si>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</si>
  <si>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</si>
  <si>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</si>
  <si>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</si>
  <si>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</si>
  <si>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</si>
  <si>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</si>
  <si>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</si>
  <si>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</si>
  <si>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</si>
  <si>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</si>
  <si>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</si>
  <si>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</si>
  <si>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</si>
  <si>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</si>
  <si>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</si>
  <si>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</si>
  <si>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</si>
  <si>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</si>
  <si>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</si>
  <si>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</si>
  <si>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</si>
  <si>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</si>
  <si>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</si>
  <si>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</si>
  <si>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</si>
  <si>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</si>
  <si>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</si>
  <si>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</si>
  <si>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</si>
  <si>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</si>
  <si>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</si>
  <si>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</si>
  <si>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</si>
  <si>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</si>
  <si>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</si>
  <si>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</si>
  <si>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</si>
  <si>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</si>
  <si>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</si>
  <si>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</si>
  <si>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</si>
  <si>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</si>
  <si>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</si>
  <si>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</si>
  <si>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</si>
  <si>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</si>
  <si>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</si>
  <si>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</si>
  <si>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</si>
  <si>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</si>
  <si>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</si>
  <si>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</si>
  <si>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</si>
  <si>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</si>
  <si>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</si>
  <si>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</si>
  <si>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</si>
  <si>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</si>
  <si>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</si>
  <si>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</si>
  <si>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</si>
  <si>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</si>
  <si>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</si>
  <si>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</si>
  <si>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</si>
  <si>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</si>
  <si>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</si>
  <si>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</si>
  <si>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</si>
  <si>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</si>
  <si>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</si>
  <si>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</si>
  <si>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</si>
  <si>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</si>
  <si>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</si>
  <si>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</si>
  <si>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</si>
  <si>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</si>
  <si>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</si>
  <si>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</si>
  <si>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</si>
  <si>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</si>
  <si>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</si>
  <si>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</si>
  <si>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</si>
  <si>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</si>
  <si>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</si>
  <si>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</si>
  <si>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</si>
  <si>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</si>
  <si>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</si>
  <si>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</si>
  <si>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</si>
  <si>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</si>
  <si>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</si>
  <si>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</si>
  <si>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</si>
  <si>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</si>
  <si>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</si>
  <si>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</si>
  <si>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</si>
  <si>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</si>
  <si>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</si>
  <si>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</si>
  <si>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</si>
  <si>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</si>
  <si>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</si>
  <si>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</si>
  <si>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</si>
  <si>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</si>
  <si>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</si>
  <si>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</si>
  <si>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</si>
  <si>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</si>
  <si>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</si>
  <si>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</si>
  <si>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</si>
  <si>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</si>
  <si>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</si>
  <si>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</si>
  <si>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</si>
  <si>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</si>
  <si>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</si>
  <si>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</si>
  <si>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</si>
  <si>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</si>
  <si>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</si>
  <si>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</si>
  <si>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</si>
  <si>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</si>
  <si>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</si>
  <si>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</si>
  <si>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</si>
  <si>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</si>
  <si>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</si>
  <si>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</si>
  <si>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</si>
  <si>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</si>
  <si>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</si>
  <si>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</si>
  <si>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</si>
  <si>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</si>
  <si>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</si>
  <si>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</si>
  <si>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</si>
  <si>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</si>
  <si>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</si>
  <si>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</si>
  <si>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</si>
  <si>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</si>
  <si>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</si>
  <si>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</si>
  <si>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</si>
  <si>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</si>
  <si>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</si>
  <si>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</si>
  <si>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</si>
  <si>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</si>
  <si>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</si>
  <si>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</si>
  <si>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</si>
  <si>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</si>
  <si>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</si>
  <si>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</si>
  <si>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</si>
  <si>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</si>
  <si>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</si>
  <si>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</si>
  <si>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</si>
  <si>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</si>
  <si>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</si>
  <si>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</si>
  <si>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</si>
  <si>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</si>
  <si>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</si>
  <si>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</si>
  <si>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</si>
  <si>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</si>
  <si>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</si>
  <si>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</si>
  <si>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</si>
  <si>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</si>
  <si>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</si>
  <si>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</si>
  <si>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</si>
  <si>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</si>
  <si>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</si>
  <si>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</si>
  <si>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</si>
  <si>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</si>
  <si>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</si>
  <si>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</si>
  <si>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</si>
  <si>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</si>
  <si>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</si>
  <si>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</si>
  <si>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</si>
  <si>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</si>
  <si>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</si>
  <si>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</si>
  <si>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</si>
  <si>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</si>
  <si>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</si>
  <si>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</si>
  <si>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</si>
  <si>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</si>
  <si>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</si>
  <si>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</si>
  <si>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</si>
  <si>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</si>
  <si>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</si>
  <si>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</si>
  <si>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</si>
  <si>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</si>
  <si>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</si>
  <si>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</si>
  <si>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</si>
  <si>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</si>
  <si>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</si>
  <si>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</si>
  <si>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</si>
  <si>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</si>
  <si>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</si>
  <si>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</si>
  <si>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</si>
  <si>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</si>
  <si>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</si>
  <si>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</si>
  <si>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</si>
  <si>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</si>
  <si>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</si>
  <si>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</si>
  <si>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</si>
  <si>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</si>
  <si>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</si>
  <si>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</si>
  <si>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</si>
  <si>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</si>
  <si>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</si>
  <si>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</si>
  <si>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</si>
  <si>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</si>
  <si>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</si>
  <si>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</si>
  <si>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</si>
  <si>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</si>
  <si>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</si>
  <si>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</si>
  <si>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</si>
  <si>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</si>
  <si>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</si>
  <si>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</si>
  <si>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</si>
  <si>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</si>
  <si>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</si>
  <si>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</si>
  <si>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</si>
  <si>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</si>
  <si>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</si>
  <si>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</si>
  <si>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</si>
  <si>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</si>
  <si>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</si>
  <si>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</si>
  <si>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</si>
  <si>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</si>
  <si>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</si>
  <si>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</si>
  <si>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</si>
  <si>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</si>
  <si>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</si>
  <si>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</si>
  <si>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</si>
  <si>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</si>
  <si>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</si>
  <si>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</si>
  <si>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</si>
  <si>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</si>
  <si>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</si>
  <si>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</si>
  <si>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</si>
  <si>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</si>
  <si>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</si>
  <si>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</si>
  <si>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</si>
  <si>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</si>
  <si>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</si>
  <si>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</si>
  <si>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</si>
  <si>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</si>
  <si>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Сјеница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</si>
</sst>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239</c:v>
                </c:pt>
                <c:pt idx="1">
                  <c:v>227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356</c:v>
                </c:pt>
                <c:pt idx="1">
                  <c:v>331</c:v>
                </c:pt>
                <c:pt idx="2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7202432"/>
        <c:axId val="107203968"/>
      </c:barChart>
      <c:catAx>
        <c:axId val="1072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03968"/>
        <c:crosses val="autoZero"/>
        <c:auto val="1"/>
        <c:lblAlgn val="ctr"/>
        <c:lblOffset val="100"/>
        <c:noMultiLvlLbl val="0"/>
      </c:catAx>
      <c:valAx>
        <c:axId val="10720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720243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897</c:v>
                </c:pt>
                <c:pt idx="1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265280"/>
        <c:axId val="109266816"/>
      </c:barChart>
      <c:catAx>
        <c:axId val="109265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266816"/>
        <c:crosses val="autoZero"/>
        <c:auto val="1"/>
        <c:lblAlgn val="ctr"/>
        <c:lblOffset val="100"/>
        <c:noMultiLvlLbl val="0"/>
      </c:catAx>
      <c:valAx>
        <c:axId val="109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909</c:v>
                </c:pt>
                <c:pt idx="1">
                  <c:v>907</c:v>
                </c:pt>
                <c:pt idx="2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283584"/>
        <c:axId val="109285376"/>
      </c:barChart>
      <c:catAx>
        <c:axId val="109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85376"/>
        <c:crosses val="autoZero"/>
        <c:auto val="1"/>
        <c:lblAlgn val="ctr"/>
        <c:lblOffset val="100"/>
        <c:noMultiLvlLbl val="0"/>
      </c:catAx>
      <c:valAx>
        <c:axId val="1092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283584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20</c:v>
                </c:pt>
                <c:pt idx="1">
                  <c:v>67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12640"/>
        <c:axId val="109314432"/>
      </c:barChart>
      <c:catAx>
        <c:axId val="109312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14432"/>
        <c:crosses val="autoZero"/>
        <c:auto val="1"/>
        <c:lblAlgn val="ctr"/>
        <c:lblOffset val="100"/>
        <c:noMultiLvlLbl val="0"/>
      </c:catAx>
      <c:valAx>
        <c:axId val="109314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09312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47584"/>
        <c:axId val="109349120"/>
      </c:barChart>
      <c:catAx>
        <c:axId val="10934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49120"/>
        <c:crosses val="autoZero"/>
        <c:auto val="1"/>
        <c:lblAlgn val="ctr"/>
        <c:lblOffset val="100"/>
        <c:noMultiLvlLbl val="0"/>
      </c:catAx>
      <c:valAx>
        <c:axId val="1093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4758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15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375872"/>
        <c:axId val="109377408"/>
      </c:barChart>
      <c:catAx>
        <c:axId val="10937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77408"/>
        <c:crosses val="autoZero"/>
        <c:auto val="1"/>
        <c:lblAlgn val="ctr"/>
        <c:lblOffset val="100"/>
        <c:noMultiLvlLbl val="0"/>
      </c:catAx>
      <c:valAx>
        <c:axId val="109377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375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252.29400000000001</c:v>
                </c:pt>
                <c:pt idx="1">
                  <c:v>473.89400000000001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797376"/>
        <c:axId val="109798912"/>
      </c:barChart>
      <c:catAx>
        <c:axId val="10979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98912"/>
        <c:crosses val="autoZero"/>
        <c:auto val="1"/>
        <c:lblAlgn val="ctr"/>
        <c:lblOffset val="100"/>
        <c:noMultiLvlLbl val="0"/>
      </c:catAx>
      <c:valAx>
        <c:axId val="1097989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79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3318</c:v>
                </c:pt>
                <c:pt idx="1">
                  <c:v>3000</c:v>
                </c:pt>
                <c:pt idx="2">
                  <c:v>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09815680"/>
        <c:axId val="109817216"/>
      </c:barChart>
      <c:catAx>
        <c:axId val="1098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17216"/>
        <c:crosses val="autoZero"/>
        <c:auto val="1"/>
        <c:lblAlgn val="ctr"/>
        <c:lblOffset val="100"/>
        <c:noMultiLvlLbl val="0"/>
      </c:catAx>
      <c:valAx>
        <c:axId val="10981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815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20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7.4</c:v>
                </c:pt>
                <c:pt idx="1">
                  <c:v>7.4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151552"/>
        <c:axId val="110153088"/>
      </c:barChart>
      <c:catAx>
        <c:axId val="1101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153088"/>
        <c:crosses val="autoZero"/>
        <c:auto val="1"/>
        <c:lblAlgn val="ctr"/>
        <c:lblOffset val="100"/>
        <c:noMultiLvlLbl val="0"/>
      </c:catAx>
      <c:valAx>
        <c:axId val="11015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1515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24.285242108742356</c:v>
                </c:pt>
                <c:pt idx="1">
                  <c:v>59.134853743182944</c:v>
                </c:pt>
                <c:pt idx="2">
                  <c:v>16.579904148074696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144</c:v>
                </c:pt>
                <c:pt idx="1">
                  <c:v>253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21</c:v>
                </c:pt>
                <c:pt idx="1">
                  <c:v>18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59392"/>
        <c:axId val="108860928"/>
      </c:barChart>
      <c:catAx>
        <c:axId val="10885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60928"/>
        <c:crosses val="autoZero"/>
        <c:auto val="1"/>
        <c:lblAlgn val="ctr"/>
        <c:lblOffset val="100"/>
        <c:noMultiLvlLbl val="0"/>
      </c:catAx>
      <c:valAx>
        <c:axId val="10886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8593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625920"/>
        <c:axId val="110627456"/>
      </c:barChart>
      <c:catAx>
        <c:axId val="11062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27456"/>
        <c:crosses val="autoZero"/>
        <c:auto val="1"/>
        <c:lblAlgn val="ctr"/>
        <c:lblOffset val="100"/>
        <c:noMultiLvlLbl val="0"/>
      </c:catAx>
      <c:valAx>
        <c:axId val="11062745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2592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663168"/>
        <c:axId val="110664704"/>
      </c:barChart>
      <c:catAx>
        <c:axId val="1106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664704"/>
        <c:crosses val="autoZero"/>
        <c:auto val="1"/>
        <c:lblAlgn val="ctr"/>
        <c:lblOffset val="100"/>
        <c:noMultiLvlLbl val="0"/>
      </c:catAx>
      <c:valAx>
        <c:axId val="1106647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6631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89.6</c:v>
                </c:pt>
                <c:pt idx="1">
                  <c:v>89.4</c:v>
                </c:pt>
                <c:pt idx="2">
                  <c:v>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92.1</c:v>
                </c:pt>
                <c:pt idx="1">
                  <c:v>96.8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782336"/>
        <c:axId val="110783872"/>
      </c:barChart>
      <c:catAx>
        <c:axId val="11078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83872"/>
        <c:crosses val="autoZero"/>
        <c:auto val="1"/>
        <c:lblAlgn val="ctr"/>
        <c:lblOffset val="100"/>
        <c:noMultiLvlLbl val="0"/>
      </c:catAx>
      <c:valAx>
        <c:axId val="1107838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823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3183</c:v>
                </c:pt>
                <c:pt idx="1">
                  <c:v>3009</c:v>
                </c:pt>
                <c:pt idx="2">
                  <c:v>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09472"/>
        <c:axId val="110811008"/>
      </c:barChart>
      <c:catAx>
        <c:axId val="1108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11008"/>
        <c:crosses val="autoZero"/>
        <c:auto val="1"/>
        <c:lblAlgn val="ctr"/>
        <c:lblOffset val="100"/>
        <c:noMultiLvlLbl val="0"/>
      </c:catAx>
      <c:valAx>
        <c:axId val="11081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09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30656"/>
        <c:axId val="111032192"/>
      </c:barChart>
      <c:catAx>
        <c:axId val="1110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32192"/>
        <c:crosses val="autoZero"/>
        <c:auto val="1"/>
        <c:lblAlgn val="ctr"/>
        <c:lblOffset val="100"/>
        <c:noMultiLvlLbl val="0"/>
      </c:catAx>
      <c:valAx>
        <c:axId val="11103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306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109</c:v>
                </c:pt>
                <c:pt idx="1">
                  <c:v>74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94</c:v>
                </c:pt>
                <c:pt idx="1">
                  <c:v>141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076096"/>
        <c:axId val="111077632"/>
      </c:barChart>
      <c:catAx>
        <c:axId val="11107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77632"/>
        <c:crosses val="autoZero"/>
        <c:auto val="1"/>
        <c:lblAlgn val="ctr"/>
        <c:lblOffset val="100"/>
        <c:noMultiLvlLbl val="0"/>
      </c:catAx>
      <c:valAx>
        <c:axId val="11107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0760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3.1606346058502726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3.2887126094860353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3.4911584862006282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3.4622376466699718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2.9333994381094035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2.7557428524210876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2.9292678896050242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2.8507684680218146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3.1523715088415138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3.0614774417451662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3.2102131879028257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3.4126590646174191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3.0780036357626837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2.9127416955875063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2.4913237481408035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1.6154354652123615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1.1072549991736904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0.61146917864815742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241856"/>
        <c:axId val="111251840"/>
      </c:barChart>
      <c:catAx>
        <c:axId val="1112418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251840"/>
        <c:crosses val="autoZero"/>
        <c:auto val="1"/>
        <c:lblAlgn val="ctr"/>
        <c:lblOffset val="100"/>
        <c:noMultiLvlLbl val="0"/>
      </c:catAx>
      <c:valAx>
        <c:axId val="11125184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2418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3.3052388035035531</c:v>
                </c:pt>
                <c:pt idx="1">
                  <c:v>3.375475128078004</c:v>
                </c:pt>
                <c:pt idx="2">
                  <c:v>3.4085275161130393</c:v>
                </c:pt>
                <c:pt idx="3">
                  <c:v>3.5448686167575607</c:v>
                </c:pt>
                <c:pt idx="4">
                  <c:v>3.2350024789291028</c:v>
                </c:pt>
                <c:pt idx="5">
                  <c:v>2.6689803338291194</c:v>
                </c:pt>
                <c:pt idx="6">
                  <c:v>3.2556602214509995</c:v>
                </c:pt>
                <c:pt idx="7">
                  <c:v>3.2597917699553793</c:v>
                </c:pt>
                <c:pt idx="8">
                  <c:v>3.3672120310692453</c:v>
                </c:pt>
                <c:pt idx="9">
                  <c:v>3.350685837051727</c:v>
                </c:pt>
                <c:pt idx="10">
                  <c:v>3.3052388035035531</c:v>
                </c:pt>
                <c:pt idx="11">
                  <c:v>3.3465542885473472</c:v>
                </c:pt>
                <c:pt idx="12">
                  <c:v>3.2102131879028257</c:v>
                </c:pt>
                <c:pt idx="13">
                  <c:v>2.7846636919517436</c:v>
                </c:pt>
                <c:pt idx="14">
                  <c:v>2.1236159312510328</c:v>
                </c:pt>
                <c:pt idx="15">
                  <c:v>1.3964633944802511</c:v>
                </c:pt>
                <c:pt idx="16">
                  <c:v>0.93372996198975378</c:v>
                </c:pt>
                <c:pt idx="17">
                  <c:v>0.60320608163939837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272320"/>
        <c:axId val="111273856"/>
      </c:barChart>
      <c:catAx>
        <c:axId val="11127232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273856"/>
        <c:crosses val="autoZero"/>
        <c:auto val="1"/>
        <c:lblAlgn val="ctr"/>
        <c:lblOffset val="100"/>
        <c:noMultiLvlLbl val="0"/>
      </c:catAx>
      <c:valAx>
        <c:axId val="1112738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27232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0.34558592522777254</c:v>
                </c:pt>
                <c:pt idx="1">
                  <c:v>0.25630510559770348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3.7386113729186299</c:v>
                </c:pt>
                <c:pt idx="1">
                  <c:v>1.1379946688538036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11.058749607288721</c:v>
                </c:pt>
                <c:pt idx="1">
                  <c:v>4.7467705556694693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31.217928578908786</c:v>
                </c:pt>
                <c:pt idx="1">
                  <c:v>26.440434693459093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41.040946695989113</c:v>
                </c:pt>
                <c:pt idx="1">
                  <c:v>53.537010457248314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2.2829615666561942</c:v>
                </c:pt>
                <c:pt idx="1">
                  <c:v>3.5370104572483081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10.315216253010787</c:v>
                </c:pt>
                <c:pt idx="1">
                  <c:v>10.344474061923313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371776"/>
        <c:axId val="111373312"/>
      </c:barChart>
      <c:catAx>
        <c:axId val="11137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73312"/>
        <c:crosses val="autoZero"/>
        <c:auto val="1"/>
        <c:lblAlgn val="ctr"/>
        <c:lblOffset val="100"/>
        <c:noMultiLvlLbl val="0"/>
      </c:catAx>
      <c:valAx>
        <c:axId val="111373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3717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29.018745418368415</c:v>
                </c:pt>
                <c:pt idx="1">
                  <c:v>22.903424236210785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34.89370614724055</c:v>
                </c:pt>
                <c:pt idx="1">
                  <c:v>38.958376050850937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35.689601005340869</c:v>
                </c:pt>
                <c:pt idx="1">
                  <c:v>37.871642403116667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0.39794742905016228</c:v>
                </c:pt>
                <c:pt idx="1">
                  <c:v>0.26655730982161163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441792"/>
        <c:axId val="111443328"/>
      </c:barChart>
      <c:catAx>
        <c:axId val="11144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43328"/>
        <c:crosses val="autoZero"/>
        <c:auto val="1"/>
        <c:lblAlgn val="ctr"/>
        <c:lblOffset val="100"/>
        <c:noMultiLvlLbl val="0"/>
      </c:catAx>
      <c:valAx>
        <c:axId val="111443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417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2299</c:v>
                </c:pt>
                <c:pt idx="1">
                  <c:v>2254</c:v>
                </c:pt>
                <c:pt idx="2">
                  <c:v>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2220</c:v>
                </c:pt>
                <c:pt idx="1">
                  <c:v>2019</c:v>
                </c:pt>
                <c:pt idx="2">
                  <c:v>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8881024"/>
        <c:axId val="108882560"/>
      </c:barChart>
      <c:catAx>
        <c:axId val="10888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82560"/>
        <c:crosses val="autoZero"/>
        <c:auto val="1"/>
        <c:lblAlgn val="ctr"/>
        <c:lblOffset val="100"/>
        <c:noMultiLvlLbl val="0"/>
      </c:catAx>
      <c:valAx>
        <c:axId val="10888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810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11</c:v>
                </c:pt>
                <c:pt idx="4">
                  <c:v>37</c:v>
                </c:pt>
                <c:pt idx="5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4</c:v>
                </c:pt>
                <c:pt idx="4">
                  <c:v>17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810816"/>
        <c:axId val="111828992"/>
      </c:barChart>
      <c:catAx>
        <c:axId val="11181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28992"/>
        <c:crosses val="autoZero"/>
        <c:auto val="1"/>
        <c:lblAlgn val="ctr"/>
        <c:lblOffset val="100"/>
        <c:noMultiLvlLbl val="0"/>
      </c:catAx>
      <c:valAx>
        <c:axId val="111828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810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2.41</c:v>
                </c:pt>
                <c:pt idx="1">
                  <c:v>0.67</c:v>
                </c:pt>
                <c:pt idx="3">
                  <c:v>0.83</c:v>
                </c:pt>
                <c:pt idx="4">
                  <c:v>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857664"/>
        <c:axId val="111859200"/>
      </c:barChart>
      <c:catAx>
        <c:axId val="111857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59200"/>
        <c:crosses val="autoZero"/>
        <c:auto val="1"/>
        <c:lblAlgn val="ctr"/>
        <c:lblOffset val="100"/>
        <c:noMultiLvlLbl val="0"/>
      </c:catAx>
      <c:valAx>
        <c:axId val="11185920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576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62.991215903837258</c:v>
                </c:pt>
                <c:pt idx="2">
                  <c:v>12.862318840579709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37.008784096162742</c:v>
                </c:pt>
                <c:pt idx="2">
                  <c:v>87.137681159420282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2037888"/>
        <c:axId val="112039424"/>
      </c:barChart>
      <c:catAx>
        <c:axId val="112037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39424"/>
        <c:crosses val="autoZero"/>
        <c:auto val="1"/>
        <c:lblAlgn val="ctr"/>
        <c:lblOffset val="100"/>
        <c:noMultiLvlLbl val="0"/>
      </c:catAx>
      <c:valAx>
        <c:axId val="11203942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037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171</c:v>
                </c:pt>
                <c:pt idx="1">
                  <c:v>192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171</c:v>
                </c:pt>
                <c:pt idx="1">
                  <c:v>187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095616"/>
        <c:axId val="112097152"/>
      </c:barChart>
      <c:catAx>
        <c:axId val="1120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97152"/>
        <c:crosses val="autoZero"/>
        <c:auto val="1"/>
        <c:lblAlgn val="ctr"/>
        <c:lblOffset val="100"/>
        <c:noMultiLvlLbl val="0"/>
      </c:catAx>
      <c:valAx>
        <c:axId val="112097152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095616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176</c:v>
                </c:pt>
                <c:pt idx="1">
                  <c:v>169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233</c:v>
                </c:pt>
                <c:pt idx="1">
                  <c:v>219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18880"/>
        <c:axId val="112220416"/>
      </c:barChart>
      <c:catAx>
        <c:axId val="11221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20416"/>
        <c:crosses val="autoZero"/>
        <c:auto val="1"/>
        <c:lblAlgn val="ctr"/>
        <c:lblOffset val="100"/>
        <c:noMultiLvlLbl val="0"/>
      </c:catAx>
      <c:valAx>
        <c:axId val="112220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22188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18.851674641148325</c:v>
                </c:pt>
                <c:pt idx="1">
                  <c:v>19.100838201676403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22.105263157894736</c:v>
                </c:pt>
                <c:pt idx="1">
                  <c:v>21.082042164084328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13.269537480063795</c:v>
                </c:pt>
                <c:pt idx="1">
                  <c:v>17.018034036068073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15.087719298245613</c:v>
                </c:pt>
                <c:pt idx="1">
                  <c:v>18.008636017272035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13.014354066985645</c:v>
                </c:pt>
                <c:pt idx="1">
                  <c:v>13.106426212852426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17.671451355661883</c:v>
                </c:pt>
                <c:pt idx="1">
                  <c:v>11.684023368046736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2387584"/>
        <c:axId val="112389120"/>
      </c:barChart>
      <c:catAx>
        <c:axId val="112387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2389120"/>
        <c:crosses val="autoZero"/>
        <c:auto val="1"/>
        <c:lblAlgn val="ctr"/>
        <c:lblOffset val="100"/>
        <c:noMultiLvlLbl val="0"/>
      </c:catAx>
      <c:valAx>
        <c:axId val="1123891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87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34.42</c:v>
                </c:pt>
                <c:pt idx="1">
                  <c:v>36.47</c:v>
                </c:pt>
                <c:pt idx="2">
                  <c:v>20.99</c:v>
                </c:pt>
                <c:pt idx="3">
                  <c:v>6.36</c:v>
                </c:pt>
                <c:pt idx="4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36.61</c:v>
                </c:pt>
                <c:pt idx="1">
                  <c:v>35.28</c:v>
                </c:pt>
                <c:pt idx="2">
                  <c:v>20.54</c:v>
                </c:pt>
                <c:pt idx="3">
                  <c:v>5.65</c:v>
                </c:pt>
                <c:pt idx="4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492544"/>
        <c:axId val="112494080"/>
      </c:barChart>
      <c:catAx>
        <c:axId val="1124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94080"/>
        <c:crosses val="autoZero"/>
        <c:auto val="1"/>
        <c:lblAlgn val="ctr"/>
        <c:lblOffset val="100"/>
        <c:noMultiLvlLbl val="0"/>
      </c:catAx>
      <c:valAx>
        <c:axId val="112494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4925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50026</c:v>
                </c:pt>
                <c:pt idx="1">
                  <c:v>55757</c:v>
                </c:pt>
                <c:pt idx="2">
                  <c:v>65815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527616"/>
        <c:axId val="112541696"/>
      </c:barChart>
      <c:catAx>
        <c:axId val="11252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41696"/>
        <c:crosses val="autoZero"/>
        <c:auto val="1"/>
        <c:lblAlgn val="ctr"/>
        <c:lblOffset val="100"/>
        <c:noMultiLvlLbl val="0"/>
      </c:catAx>
      <c:valAx>
        <c:axId val="112541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27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1989</c:v>
                </c:pt>
                <c:pt idx="1">
                  <c:v>2019</c:v>
                </c:pt>
                <c:pt idx="2">
                  <c:v>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3057</c:v>
                </c:pt>
                <c:pt idx="1">
                  <c:v>3029</c:v>
                </c:pt>
                <c:pt idx="2">
                  <c:v>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572672"/>
        <c:axId val="112726016"/>
      </c:barChart>
      <c:catAx>
        <c:axId val="1125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726016"/>
        <c:crosses val="autoZero"/>
        <c:auto val="1"/>
        <c:lblAlgn val="ctr"/>
        <c:lblOffset val="100"/>
        <c:noMultiLvlLbl val="0"/>
      </c:catAx>
      <c:valAx>
        <c:axId val="112726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5726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45.4</c:v>
                </c:pt>
                <c:pt idx="2">
                  <c:v>0.9</c:v>
                </c:pt>
                <c:pt idx="3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23.3</c:v>
                </c:pt>
                <c:pt idx="1">
                  <c:v>54.7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79.230769230769226</c:v>
                </c:pt>
                <c:pt idx="1">
                  <c:v>93.869426751592357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20.76923076923077</c:v>
                </c:pt>
                <c:pt idx="1">
                  <c:v>6.130573248407643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834816"/>
        <c:axId val="112840704"/>
      </c:barChart>
      <c:catAx>
        <c:axId val="112834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840704"/>
        <c:crosses val="autoZero"/>
        <c:auto val="1"/>
        <c:lblAlgn val="ctr"/>
        <c:lblOffset val="100"/>
        <c:noMultiLvlLbl val="0"/>
      </c:catAx>
      <c:valAx>
        <c:axId val="1128407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83481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993024"/>
        <c:axId val="112994560"/>
      </c:barChart>
      <c:catAx>
        <c:axId val="1129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94560"/>
        <c:crosses val="autoZero"/>
        <c:auto val="1"/>
        <c:lblAlgn val="ctr"/>
        <c:lblOffset val="100"/>
        <c:noMultiLvlLbl val="0"/>
      </c:catAx>
      <c:valAx>
        <c:axId val="11299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99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11.7</c:v>
                </c:pt>
                <c:pt idx="1">
                  <c:v>7.9</c:v>
                </c:pt>
                <c:pt idx="2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035904"/>
        <c:axId val="113037696"/>
      </c:barChart>
      <c:catAx>
        <c:axId val="11303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37696"/>
        <c:crosses val="autoZero"/>
        <c:auto val="1"/>
        <c:lblAlgn val="ctr"/>
        <c:lblOffset val="100"/>
        <c:noMultiLvlLbl val="0"/>
      </c:catAx>
      <c:valAx>
        <c:axId val="113037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35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5.21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076864"/>
        <c:axId val="113082752"/>
      </c:barChart>
      <c:catAx>
        <c:axId val="11307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82752"/>
        <c:crosses val="autoZero"/>
        <c:auto val="1"/>
        <c:lblAlgn val="ctr"/>
        <c:lblOffset val="100"/>
        <c:noMultiLvlLbl val="0"/>
      </c:catAx>
      <c:valAx>
        <c:axId val="113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07686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2350</c:v>
                </c:pt>
                <c:pt idx="1">
                  <c:v>2983</c:v>
                </c:pt>
                <c:pt idx="2">
                  <c:v>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227</c:v>
                </c:pt>
                <c:pt idx="1">
                  <c:v>549</c:v>
                </c:pt>
                <c:pt idx="2">
                  <c:v>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207936"/>
        <c:axId val="113226112"/>
      </c:barChart>
      <c:catAx>
        <c:axId val="1132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26112"/>
        <c:crosses val="autoZero"/>
        <c:auto val="1"/>
        <c:lblAlgn val="ctr"/>
        <c:lblOffset val="100"/>
        <c:noMultiLvlLbl val="0"/>
      </c:catAx>
      <c:valAx>
        <c:axId val="1132261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20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3960</c:v>
                </c:pt>
                <c:pt idx="1">
                  <c:v>5497</c:v>
                </c:pt>
                <c:pt idx="2">
                  <c:v>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316</c:v>
                </c:pt>
                <c:pt idx="1">
                  <c:v>816</c:v>
                </c:pt>
                <c:pt idx="2">
                  <c:v>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359872"/>
        <c:axId val="113509120"/>
      </c:barChart>
      <c:catAx>
        <c:axId val="11335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09120"/>
        <c:crosses val="autoZero"/>
        <c:auto val="1"/>
        <c:lblAlgn val="ctr"/>
        <c:lblOffset val="100"/>
        <c:noMultiLvlLbl val="0"/>
      </c:catAx>
      <c:valAx>
        <c:axId val="113509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359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1.7</c:v>
                </c:pt>
                <c:pt idx="1">
                  <c:v>1.8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1.5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552768"/>
        <c:axId val="113566848"/>
      </c:barChart>
      <c:catAx>
        <c:axId val="113552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566848"/>
        <c:crosses val="autoZero"/>
        <c:auto val="1"/>
        <c:lblAlgn val="ctr"/>
        <c:lblOffset val="100"/>
        <c:noMultiLvlLbl val="0"/>
      </c:catAx>
      <c:valAx>
        <c:axId val="113566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552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15.9</c:v>
                </c:pt>
                <c:pt idx="1">
                  <c:v>16.2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23.5</c:v>
                </c:pt>
                <c:pt idx="1">
                  <c:v>23.4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790976"/>
        <c:axId val="113792512"/>
      </c:barChart>
      <c:catAx>
        <c:axId val="11379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92512"/>
        <c:crosses val="autoZero"/>
        <c:auto val="1"/>
        <c:lblAlgn val="ctr"/>
        <c:lblOffset val="100"/>
        <c:noMultiLvlLbl val="0"/>
      </c:catAx>
      <c:valAx>
        <c:axId val="113792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7909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19667.91</c:v>
                </c:pt>
                <c:pt idx="1">
                  <c:v>8918.01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4659328"/>
        <c:axId val="114660864"/>
      </c:barChart>
      <c:catAx>
        <c:axId val="114659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60864"/>
        <c:crosses val="autoZero"/>
        <c:auto val="1"/>
        <c:lblAlgn val="ctr"/>
        <c:lblOffset val="100"/>
        <c:noMultiLvlLbl val="0"/>
      </c:catAx>
      <c:valAx>
        <c:axId val="11466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659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181</c:v>
                </c:pt>
                <c:pt idx="1">
                  <c:v>185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166</c:v>
                </c:pt>
                <c:pt idx="1">
                  <c:v>172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71392"/>
        <c:axId val="114972928"/>
      </c:barChart>
      <c:catAx>
        <c:axId val="1149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72928"/>
        <c:crosses val="autoZero"/>
        <c:auto val="1"/>
        <c:lblAlgn val="ctr"/>
        <c:lblOffset val="100"/>
        <c:noMultiLvlLbl val="0"/>
      </c:catAx>
      <c:valAx>
        <c:axId val="11497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713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23.4</c:v>
                </c:pt>
                <c:pt idx="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56</c:v>
                </c:pt>
                <c:pt idx="1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20.6</c:v>
                </c:pt>
                <c:pt idx="1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8926080"/>
        <c:axId val="108927616"/>
      </c:barChart>
      <c:catAx>
        <c:axId val="10892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8927616"/>
        <c:crosses val="autoZero"/>
        <c:auto val="1"/>
        <c:lblAlgn val="ctr"/>
        <c:lblOffset val="100"/>
        <c:noMultiLvlLbl val="0"/>
      </c:catAx>
      <c:valAx>
        <c:axId val="10892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89260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239</c:v>
                </c:pt>
                <c:pt idx="1">
                  <c:v>227</c:v>
                </c:pt>
                <c:pt idx="2">
                  <c:v>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356</c:v>
                </c:pt>
                <c:pt idx="1">
                  <c:v>331</c:v>
                </c:pt>
                <c:pt idx="2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06720"/>
        <c:axId val="117008256"/>
      </c:barChart>
      <c:catAx>
        <c:axId val="1170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08256"/>
        <c:crosses val="autoZero"/>
        <c:auto val="1"/>
        <c:lblAlgn val="ctr"/>
        <c:lblOffset val="100"/>
        <c:noMultiLvlLbl val="0"/>
      </c:catAx>
      <c:valAx>
        <c:axId val="1170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067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144</c:v>
                </c:pt>
                <c:pt idx="1">
                  <c:v>253</c:v>
                </c:pt>
                <c:pt idx="2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21</c:v>
                </c:pt>
                <c:pt idx="1">
                  <c:v>18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64448"/>
        <c:axId val="117065984"/>
      </c:barChart>
      <c:catAx>
        <c:axId val="1170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65984"/>
        <c:crosses val="autoZero"/>
        <c:auto val="1"/>
        <c:lblAlgn val="ctr"/>
        <c:lblOffset val="100"/>
        <c:noMultiLvlLbl val="0"/>
      </c:catAx>
      <c:valAx>
        <c:axId val="11706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6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2299</c:v>
                </c:pt>
                <c:pt idx="1">
                  <c:v>2254</c:v>
                </c:pt>
                <c:pt idx="2">
                  <c:v>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2220</c:v>
                </c:pt>
                <c:pt idx="1">
                  <c:v>2019</c:v>
                </c:pt>
                <c:pt idx="2">
                  <c:v>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97600"/>
        <c:axId val="117099136"/>
      </c:barChart>
      <c:catAx>
        <c:axId val="11709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099136"/>
        <c:crosses val="autoZero"/>
        <c:auto val="1"/>
        <c:lblAlgn val="ctr"/>
        <c:lblOffset val="100"/>
        <c:noMultiLvlLbl val="0"/>
      </c:catAx>
      <c:valAx>
        <c:axId val="117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0976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23.3</c:v>
                </c:pt>
                <c:pt idx="1">
                  <c:v>54.7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23.4</c:v>
                </c:pt>
                <c:pt idx="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56</c:v>
                </c:pt>
                <c:pt idx="1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20.6</c:v>
                </c:pt>
                <c:pt idx="1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196288"/>
        <c:axId val="117197824"/>
      </c:barChart>
      <c:catAx>
        <c:axId val="1171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197824"/>
        <c:crosses val="autoZero"/>
        <c:auto val="1"/>
        <c:lblAlgn val="ctr"/>
        <c:lblOffset val="100"/>
        <c:noMultiLvlLbl val="0"/>
      </c:catAx>
      <c:valAx>
        <c:axId val="1171978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1962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282688"/>
        <c:axId val="117284224"/>
      </c:barChart>
      <c:catAx>
        <c:axId val="117282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284224"/>
        <c:crosses val="autoZero"/>
        <c:auto val="1"/>
        <c:lblAlgn val="ctr"/>
        <c:lblOffset val="100"/>
        <c:noMultiLvlLbl val="0"/>
      </c:catAx>
      <c:valAx>
        <c:axId val="11728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282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206</c:v>
                </c:pt>
                <c:pt idx="1">
                  <c:v>179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139</c:v>
                </c:pt>
                <c:pt idx="1">
                  <c:v>216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08416"/>
        <c:axId val="117330688"/>
      </c:barChart>
      <c:catAx>
        <c:axId val="11730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30688"/>
        <c:crosses val="autoZero"/>
        <c:auto val="1"/>
        <c:lblAlgn val="ctr"/>
        <c:lblOffset val="100"/>
        <c:noMultiLvlLbl val="0"/>
      </c:catAx>
      <c:valAx>
        <c:axId val="11733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08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62</c:v>
                </c:pt>
                <c:pt idx="1">
                  <c:v>49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28</c:v>
                </c:pt>
                <c:pt idx="1">
                  <c:v>63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53856"/>
        <c:axId val="117372032"/>
      </c:barChart>
      <c:catAx>
        <c:axId val="117353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72032"/>
        <c:crosses val="autoZero"/>
        <c:auto val="1"/>
        <c:lblAlgn val="ctr"/>
        <c:lblOffset val="100"/>
        <c:noMultiLvlLbl val="0"/>
      </c:catAx>
      <c:valAx>
        <c:axId val="11737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353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897</c:v>
                </c:pt>
                <c:pt idx="1">
                  <c:v>1216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415296"/>
        <c:axId val="117429376"/>
      </c:barChart>
      <c:catAx>
        <c:axId val="117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29376"/>
        <c:crosses val="autoZero"/>
        <c:auto val="1"/>
        <c:lblAlgn val="ctr"/>
        <c:lblOffset val="100"/>
        <c:noMultiLvlLbl val="0"/>
      </c:catAx>
      <c:valAx>
        <c:axId val="117429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415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909</c:v>
                </c:pt>
                <c:pt idx="1">
                  <c:v>907</c:v>
                </c:pt>
                <c:pt idx="2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32864"/>
        <c:axId val="117734400"/>
      </c:barChart>
      <c:catAx>
        <c:axId val="11773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4400"/>
        <c:crosses val="autoZero"/>
        <c:auto val="1"/>
        <c:lblAlgn val="ctr"/>
        <c:lblOffset val="100"/>
        <c:noMultiLvlLbl val="0"/>
      </c:catAx>
      <c:valAx>
        <c:axId val="117734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2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60.9</c:v>
                </c:pt>
                <c:pt idx="1">
                  <c:v>55.6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10.199999999999999</c:v>
                </c:pt>
                <c:pt idx="1">
                  <c:v>3.1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28.9</c:v>
                </c:pt>
                <c:pt idx="1">
                  <c:v>41.3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8960384"/>
        <c:axId val="108966272"/>
      </c:barChart>
      <c:catAx>
        <c:axId val="1089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966272"/>
        <c:crosses val="autoZero"/>
        <c:auto val="1"/>
        <c:lblAlgn val="ctr"/>
        <c:lblOffset val="100"/>
        <c:noMultiLvlLbl val="0"/>
      </c:catAx>
      <c:valAx>
        <c:axId val="108966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8960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20</c:v>
                </c:pt>
                <c:pt idx="1">
                  <c:v>67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82400"/>
        <c:axId val="117783936"/>
      </c:barChart>
      <c:catAx>
        <c:axId val="117782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3936"/>
        <c:crosses val="autoZero"/>
        <c:auto val="1"/>
        <c:lblAlgn val="ctr"/>
        <c:lblOffset val="100"/>
        <c:noMultiLvlLbl val="0"/>
      </c:catAx>
      <c:valAx>
        <c:axId val="11778393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8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15</c:v>
                </c:pt>
                <c:pt idx="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97408"/>
        <c:axId val="118098944"/>
      </c:barChart>
      <c:catAx>
        <c:axId val="11809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8944"/>
        <c:crosses val="autoZero"/>
        <c:auto val="1"/>
        <c:lblAlgn val="ctr"/>
        <c:lblOffset val="100"/>
        <c:noMultiLvlLbl val="0"/>
      </c:catAx>
      <c:valAx>
        <c:axId val="118098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3318</c:v>
                </c:pt>
                <c:pt idx="1">
                  <c:v>3000</c:v>
                </c:pt>
                <c:pt idx="2">
                  <c:v>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19808"/>
        <c:axId val="118137984"/>
      </c:barChart>
      <c:catAx>
        <c:axId val="11811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37984"/>
        <c:crosses val="autoZero"/>
        <c:auto val="1"/>
        <c:lblAlgn val="ctr"/>
        <c:lblOffset val="100"/>
        <c:noMultiLvlLbl val="0"/>
      </c:catAx>
      <c:valAx>
        <c:axId val="11813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1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24.285242108742356</c:v>
                </c:pt>
                <c:pt idx="1">
                  <c:v>59.134853743182944</c:v>
                </c:pt>
                <c:pt idx="2">
                  <c:v>16.579904148074696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297728"/>
        <c:axId val="118299264"/>
      </c:barChart>
      <c:catAx>
        <c:axId val="1182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99264"/>
        <c:crosses val="autoZero"/>
        <c:auto val="1"/>
        <c:lblAlgn val="ctr"/>
        <c:lblOffset val="100"/>
        <c:noMultiLvlLbl val="0"/>
      </c:catAx>
      <c:valAx>
        <c:axId val="118299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9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367744"/>
        <c:axId val="118369280"/>
      </c:barChart>
      <c:catAx>
        <c:axId val="1183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69280"/>
        <c:crosses val="autoZero"/>
        <c:auto val="1"/>
        <c:lblAlgn val="ctr"/>
        <c:lblOffset val="100"/>
        <c:noMultiLvlLbl val="0"/>
      </c:catAx>
      <c:valAx>
        <c:axId val="118369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3677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89.6</c:v>
                </c:pt>
                <c:pt idx="1">
                  <c:v>89.4</c:v>
                </c:pt>
                <c:pt idx="2">
                  <c:v>92.3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92.1</c:v>
                </c:pt>
                <c:pt idx="1">
                  <c:v>96.8</c:v>
                </c:pt>
                <c:pt idx="2">
                  <c:v>95.7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21376"/>
        <c:axId val="118422912"/>
      </c:barChart>
      <c:catAx>
        <c:axId val="11842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22912"/>
        <c:crosses val="autoZero"/>
        <c:auto val="1"/>
        <c:lblAlgn val="ctr"/>
        <c:lblOffset val="100"/>
        <c:noMultiLvlLbl val="0"/>
      </c:catAx>
      <c:valAx>
        <c:axId val="1184229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21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3183</c:v>
                </c:pt>
                <c:pt idx="1">
                  <c:v>3009</c:v>
                </c:pt>
                <c:pt idx="2">
                  <c:v>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784384"/>
        <c:axId val="118785920"/>
      </c:barChart>
      <c:catAx>
        <c:axId val="1187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5920"/>
        <c:crosses val="autoZero"/>
        <c:auto val="1"/>
        <c:lblAlgn val="ctr"/>
        <c:lblOffset val="100"/>
        <c:noMultiLvlLbl val="0"/>
      </c:catAx>
      <c:valAx>
        <c:axId val="1187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7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11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7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17152"/>
        <c:axId val="118818688"/>
      </c:barChart>
      <c:catAx>
        <c:axId val="11881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18688"/>
        <c:crosses val="autoZero"/>
        <c:auto val="1"/>
        <c:lblAlgn val="ctr"/>
        <c:lblOffset val="100"/>
        <c:noMultiLvlLbl val="0"/>
      </c:catAx>
      <c:valAx>
        <c:axId val="11881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171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109</c:v>
                </c:pt>
                <c:pt idx="1">
                  <c:v>74</c:v>
                </c:pt>
                <c:pt idx="2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94</c:v>
                </c:pt>
                <c:pt idx="1">
                  <c:v>141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883072"/>
        <c:axId val="118884608"/>
      </c:barChart>
      <c:catAx>
        <c:axId val="118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84608"/>
        <c:crosses val="autoZero"/>
        <c:auto val="1"/>
        <c:lblAlgn val="ctr"/>
        <c:lblOffset val="100"/>
        <c:noMultiLvlLbl val="0"/>
      </c:catAx>
      <c:valAx>
        <c:axId val="118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8985344"/>
        <c:axId val="109118208"/>
      </c:barChart>
      <c:catAx>
        <c:axId val="1089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118208"/>
        <c:crosses val="autoZero"/>
        <c:auto val="1"/>
        <c:lblAlgn val="ctr"/>
        <c:lblOffset val="100"/>
        <c:noMultiLvlLbl val="0"/>
      </c:catAx>
      <c:valAx>
        <c:axId val="10911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8985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3.1606346058502726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3.2887126094860353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3.4911584862006282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3.4622376466699718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2.9333994381094035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2.7557428524210876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2.9292678896050242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2.8507684680218146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3.1523715088415138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3.0614774417451662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3.2102131879028257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3.4126590646174191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3.0780036357626837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2.9127416955875063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2.4913237481408035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1.6154354652123615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1.1072549991736904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0.61146917864815742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151232"/>
        <c:axId val="119292288"/>
      </c:barChart>
      <c:catAx>
        <c:axId val="11915123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9292288"/>
        <c:crosses val="autoZero"/>
        <c:auto val="1"/>
        <c:lblAlgn val="ctr"/>
        <c:lblOffset val="100"/>
        <c:noMultiLvlLbl val="0"/>
      </c:catAx>
      <c:valAx>
        <c:axId val="1192922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91512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3.3052388035035531</c:v>
                </c:pt>
                <c:pt idx="1">
                  <c:v>3.375475128078004</c:v>
                </c:pt>
                <c:pt idx="2">
                  <c:v>3.4085275161130393</c:v>
                </c:pt>
                <c:pt idx="3">
                  <c:v>3.5448686167575607</c:v>
                </c:pt>
                <c:pt idx="4">
                  <c:v>3.2350024789291028</c:v>
                </c:pt>
                <c:pt idx="5">
                  <c:v>2.6689803338291194</c:v>
                </c:pt>
                <c:pt idx="6">
                  <c:v>3.2556602214509995</c:v>
                </c:pt>
                <c:pt idx="7">
                  <c:v>3.2597917699553793</c:v>
                </c:pt>
                <c:pt idx="8">
                  <c:v>3.3672120310692453</c:v>
                </c:pt>
                <c:pt idx="9">
                  <c:v>3.350685837051727</c:v>
                </c:pt>
                <c:pt idx="10">
                  <c:v>3.3052388035035531</c:v>
                </c:pt>
                <c:pt idx="11">
                  <c:v>3.3465542885473472</c:v>
                </c:pt>
                <c:pt idx="12">
                  <c:v>3.2102131879028257</c:v>
                </c:pt>
                <c:pt idx="13">
                  <c:v>2.7846636919517436</c:v>
                </c:pt>
                <c:pt idx="14">
                  <c:v>2.1236159312510328</c:v>
                </c:pt>
                <c:pt idx="15">
                  <c:v>1.3964633944802511</c:v>
                </c:pt>
                <c:pt idx="16">
                  <c:v>0.93372996198975378</c:v>
                </c:pt>
                <c:pt idx="17">
                  <c:v>0.60320608163939837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9299456"/>
        <c:axId val="119317632"/>
      </c:barChart>
      <c:catAx>
        <c:axId val="11929945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9317632"/>
        <c:crosses val="autoZero"/>
        <c:auto val="1"/>
        <c:lblAlgn val="ctr"/>
        <c:lblOffset val="100"/>
        <c:noMultiLvlLbl val="0"/>
      </c:catAx>
      <c:valAx>
        <c:axId val="1193176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994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0.34558592522777254</c:v>
                </c:pt>
                <c:pt idx="1">
                  <c:v>0.25630510559770348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3.7386113729186299</c:v>
                </c:pt>
                <c:pt idx="1">
                  <c:v>1.1379946688538036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11.058749607288721</c:v>
                </c:pt>
                <c:pt idx="1">
                  <c:v>4.7467705556694693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31.217928578908786</c:v>
                </c:pt>
                <c:pt idx="1">
                  <c:v>26.440434693459093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41.040946695989113</c:v>
                </c:pt>
                <c:pt idx="1">
                  <c:v>53.537010457248314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2.2829615666561942</c:v>
                </c:pt>
                <c:pt idx="1">
                  <c:v>3.5370104572483081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10.315216253010787</c:v>
                </c:pt>
                <c:pt idx="1">
                  <c:v>10.344474061923313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0817152"/>
        <c:axId val="120818688"/>
      </c:barChart>
      <c:catAx>
        <c:axId val="12081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18688"/>
        <c:crosses val="autoZero"/>
        <c:auto val="1"/>
        <c:lblAlgn val="ctr"/>
        <c:lblOffset val="100"/>
        <c:noMultiLvlLbl val="0"/>
      </c:catAx>
      <c:valAx>
        <c:axId val="120818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8171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29.018745418368415</c:v>
                </c:pt>
                <c:pt idx="1">
                  <c:v>22.903424236210785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34.89370614724055</c:v>
                </c:pt>
                <c:pt idx="1">
                  <c:v>38.958376050850937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35.689601005340869</c:v>
                </c:pt>
                <c:pt idx="1">
                  <c:v>37.871642403116667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0.39794742905016228</c:v>
                </c:pt>
                <c:pt idx="1">
                  <c:v>0.26655730982161163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636160"/>
        <c:axId val="122637696"/>
      </c:barChart>
      <c:catAx>
        <c:axId val="122636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637696"/>
        <c:crosses val="autoZero"/>
        <c:auto val="1"/>
        <c:lblAlgn val="ctr"/>
        <c:lblOffset val="100"/>
        <c:noMultiLvlLbl val="0"/>
      </c:catAx>
      <c:valAx>
        <c:axId val="122637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6361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11</c:v>
                </c:pt>
                <c:pt idx="4">
                  <c:v>37</c:v>
                </c:pt>
                <c:pt idx="5">
                  <c:v>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7</c:v>
                </c:pt>
                <c:pt idx="3">
                  <c:v>4</c:v>
                </c:pt>
                <c:pt idx="4">
                  <c:v>17</c:v>
                </c:pt>
                <c:pt idx="5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2677504"/>
        <c:axId val="122761216"/>
      </c:barChart>
      <c:catAx>
        <c:axId val="122677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761216"/>
        <c:crosses val="autoZero"/>
        <c:auto val="1"/>
        <c:lblAlgn val="ctr"/>
        <c:lblOffset val="100"/>
        <c:noMultiLvlLbl val="0"/>
      </c:catAx>
      <c:valAx>
        <c:axId val="122761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677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2.41</c:v>
                </c:pt>
                <c:pt idx="1">
                  <c:v>0.67</c:v>
                </c:pt>
                <c:pt idx="3">
                  <c:v>0.83</c:v>
                </c:pt>
                <c:pt idx="4">
                  <c:v>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2798080"/>
        <c:axId val="122799616"/>
      </c:barChart>
      <c:catAx>
        <c:axId val="12279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99616"/>
        <c:crosses val="autoZero"/>
        <c:auto val="1"/>
        <c:lblAlgn val="ctr"/>
        <c:lblOffset val="100"/>
        <c:noMultiLvlLbl val="0"/>
      </c:catAx>
      <c:valAx>
        <c:axId val="122799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798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62.991215903837258</c:v>
                </c:pt>
                <c:pt idx="2">
                  <c:v>12.862318840579709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37.008784096162742</c:v>
                </c:pt>
                <c:pt idx="2">
                  <c:v>87.137681159420282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2851328"/>
        <c:axId val="122852864"/>
      </c:barChart>
      <c:catAx>
        <c:axId val="12285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852864"/>
        <c:crosses val="autoZero"/>
        <c:auto val="1"/>
        <c:lblAlgn val="ctr"/>
        <c:lblOffset val="100"/>
        <c:noMultiLvlLbl val="0"/>
      </c:catAx>
      <c:valAx>
        <c:axId val="1228528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85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7.4</c:v>
                </c:pt>
                <c:pt idx="1">
                  <c:v>7.4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927360"/>
        <c:axId val="122949632"/>
      </c:barChart>
      <c:catAx>
        <c:axId val="12292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949632"/>
        <c:crosses val="autoZero"/>
        <c:auto val="1"/>
        <c:lblAlgn val="ctr"/>
        <c:lblOffset val="100"/>
        <c:noMultiLvlLbl val="0"/>
      </c:catAx>
      <c:valAx>
        <c:axId val="12294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2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171</c:v>
                </c:pt>
                <c:pt idx="1">
                  <c:v>192</c:v>
                </c:pt>
                <c:pt idx="2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171</c:v>
                </c:pt>
                <c:pt idx="1">
                  <c:v>187</c:v>
                </c:pt>
                <c:pt idx="2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01088"/>
        <c:axId val="123006976"/>
      </c:barChart>
      <c:catAx>
        <c:axId val="1230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06976"/>
        <c:crosses val="autoZero"/>
        <c:auto val="1"/>
        <c:lblAlgn val="ctr"/>
        <c:lblOffset val="100"/>
        <c:noMultiLvlLbl val="0"/>
      </c:catAx>
      <c:valAx>
        <c:axId val="123006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001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176</c:v>
                </c:pt>
                <c:pt idx="1">
                  <c:v>169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233</c:v>
                </c:pt>
                <c:pt idx="1">
                  <c:v>219</c:v>
                </c:pt>
                <c:pt idx="2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50624"/>
        <c:axId val="123064704"/>
      </c:barChart>
      <c:catAx>
        <c:axId val="12305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64704"/>
        <c:crosses val="autoZero"/>
        <c:auto val="1"/>
        <c:lblAlgn val="ctr"/>
        <c:lblOffset val="100"/>
        <c:noMultiLvlLbl val="0"/>
      </c:catAx>
      <c:valAx>
        <c:axId val="12306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050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206</c:v>
                </c:pt>
                <c:pt idx="1">
                  <c:v>179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139</c:v>
                </c:pt>
                <c:pt idx="1">
                  <c:v>216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42016"/>
        <c:axId val="109143552"/>
      </c:barChart>
      <c:catAx>
        <c:axId val="109142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143552"/>
        <c:crosses val="autoZero"/>
        <c:auto val="1"/>
        <c:lblAlgn val="ctr"/>
        <c:lblOffset val="100"/>
        <c:noMultiLvlLbl val="0"/>
      </c:catAx>
      <c:valAx>
        <c:axId val="109143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420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18.851674641148325</c:v>
                </c:pt>
                <c:pt idx="1">
                  <c:v>19.100838201676403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22.105263157894736</c:v>
                </c:pt>
                <c:pt idx="1">
                  <c:v>21.082042164084328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13.269537480063795</c:v>
                </c:pt>
                <c:pt idx="1">
                  <c:v>17.018034036068073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15.087719298245613</c:v>
                </c:pt>
                <c:pt idx="1">
                  <c:v>18.008636017272035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13.014354066985645</c:v>
                </c:pt>
                <c:pt idx="1">
                  <c:v>13.106426212852426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17.671451355661883</c:v>
                </c:pt>
                <c:pt idx="1">
                  <c:v>11.684023368046736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3345920"/>
        <c:axId val="123380480"/>
      </c:barChart>
      <c:catAx>
        <c:axId val="123345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380480"/>
        <c:crosses val="autoZero"/>
        <c:auto val="1"/>
        <c:lblAlgn val="ctr"/>
        <c:lblOffset val="100"/>
        <c:noMultiLvlLbl val="0"/>
      </c:catAx>
      <c:valAx>
        <c:axId val="1233804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3459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34.42</c:v>
                </c:pt>
                <c:pt idx="1">
                  <c:v>36.47</c:v>
                </c:pt>
                <c:pt idx="2">
                  <c:v>20.99</c:v>
                </c:pt>
                <c:pt idx="3">
                  <c:v>6.36</c:v>
                </c:pt>
                <c:pt idx="4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36.61</c:v>
                </c:pt>
                <c:pt idx="1">
                  <c:v>35.28</c:v>
                </c:pt>
                <c:pt idx="2">
                  <c:v>20.54</c:v>
                </c:pt>
                <c:pt idx="3">
                  <c:v>5.65</c:v>
                </c:pt>
                <c:pt idx="4">
                  <c:v>1.93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3438592"/>
        <c:axId val="123440128"/>
      </c:barChart>
      <c:catAx>
        <c:axId val="123438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40128"/>
        <c:crosses val="autoZero"/>
        <c:auto val="1"/>
        <c:lblAlgn val="ctr"/>
        <c:lblOffset val="100"/>
        <c:noMultiLvlLbl val="0"/>
      </c:catAx>
      <c:valAx>
        <c:axId val="123440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43859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50026</c:v>
                </c:pt>
                <c:pt idx="1">
                  <c:v>55757</c:v>
                </c:pt>
                <c:pt idx="2">
                  <c:v>65815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506688"/>
        <c:axId val="123508224"/>
      </c:barChart>
      <c:catAx>
        <c:axId val="12350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08224"/>
        <c:crosses val="autoZero"/>
        <c:auto val="1"/>
        <c:lblAlgn val="ctr"/>
        <c:lblOffset val="100"/>
        <c:noMultiLvlLbl val="0"/>
      </c:catAx>
      <c:valAx>
        <c:axId val="12350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506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1989</c:v>
                </c:pt>
                <c:pt idx="1">
                  <c:v>2019</c:v>
                </c:pt>
                <c:pt idx="2">
                  <c:v>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3057</c:v>
                </c:pt>
                <c:pt idx="1">
                  <c:v>3029</c:v>
                </c:pt>
                <c:pt idx="2">
                  <c:v>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613184"/>
        <c:axId val="123614720"/>
      </c:barChart>
      <c:catAx>
        <c:axId val="123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14720"/>
        <c:crosses val="autoZero"/>
        <c:auto val="1"/>
        <c:lblAlgn val="ctr"/>
        <c:lblOffset val="100"/>
        <c:noMultiLvlLbl val="0"/>
      </c:catAx>
      <c:valAx>
        <c:axId val="123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45.4</c:v>
                </c:pt>
                <c:pt idx="2">
                  <c:v>0.9</c:v>
                </c:pt>
                <c:pt idx="3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79.230769230769226</c:v>
                </c:pt>
                <c:pt idx="1">
                  <c:v>93.869426751592357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20.76923076923077</c:v>
                </c:pt>
                <c:pt idx="1">
                  <c:v>6.130573248407643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3730560"/>
        <c:axId val="125903232"/>
      </c:barChart>
      <c:catAx>
        <c:axId val="123730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903232"/>
        <c:crosses val="autoZero"/>
        <c:auto val="1"/>
        <c:lblAlgn val="ctr"/>
        <c:lblOffset val="100"/>
        <c:noMultiLvlLbl val="0"/>
      </c:catAx>
      <c:valAx>
        <c:axId val="1259032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73056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32672"/>
        <c:axId val="125934208"/>
      </c:barChart>
      <c:catAx>
        <c:axId val="1259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34208"/>
        <c:crosses val="autoZero"/>
        <c:auto val="1"/>
        <c:lblAlgn val="ctr"/>
        <c:lblOffset val="100"/>
        <c:noMultiLvlLbl val="0"/>
      </c:catAx>
      <c:valAx>
        <c:axId val="125934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3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67360"/>
        <c:axId val="125997824"/>
      </c:barChart>
      <c:catAx>
        <c:axId val="1259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97824"/>
        <c:crosses val="autoZero"/>
        <c:auto val="1"/>
        <c:lblAlgn val="ctr"/>
        <c:lblOffset val="100"/>
        <c:noMultiLvlLbl val="0"/>
      </c:catAx>
      <c:valAx>
        <c:axId val="12599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6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11.7</c:v>
                </c:pt>
                <c:pt idx="1">
                  <c:v>7.9</c:v>
                </c:pt>
                <c:pt idx="2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30976"/>
        <c:axId val="126032512"/>
      </c:barChart>
      <c:catAx>
        <c:axId val="12603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32512"/>
        <c:crosses val="autoZero"/>
        <c:auto val="1"/>
        <c:lblAlgn val="ctr"/>
        <c:lblOffset val="100"/>
        <c:noMultiLvlLbl val="0"/>
      </c:catAx>
      <c:valAx>
        <c:axId val="12603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30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5.21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080128"/>
        <c:axId val="126081664"/>
      </c:barChart>
      <c:catAx>
        <c:axId val="1260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81664"/>
        <c:crosses val="autoZero"/>
        <c:auto val="1"/>
        <c:lblAlgn val="ctr"/>
        <c:lblOffset val="100"/>
        <c:noMultiLvlLbl val="0"/>
      </c:catAx>
      <c:valAx>
        <c:axId val="1260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080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62</c:v>
                </c:pt>
                <c:pt idx="1">
                  <c:v>49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28</c:v>
                </c:pt>
                <c:pt idx="1">
                  <c:v>63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179264"/>
        <c:axId val="109180800"/>
      </c:barChart>
      <c:catAx>
        <c:axId val="109179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180800"/>
        <c:crosses val="autoZero"/>
        <c:auto val="1"/>
        <c:lblAlgn val="ctr"/>
        <c:lblOffset val="100"/>
        <c:noMultiLvlLbl val="0"/>
      </c:catAx>
      <c:valAx>
        <c:axId val="10918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17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98816"/>
        <c:axId val="126125184"/>
      </c:barChart>
      <c:catAx>
        <c:axId val="126098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25184"/>
        <c:crosses val="autoZero"/>
        <c:auto val="1"/>
        <c:lblAlgn val="ctr"/>
        <c:lblOffset val="100"/>
        <c:noMultiLvlLbl val="0"/>
      </c:catAx>
      <c:valAx>
        <c:axId val="126125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98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60.9</c:v>
                </c:pt>
                <c:pt idx="1">
                  <c:v>55.6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10.199999999999999</c:v>
                </c:pt>
                <c:pt idx="1">
                  <c:v>3.1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28.9</c:v>
                </c:pt>
                <c:pt idx="1">
                  <c:v>41.3</c:v>
                </c:pt>
                <c:pt idx="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288256"/>
        <c:axId val="126289792"/>
      </c:barChart>
      <c:catAx>
        <c:axId val="1262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89792"/>
        <c:crosses val="autoZero"/>
        <c:auto val="1"/>
        <c:lblAlgn val="ctr"/>
        <c:lblOffset val="100"/>
        <c:noMultiLvlLbl val="0"/>
      </c:catAx>
      <c:valAx>
        <c:axId val="1262897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2882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2350</c:v>
                </c:pt>
                <c:pt idx="1">
                  <c:v>2983</c:v>
                </c:pt>
                <c:pt idx="2">
                  <c:v>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227</c:v>
                </c:pt>
                <c:pt idx="1">
                  <c:v>549</c:v>
                </c:pt>
                <c:pt idx="2">
                  <c:v>1300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25504"/>
        <c:axId val="126327040"/>
      </c:barChart>
      <c:catAx>
        <c:axId val="126325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27040"/>
        <c:crosses val="autoZero"/>
        <c:auto val="1"/>
        <c:lblAlgn val="ctr"/>
        <c:lblOffset val="100"/>
        <c:noMultiLvlLbl val="0"/>
      </c:catAx>
      <c:valAx>
        <c:axId val="12632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325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3960</c:v>
                </c:pt>
                <c:pt idx="1">
                  <c:v>5497</c:v>
                </c:pt>
                <c:pt idx="2">
                  <c:v>4184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316</c:v>
                </c:pt>
                <c:pt idx="1">
                  <c:v>816</c:v>
                </c:pt>
                <c:pt idx="2">
                  <c:v>3306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16000"/>
        <c:axId val="126417536"/>
      </c:barChart>
      <c:catAx>
        <c:axId val="12641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17536"/>
        <c:crosses val="autoZero"/>
        <c:auto val="1"/>
        <c:lblAlgn val="ctr"/>
        <c:lblOffset val="100"/>
        <c:noMultiLvlLbl val="0"/>
      </c:catAx>
      <c:valAx>
        <c:axId val="1264175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4160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1.7</c:v>
                </c:pt>
                <c:pt idx="1">
                  <c:v>1.8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1.5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461440"/>
        <c:axId val="126462976"/>
      </c:barChart>
      <c:catAx>
        <c:axId val="126461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62976"/>
        <c:crosses val="autoZero"/>
        <c:auto val="1"/>
        <c:lblAlgn val="ctr"/>
        <c:lblOffset val="100"/>
        <c:noMultiLvlLbl val="0"/>
      </c:catAx>
      <c:valAx>
        <c:axId val="126462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461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15.9</c:v>
                </c:pt>
                <c:pt idx="1">
                  <c:v>16.2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23.5</c:v>
                </c:pt>
                <c:pt idx="1">
                  <c:v>23.4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580608"/>
        <c:axId val="126582144"/>
      </c:barChart>
      <c:catAx>
        <c:axId val="12658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82144"/>
        <c:crosses val="autoZero"/>
        <c:auto val="1"/>
        <c:lblAlgn val="ctr"/>
        <c:lblOffset val="100"/>
        <c:noMultiLvlLbl val="0"/>
      </c:catAx>
      <c:valAx>
        <c:axId val="126582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5806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252.29400000000001</c:v>
                </c:pt>
                <c:pt idx="1">
                  <c:v>473.89400000000001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728064"/>
        <c:axId val="126729600"/>
      </c:barChart>
      <c:catAx>
        <c:axId val="126728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29600"/>
        <c:crosses val="autoZero"/>
        <c:auto val="1"/>
        <c:lblAlgn val="ctr"/>
        <c:lblOffset val="100"/>
        <c:noMultiLvlLbl val="0"/>
      </c:catAx>
      <c:valAx>
        <c:axId val="1267296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28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19667.91</c:v>
                </c:pt>
                <c:pt idx="1">
                  <c:v>8918.01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776832"/>
        <c:axId val="126778368"/>
      </c:barChart>
      <c:catAx>
        <c:axId val="12677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78368"/>
        <c:crosses val="autoZero"/>
        <c:auto val="1"/>
        <c:lblAlgn val="ctr"/>
        <c:lblOffset val="100"/>
        <c:noMultiLvlLbl val="0"/>
      </c:catAx>
      <c:valAx>
        <c:axId val="12677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76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181</c:v>
                </c:pt>
                <c:pt idx="1">
                  <c:v>185</c:v>
                </c:pt>
                <c:pt idx="2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166</c:v>
                </c:pt>
                <c:pt idx="1">
                  <c:v>172</c:v>
                </c:pt>
                <c:pt idx="2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830080"/>
        <c:axId val="126831616"/>
      </c:barChart>
      <c:catAx>
        <c:axId val="12683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1616"/>
        <c:crosses val="autoZero"/>
        <c:auto val="1"/>
        <c:lblAlgn val="ctr"/>
        <c:lblOffset val="100"/>
        <c:noMultiLvlLbl val="0"/>
      </c:catAx>
      <c:valAx>
        <c:axId val="12683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00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11987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12217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28907</v>
      </c>
      <c r="C4" s="35">
        <v>14590</v>
      </c>
      <c r="D4" s="63">
        <v>14317</v>
      </c>
      <c r="E4" s="211"/>
    </row>
    <row r="5" spans="1:5" ht="30" x14ac:dyDescent="0.25">
      <c r="A5" s="201" t="s">
        <v>716</v>
      </c>
      <c r="B5" s="72">
        <v>28769</v>
      </c>
      <c r="C5" s="61">
        <v>14567</v>
      </c>
      <c r="D5" s="111">
        <v>14202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1887</v>
      </c>
      <c r="C4" s="71">
        <v>4240</v>
      </c>
    </row>
    <row r="5" spans="1:6" x14ac:dyDescent="0.25">
      <c r="A5" s="286" t="s">
        <v>719</v>
      </c>
      <c r="B5" s="214">
        <v>964</v>
      </c>
      <c r="C5" s="214">
        <v>1388</v>
      </c>
    </row>
    <row r="6" spans="1:6" x14ac:dyDescent="0.25">
      <c r="A6" s="286" t="s">
        <v>720</v>
      </c>
      <c r="B6" s="214">
        <v>2733</v>
      </c>
      <c r="C6" s="214">
        <v>2842</v>
      </c>
    </row>
    <row r="7" spans="1:6" x14ac:dyDescent="0.25">
      <c r="A7" s="286" t="s">
        <v>721</v>
      </c>
      <c r="B7" s="214">
        <v>2264</v>
      </c>
      <c r="C7" s="214">
        <v>1918</v>
      </c>
    </row>
    <row r="8" spans="1:6" x14ac:dyDescent="0.25">
      <c r="A8" s="286" t="s">
        <v>722</v>
      </c>
      <c r="B8" s="214">
        <v>73</v>
      </c>
      <c r="C8" s="214">
        <v>488</v>
      </c>
    </row>
    <row r="9" spans="1:6" x14ac:dyDescent="0.25">
      <c r="A9" s="286" t="s">
        <v>723</v>
      </c>
      <c r="B9" s="214">
        <v>1111</v>
      </c>
      <c r="C9" s="214">
        <v>1112</v>
      </c>
    </row>
    <row r="10" spans="1:6" ht="30" x14ac:dyDescent="0.25">
      <c r="A10" s="293" t="s">
        <v>724</v>
      </c>
      <c r="B10" s="214">
        <v>3248</v>
      </c>
      <c r="C10" s="214">
        <v>293</v>
      </c>
    </row>
    <row r="11" spans="1:6" x14ac:dyDescent="0.25">
      <c r="A11" s="286" t="s">
        <v>887</v>
      </c>
      <c r="B11" s="214">
        <v>678</v>
      </c>
      <c r="C11" s="214">
        <v>1153</v>
      </c>
    </row>
    <row r="12" spans="1:6" x14ac:dyDescent="0.25">
      <c r="A12" s="294" t="s">
        <v>16</v>
      </c>
      <c r="B12" s="1">
        <f>SUM(B4:B11)</f>
        <v>12958</v>
      </c>
      <c r="C12" s="1">
        <f>SUM(C4:C11)</f>
        <v>13434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2103</v>
      </c>
      <c r="C19" s="71">
        <v>2819</v>
      </c>
    </row>
    <row r="20" spans="1:3" x14ac:dyDescent="0.25">
      <c r="A20" s="286" t="s">
        <v>719</v>
      </c>
      <c r="B20" s="214">
        <v>1114</v>
      </c>
      <c r="C20" s="214">
        <v>1788</v>
      </c>
    </row>
    <row r="21" spans="1:3" x14ac:dyDescent="0.25">
      <c r="A21" s="286" t="s">
        <v>720</v>
      </c>
      <c r="B21" s="214">
        <v>2387</v>
      </c>
      <c r="C21" s="214">
        <v>2393</v>
      </c>
    </row>
    <row r="22" spans="1:3" x14ac:dyDescent="0.25">
      <c r="A22" s="286" t="s">
        <v>721</v>
      </c>
      <c r="B22" s="214">
        <v>2245</v>
      </c>
      <c r="C22" s="214">
        <v>2037</v>
      </c>
    </row>
    <row r="23" spans="1:3" x14ac:dyDescent="0.25">
      <c r="A23" s="286" t="s">
        <v>722</v>
      </c>
      <c r="B23" s="214">
        <v>35</v>
      </c>
      <c r="C23" s="214">
        <v>132</v>
      </c>
    </row>
    <row r="24" spans="1:3" x14ac:dyDescent="0.25">
      <c r="A24" s="286" t="s">
        <v>723</v>
      </c>
      <c r="B24" s="214">
        <v>995</v>
      </c>
      <c r="C24" s="214">
        <v>846</v>
      </c>
    </row>
    <row r="25" spans="1:3" ht="30" x14ac:dyDescent="0.25">
      <c r="A25" s="293" t="s">
        <v>724</v>
      </c>
      <c r="B25" s="214">
        <v>2559</v>
      </c>
      <c r="C25" s="214">
        <v>588</v>
      </c>
    </row>
    <row r="26" spans="1:3" x14ac:dyDescent="0.25">
      <c r="A26" s="286" t="s">
        <v>887</v>
      </c>
      <c r="B26" s="214">
        <v>498</v>
      </c>
      <c r="C26" s="214">
        <v>1544</v>
      </c>
    </row>
    <row r="27" spans="1:3" x14ac:dyDescent="0.25">
      <c r="A27" s="294" t="s">
        <v>16</v>
      </c>
      <c r="B27" s="1">
        <f>SUM(B19:B26)</f>
        <v>11936</v>
      </c>
      <c r="C27" s="1">
        <f>SUM(C19:C26)</f>
        <v>12147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73.83</v>
      </c>
      <c r="C4" s="1018">
        <v>71.959999999999994</v>
      </c>
      <c r="D4" s="1018">
        <v>75.83</v>
      </c>
      <c r="E4" s="1019">
        <v>24</v>
      </c>
      <c r="F4" s="1019">
        <v>76.900000000000006</v>
      </c>
      <c r="G4" s="1020">
        <v>38.5</v>
      </c>
      <c r="H4" s="1021">
        <v>38</v>
      </c>
      <c r="I4" s="1022">
        <v>38.9</v>
      </c>
      <c r="J4" s="1019">
        <v>11.7</v>
      </c>
    </row>
    <row r="5" spans="1:12" x14ac:dyDescent="0.25">
      <c r="A5" s="498">
        <v>2021</v>
      </c>
      <c r="B5" s="757">
        <v>73.290000000000006</v>
      </c>
      <c r="C5" s="758">
        <v>71.209999999999994</v>
      </c>
      <c r="D5" s="758">
        <v>75.239999999999995</v>
      </c>
      <c r="E5" s="1023">
        <v>24</v>
      </c>
      <c r="F5" s="1023">
        <v>76.7</v>
      </c>
      <c r="G5" s="1024">
        <v>38.4</v>
      </c>
      <c r="H5" s="1025">
        <v>37.9</v>
      </c>
      <c r="I5" s="1026">
        <v>38.9</v>
      </c>
      <c r="J5" s="1023">
        <v>7.9</v>
      </c>
    </row>
    <row r="6" spans="1:12" x14ac:dyDescent="0.25">
      <c r="A6" s="499">
        <v>2022</v>
      </c>
      <c r="B6" s="1011">
        <v>73.5</v>
      </c>
      <c r="C6" s="1012">
        <v>71.72</v>
      </c>
      <c r="D6" s="1012">
        <v>75.47</v>
      </c>
      <c r="E6" s="1013">
        <v>23</v>
      </c>
      <c r="F6" s="1013">
        <v>84.6</v>
      </c>
      <c r="G6" s="1014">
        <v>39.200000000000003</v>
      </c>
      <c r="H6" s="1015">
        <v>38.799999999999997</v>
      </c>
      <c r="I6" s="1016">
        <v>39.6</v>
      </c>
      <c r="J6" s="1013">
        <v>8.3000000000000007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11.7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7.9</v>
      </c>
    </row>
    <row r="13" spans="1:12" x14ac:dyDescent="0.25">
      <c r="A13" s="633">
        <f t="shared" si="0"/>
        <v>2022</v>
      </c>
      <c r="B13" s="627">
        <f t="shared" si="1"/>
        <v>8.3000000000000007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4563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4981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20.6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65815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3453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177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4676</v>
      </c>
      <c r="C5" s="70">
        <v>5046</v>
      </c>
      <c r="D5" s="55">
        <v>3057</v>
      </c>
      <c r="E5" s="110">
        <v>1989</v>
      </c>
      <c r="F5" s="55">
        <v>19.7</v>
      </c>
      <c r="G5" s="55">
        <v>23.5</v>
      </c>
      <c r="H5" s="110">
        <v>15.9</v>
      </c>
      <c r="I5" s="55"/>
      <c r="J5" s="70"/>
      <c r="K5" s="55"/>
      <c r="L5" s="55"/>
      <c r="M5" s="71">
        <v>173</v>
      </c>
      <c r="N5" s="71">
        <v>166</v>
      </c>
      <c r="O5" s="71">
        <v>181</v>
      </c>
    </row>
    <row r="6" spans="1:16" x14ac:dyDescent="0.25">
      <c r="A6" s="215">
        <v>2021</v>
      </c>
      <c r="B6" s="212">
        <v>4629</v>
      </c>
      <c r="C6" s="212">
        <v>5048</v>
      </c>
      <c r="D6" s="58">
        <v>3029</v>
      </c>
      <c r="E6" s="160">
        <v>2019</v>
      </c>
      <c r="F6" s="58">
        <v>19.899999999999999</v>
      </c>
      <c r="G6" s="58">
        <v>23.4</v>
      </c>
      <c r="H6" s="160">
        <v>16.2</v>
      </c>
      <c r="I6" s="58">
        <v>50026</v>
      </c>
      <c r="J6" s="212">
        <v>4519</v>
      </c>
      <c r="K6" s="58">
        <v>2220</v>
      </c>
      <c r="L6" s="58">
        <v>2299</v>
      </c>
      <c r="M6" s="214">
        <v>178</v>
      </c>
      <c r="N6" s="214">
        <v>172</v>
      </c>
      <c r="O6" s="214">
        <v>185</v>
      </c>
    </row>
    <row r="7" spans="1:16" x14ac:dyDescent="0.25">
      <c r="A7" s="229">
        <v>2022</v>
      </c>
      <c r="B7" s="167">
        <v>4563</v>
      </c>
      <c r="C7" s="167">
        <v>4981</v>
      </c>
      <c r="D7" s="94">
        <v>2916</v>
      </c>
      <c r="E7" s="169">
        <v>2065</v>
      </c>
      <c r="F7" s="94">
        <v>20.6</v>
      </c>
      <c r="G7" s="58">
        <v>23.9</v>
      </c>
      <c r="H7" s="160">
        <v>17.2</v>
      </c>
      <c r="I7" s="94">
        <v>55757</v>
      </c>
      <c r="J7" s="167">
        <v>4273</v>
      </c>
      <c r="K7" s="94">
        <v>2019</v>
      </c>
      <c r="L7" s="94">
        <v>2254</v>
      </c>
      <c r="M7" s="214">
        <v>177</v>
      </c>
      <c r="N7" s="214">
        <v>165</v>
      </c>
      <c r="O7" s="214">
        <v>188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65815</v>
      </c>
      <c r="J8" s="1072">
        <v>3453</v>
      </c>
      <c r="K8" s="1073">
        <v>1641</v>
      </c>
      <c r="L8" s="1073">
        <v>1812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50026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55757</v>
      </c>
      <c r="F14" s="514">
        <f>A5</f>
        <v>2020</v>
      </c>
      <c r="G14" s="310">
        <f>IF(ISBLANK(E5),"",E5)</f>
        <v>1989</v>
      </c>
      <c r="H14" s="310">
        <f>IF(ISBLANK(D5),"",D5)</f>
        <v>3057</v>
      </c>
      <c r="K14" s="514">
        <f>A6</f>
        <v>2021</v>
      </c>
      <c r="L14" s="310">
        <f>IF(ISBLANK(L6),"",L6)</f>
        <v>2299</v>
      </c>
      <c r="M14" s="310">
        <f>IF(ISBLANK(K6),"",K6)</f>
        <v>2220</v>
      </c>
    </row>
    <row r="15" spans="1:16" x14ac:dyDescent="0.25">
      <c r="A15" s="481">
        <f>A8</f>
        <v>2023</v>
      </c>
      <c r="B15" s="311">
        <f t="shared" si="0"/>
        <v>65815</v>
      </c>
      <c r="F15" s="486">
        <f t="shared" ref="F15:F16" si="1">A6</f>
        <v>2021</v>
      </c>
      <c r="G15" s="479">
        <f t="shared" ref="G15:G16" si="2">IF(ISBLANK(E6),"",E6)</f>
        <v>2019</v>
      </c>
      <c r="H15" s="479">
        <f t="shared" ref="H15:H16" si="3">IF(ISBLANK(D6),"",D6)</f>
        <v>3029</v>
      </c>
      <c r="K15" s="486">
        <f>A7</f>
        <v>2022</v>
      </c>
      <c r="L15" s="479">
        <f t="shared" ref="L15:L16" si="4">IF(ISBLANK(L7),"",L7)</f>
        <v>2254</v>
      </c>
      <c r="M15" s="479">
        <f t="shared" ref="M15:M16" si="5">IF(ISBLANK(K7),"",K7)</f>
        <v>2019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2065</v>
      </c>
      <c r="H16" s="311">
        <f t="shared" si="3"/>
        <v>2916</v>
      </c>
      <c r="K16" s="481">
        <f>A8</f>
        <v>2023</v>
      </c>
      <c r="L16" s="311">
        <f t="shared" si="4"/>
        <v>1812</v>
      </c>
      <c r="M16" s="311">
        <f t="shared" si="5"/>
        <v>1641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4676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4629</v>
      </c>
      <c r="C21" s="373"/>
      <c r="D21" s="197"/>
      <c r="F21" s="514">
        <f>A5</f>
        <v>2020</v>
      </c>
      <c r="G21" s="310">
        <f>IF(ISBLANK(E5),"",E5)</f>
        <v>1989</v>
      </c>
      <c r="H21" s="310">
        <f>IF(ISBLANK(D5),"",D5)</f>
        <v>3057</v>
      </c>
      <c r="K21" s="514">
        <f>A6</f>
        <v>2021</v>
      </c>
      <c r="L21" s="310">
        <f>IF(ISBLANK(L6),"",L6)</f>
        <v>2299</v>
      </c>
      <c r="M21" s="310">
        <f>IF(ISBLANK(K6),"",K6)</f>
        <v>2220</v>
      </c>
    </row>
    <row r="22" spans="1:15" x14ac:dyDescent="0.25">
      <c r="A22" s="481">
        <f t="shared" si="6"/>
        <v>2022</v>
      </c>
      <c r="B22" s="311">
        <f t="shared" si="7"/>
        <v>4563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2019</v>
      </c>
      <c r="H22" s="479">
        <f t="shared" ref="H22:H23" si="10">IF(ISBLANK(D6),"",D6)</f>
        <v>3029</v>
      </c>
      <c r="K22" s="486">
        <f>A7</f>
        <v>2022</v>
      </c>
      <c r="L22" s="479">
        <f>IF(ISBLANK(L7),"",L7)</f>
        <v>2254</v>
      </c>
      <c r="M22" s="479">
        <f>IF(ISBLANK(K7),"",K7)</f>
        <v>2019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2065</v>
      </c>
      <c r="H23" s="311">
        <f t="shared" si="10"/>
        <v>2916</v>
      </c>
      <c r="K23" s="481">
        <f>A8</f>
        <v>2023</v>
      </c>
      <c r="L23" s="311">
        <f>IF(ISBLANK(L8),"",L8)</f>
        <v>1812</v>
      </c>
      <c r="M23" s="311">
        <f>IF(ISBLANK(K8),"",K8)</f>
        <v>1641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4676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4629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4563</v>
      </c>
      <c r="C28" s="373"/>
      <c r="D28" s="197"/>
      <c r="F28" s="514">
        <f>A5</f>
        <v>2020</v>
      </c>
      <c r="G28" s="310">
        <f>IF(ISBLANK(H5),"",H5)</f>
        <v>15.9</v>
      </c>
      <c r="H28" s="310">
        <f>IF(ISBLANK(G5),"",G5)</f>
        <v>23.5</v>
      </c>
      <c r="K28" s="514">
        <f>A5</f>
        <v>2020</v>
      </c>
      <c r="L28" s="310">
        <f>IF(ISBLANK(O5),"",O5)</f>
        <v>181</v>
      </c>
      <c r="M28" s="310">
        <f>IF(ISBLANK(N5),"",N5)</f>
        <v>166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16.2</v>
      </c>
      <c r="H29" s="479">
        <f t="shared" ref="H29:H30" si="15">IF(ISBLANK(G6),"",G6)</f>
        <v>23.4</v>
      </c>
      <c r="K29" s="486">
        <f t="shared" ref="K29:K30" si="16">A6</f>
        <v>2021</v>
      </c>
      <c r="L29" s="479">
        <f t="shared" ref="L29:L30" si="17">IF(ISBLANK(O6),"",O6)</f>
        <v>185</v>
      </c>
      <c r="M29" s="479">
        <f t="shared" ref="M29:M30" si="18">IF(ISBLANK(N6),"",N6)</f>
        <v>172</v>
      </c>
    </row>
    <row r="30" spans="1:15" x14ac:dyDescent="0.25">
      <c r="F30" s="481">
        <f t="shared" si="13"/>
        <v>2022</v>
      </c>
      <c r="G30" s="311">
        <f t="shared" si="14"/>
        <v>17.2</v>
      </c>
      <c r="H30" s="311">
        <f t="shared" si="15"/>
        <v>23.9</v>
      </c>
      <c r="K30" s="481">
        <f t="shared" si="16"/>
        <v>2022</v>
      </c>
      <c r="L30" s="311">
        <f t="shared" si="17"/>
        <v>188</v>
      </c>
      <c r="M30" s="311">
        <f t="shared" si="18"/>
        <v>165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15.9</v>
      </c>
      <c r="H35" s="310">
        <f>IF(ISBLANK(G5),"",G5)</f>
        <v>23.5</v>
      </c>
      <c r="K35" s="514">
        <f>A5</f>
        <v>2020</v>
      </c>
      <c r="L35" s="310">
        <f>IF(ISBLANK(O5),"",O5)</f>
        <v>181</v>
      </c>
      <c r="M35" s="310">
        <f>IF(ISBLANK(N5),"",N5)</f>
        <v>166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16.2</v>
      </c>
      <c r="H36" s="479">
        <f t="shared" ref="H36:H37" si="21">IF(ISBLANK(G6),"",G6)</f>
        <v>23.4</v>
      </c>
      <c r="K36" s="486">
        <f t="shared" ref="K36:K37" si="22">A6</f>
        <v>2021</v>
      </c>
      <c r="L36" s="479">
        <f t="shared" ref="L36:L37" si="23">IF(ISBLANK(O6),"",O6)</f>
        <v>185</v>
      </c>
      <c r="M36" s="479">
        <f t="shared" ref="M36:M37" si="24">IF(ISBLANK(N6),"",N6)</f>
        <v>172</v>
      </c>
    </row>
    <row r="37" spans="6:15" x14ac:dyDescent="0.25">
      <c r="F37" s="481">
        <f t="shared" si="19"/>
        <v>2022</v>
      </c>
      <c r="G37" s="311">
        <f t="shared" si="20"/>
        <v>17.2</v>
      </c>
      <c r="H37" s="311">
        <f t="shared" si="21"/>
        <v>23.9</v>
      </c>
      <c r="K37" s="481">
        <f t="shared" si="22"/>
        <v>2022</v>
      </c>
      <c r="L37" s="311">
        <f t="shared" si="23"/>
        <v>188</v>
      </c>
      <c r="M37" s="311">
        <f t="shared" si="24"/>
        <v>165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24.7</v>
      </c>
      <c r="C6" s="35">
        <v>24.3</v>
      </c>
      <c r="D6" s="63">
        <v>25</v>
      </c>
      <c r="E6" s="35">
        <v>55.9</v>
      </c>
      <c r="F6" s="35">
        <v>54.9</v>
      </c>
      <c r="G6" s="35">
        <v>56.9</v>
      </c>
      <c r="H6" s="292">
        <v>19.5</v>
      </c>
      <c r="I6" s="35">
        <v>20.8</v>
      </c>
      <c r="J6" s="63">
        <v>18.100000000000001</v>
      </c>
      <c r="M6" s="127" t="s">
        <v>16</v>
      </c>
      <c r="N6" s="935">
        <f>IF(ISBLANK(B8),"",B8)</f>
        <v>23.3</v>
      </c>
      <c r="O6" s="935">
        <f>IF(ISBLANK(E8),"",E8)</f>
        <v>54.7</v>
      </c>
      <c r="P6" s="128">
        <f>IF(ISBLANK(H8),"",H8)</f>
        <v>22</v>
      </c>
    </row>
    <row r="7" spans="1:19" x14ac:dyDescent="0.25">
      <c r="A7" s="286">
        <v>2022</v>
      </c>
      <c r="B7" s="167">
        <v>25.7</v>
      </c>
      <c r="C7" s="94">
        <v>25.5</v>
      </c>
      <c r="D7" s="169">
        <v>26</v>
      </c>
      <c r="E7" s="94">
        <v>54.2</v>
      </c>
      <c r="F7" s="94">
        <v>52.6</v>
      </c>
      <c r="G7" s="94">
        <v>55.5</v>
      </c>
      <c r="H7" s="167">
        <v>20.100000000000001</v>
      </c>
      <c r="I7" s="94">
        <v>21.9</v>
      </c>
      <c r="J7" s="169">
        <v>18.5</v>
      </c>
    </row>
    <row r="8" spans="1:19" x14ac:dyDescent="0.25">
      <c r="A8" s="218">
        <v>2023</v>
      </c>
      <c r="B8" s="167">
        <v>23.3</v>
      </c>
      <c r="C8" s="94">
        <v>23.2</v>
      </c>
      <c r="D8" s="169">
        <v>23.4</v>
      </c>
      <c r="E8" s="94">
        <v>54.7</v>
      </c>
      <c r="F8" s="94">
        <v>53.3</v>
      </c>
      <c r="G8" s="94">
        <v>56</v>
      </c>
      <c r="H8" s="167">
        <v>22</v>
      </c>
      <c r="I8" s="94">
        <v>23.5</v>
      </c>
      <c r="J8" s="169">
        <v>20.6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23.4</v>
      </c>
      <c r="O12" s="936">
        <f>IF(ISBLANK(G8),"",G8)</f>
        <v>56</v>
      </c>
      <c r="P12" s="938">
        <f>IF(ISBLANK(J8),"",J8)</f>
        <v>20.6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23.2</v>
      </c>
      <c r="O13" s="937">
        <f>IF(ISBLANK(F8),"",F8)</f>
        <v>53.3</v>
      </c>
      <c r="P13" s="939">
        <f>IF(ISBLANK(I8),"",I8)</f>
        <v>23.5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23.3</v>
      </c>
      <c r="O20" s="935">
        <f>IF(ISBLANK(E8),"",E8)</f>
        <v>54.7</v>
      </c>
      <c r="P20" s="940">
        <f>IF(ISBLANK(H8),"",H8)</f>
        <v>22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23.4</v>
      </c>
      <c r="O24" s="936">
        <f>IF(ISBLANK(G8),"",G8)</f>
        <v>56</v>
      </c>
      <c r="P24" s="938">
        <f>IF(ISBLANK(J8),"",J8)</f>
        <v>20.6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23.2</v>
      </c>
      <c r="O25" s="937">
        <f>IF(ISBLANK(F8),"",F8)</f>
        <v>53.3</v>
      </c>
      <c r="P25" s="939">
        <f>IF(ISBLANK(I8),"",I8)</f>
        <v>23.5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1176966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48627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1102017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45530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1922574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79432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167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7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847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141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297921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83.3</v>
      </c>
      <c r="E21" s="751">
        <v>49.6</v>
      </c>
      <c r="F21" s="751">
        <v>45.4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1.9</v>
      </c>
      <c r="E22" s="752">
        <v>1.1000000000000001</v>
      </c>
      <c r="F22" s="752">
        <v>0.9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45.4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45.4</v>
      </c>
    </row>
    <row r="32" spans="1:11" x14ac:dyDescent="0.25">
      <c r="A32" s="698" t="s">
        <v>1431</v>
      </c>
      <c r="B32" s="734">
        <f>F22</f>
        <v>0.9</v>
      </c>
    </row>
    <row r="33" spans="1:2" x14ac:dyDescent="0.25">
      <c r="A33" s="699" t="s">
        <v>1432</v>
      </c>
      <c r="B33" s="732">
        <f>100-(B30+B31+B32)</f>
        <v>53.7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169</v>
      </c>
      <c r="C4" s="71">
        <v>11</v>
      </c>
      <c r="D4" s="71">
        <v>7</v>
      </c>
      <c r="G4" s="217">
        <f>A4</f>
        <v>2021</v>
      </c>
      <c r="H4" s="289">
        <f>IF(ISBLANK(C4),"",C4)</f>
        <v>11</v>
      </c>
      <c r="I4" s="289">
        <f>IF(ISBLANK(D4),"",D4)</f>
        <v>7</v>
      </c>
    </row>
    <row r="5" spans="1:9" x14ac:dyDescent="0.25">
      <c r="A5" s="286">
        <v>2022</v>
      </c>
      <c r="B5" s="214">
        <v>167</v>
      </c>
      <c r="C5" s="214">
        <v>12</v>
      </c>
      <c r="D5" s="214">
        <v>11</v>
      </c>
      <c r="G5" s="286">
        <f t="shared" ref="G5:G6" si="0">A5</f>
        <v>2022</v>
      </c>
      <c r="H5" s="290">
        <f t="shared" ref="H5:H6" si="1">IF(ISBLANK(C5),"",C5)</f>
        <v>12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167</v>
      </c>
      <c r="C6" s="168">
        <v>7</v>
      </c>
      <c r="D6" s="168">
        <v>9</v>
      </c>
      <c r="G6" s="219">
        <f t="shared" si="0"/>
        <v>2023</v>
      </c>
      <c r="H6" s="291">
        <f t="shared" si="1"/>
        <v>7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11</v>
      </c>
      <c r="I12" s="289">
        <f>IF(ISBLANK(D4),"",D4)</f>
        <v>7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7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739</v>
      </c>
      <c r="C23" s="71">
        <v>109</v>
      </c>
      <c r="D23" s="71">
        <v>94</v>
      </c>
      <c r="G23" s="217">
        <f>A23</f>
        <v>2021</v>
      </c>
      <c r="H23" s="289">
        <f>IF(ISBLANK(C23),"",C23)</f>
        <v>109</v>
      </c>
      <c r="I23" s="289">
        <f>IF(ISBLANK(D23),"",D23)</f>
        <v>94</v>
      </c>
    </row>
    <row r="24" spans="1:13" x14ac:dyDescent="0.25">
      <c r="A24" s="286">
        <v>2022</v>
      </c>
      <c r="B24" s="214">
        <v>806</v>
      </c>
      <c r="C24" s="214">
        <v>74</v>
      </c>
      <c r="D24" s="214">
        <v>141</v>
      </c>
      <c r="G24" s="286">
        <f t="shared" ref="G24:G25" si="6">A24</f>
        <v>2022</v>
      </c>
      <c r="H24" s="290">
        <f t="shared" ref="H24:H25" si="7">IF(ISBLANK(C24),"",C24)</f>
        <v>74</v>
      </c>
      <c r="I24" s="290">
        <f t="shared" ref="I24:I25" si="8">IF(ISBLANK(D24),"",D24)</f>
        <v>141</v>
      </c>
    </row>
    <row r="25" spans="1:13" x14ac:dyDescent="0.25">
      <c r="A25" s="218">
        <v>2023</v>
      </c>
      <c r="B25" s="168">
        <v>847</v>
      </c>
      <c r="C25" s="168">
        <v>102</v>
      </c>
      <c r="D25" s="168">
        <v>141</v>
      </c>
      <c r="G25" s="219">
        <f t="shared" si="6"/>
        <v>2023</v>
      </c>
      <c r="H25" s="291">
        <f t="shared" si="7"/>
        <v>102</v>
      </c>
      <c r="I25" s="291">
        <f t="shared" si="8"/>
        <v>141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109</v>
      </c>
      <c r="I31" s="289">
        <f>IF(ISBLANK(D23),"",D23)</f>
        <v>94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74</v>
      </c>
      <c r="I32" s="290">
        <f t="shared" si="10"/>
        <v>141</v>
      </c>
    </row>
    <row r="33" spans="7:9" x14ac:dyDescent="0.25">
      <c r="G33" s="219">
        <f t="shared" si="9"/>
        <v>2023</v>
      </c>
      <c r="H33" s="291">
        <f t="shared" ref="H33:I33" si="11">IF(ISBLANK(C25),"",C25)</f>
        <v>102</v>
      </c>
      <c r="I33" s="291">
        <f t="shared" si="11"/>
        <v>141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731556</v>
      </c>
      <c r="E4" s="70">
        <v>28621</v>
      </c>
      <c r="F4" s="1076">
        <v>16775</v>
      </c>
      <c r="G4" s="70">
        <v>656</v>
      </c>
      <c r="H4" s="1078">
        <v>878599</v>
      </c>
      <c r="I4" s="1077">
        <v>34374</v>
      </c>
    </row>
    <row r="5" spans="1:9" x14ac:dyDescent="0.25">
      <c r="A5" s="587">
        <v>2021</v>
      </c>
      <c r="B5" s="1079">
        <v>0</v>
      </c>
      <c r="C5" s="1080">
        <v>0</v>
      </c>
      <c r="D5" s="160">
        <v>794806</v>
      </c>
      <c r="E5" s="212">
        <v>31278</v>
      </c>
      <c r="F5" s="1079">
        <v>16906</v>
      </c>
      <c r="G5" s="212">
        <v>665</v>
      </c>
      <c r="H5" s="1081">
        <v>1602134</v>
      </c>
      <c r="I5" s="1080">
        <v>63049</v>
      </c>
    </row>
    <row r="6" spans="1:9" x14ac:dyDescent="0.25">
      <c r="A6" s="588">
        <v>2022</v>
      </c>
      <c r="B6" s="1082">
        <v>0</v>
      </c>
      <c r="C6" s="1083">
        <v>0</v>
      </c>
      <c r="D6" s="169">
        <v>873548</v>
      </c>
      <c r="E6" s="167">
        <v>36091</v>
      </c>
      <c r="F6" s="1082">
        <v>17272</v>
      </c>
      <c r="G6" s="167">
        <v>714</v>
      </c>
      <c r="H6" s="1084">
        <v>1922574</v>
      </c>
      <c r="I6" s="1083">
        <v>79432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147070</v>
      </c>
      <c r="C4" s="1076">
        <v>853387</v>
      </c>
      <c r="D4" s="1077">
        <v>33388</v>
      </c>
      <c r="E4" s="1076">
        <v>847088</v>
      </c>
      <c r="F4" s="1077">
        <v>33141</v>
      </c>
    </row>
    <row r="5" spans="1:6" x14ac:dyDescent="0.25">
      <c r="A5" s="480">
        <v>2021</v>
      </c>
      <c r="B5" s="1081">
        <v>159501</v>
      </c>
      <c r="C5" s="1079">
        <v>929555</v>
      </c>
      <c r="D5" s="1080">
        <v>36581</v>
      </c>
      <c r="E5" s="1079">
        <v>877887</v>
      </c>
      <c r="F5" s="1080">
        <v>34548</v>
      </c>
    </row>
    <row r="6" spans="1:6" ht="15.75" thickBot="1" x14ac:dyDescent="0.3">
      <c r="A6" s="960">
        <v>2022</v>
      </c>
      <c r="B6" s="1085">
        <v>297921</v>
      </c>
      <c r="C6" s="1086">
        <v>1176966</v>
      </c>
      <c r="D6" s="1087">
        <v>48627</v>
      </c>
      <c r="E6" s="1086">
        <v>1102017</v>
      </c>
      <c r="F6" s="1087">
        <v>45530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Сјеница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1059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101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24204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14.8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13.6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1.2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39.200000000000003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84.6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28907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28769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1108</v>
      </c>
      <c r="C63" s="548">
        <f>IF(ISBLANK('DEM2'!C7),"-",'DEM2'!C7)</f>
        <v>1120</v>
      </c>
      <c r="D63" s="548"/>
      <c r="E63" s="548">
        <f>IF(ISBLANK('DEM2'!D8),"-",'DEM2'!D8)</f>
        <v>1092</v>
      </c>
      <c r="F63" s="548">
        <f>IF(ISBLANK('DEM2'!C8),"-",'DEM2'!C8)</f>
        <v>1127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1326</v>
      </c>
      <c r="C64" s="317">
        <f>IF(ISBLANK('DEM2'!F7),"-",'DEM2'!F7)</f>
        <v>1346</v>
      </c>
      <c r="D64" s="789"/>
      <c r="E64" s="317">
        <f>IF(ISBLANK('DEM2'!G8),"-",'DEM2'!G8)</f>
        <v>1314</v>
      </c>
      <c r="F64" s="317">
        <f>IF(ISBLANK('DEM2'!F8),"-",'DEM2'!F8)</f>
        <v>1315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740</v>
      </c>
      <c r="C65" s="345">
        <f>IF(ISBLANK('DEM2'!I7),"-",'DEM2'!I7)</f>
        <v>744</v>
      </c>
      <c r="D65" s="393"/>
      <c r="E65" s="345">
        <f>IF(ISBLANK('DEM2'!J8),"-",'DEM2'!J8)</f>
        <v>667</v>
      </c>
      <c r="F65" s="345">
        <f>IF(ISBLANK('DEM2'!I8),"-",'DEM2'!I8)</f>
        <v>696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2980</v>
      </c>
      <c r="C66" s="317">
        <f>IF(ISBLANK('DEM2'!L7),"-",'DEM2'!L7)</f>
        <v>3020</v>
      </c>
      <c r="D66" s="395"/>
      <c r="E66" s="317">
        <f>IF(ISBLANK('DEM2'!M8),"-",'DEM2'!M8)</f>
        <v>2907</v>
      </c>
      <c r="F66" s="317">
        <f>IF(ISBLANK('DEM2'!L8),"-",'DEM2'!L8)</f>
        <v>2971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2469</v>
      </c>
      <c r="C67" s="317">
        <f>IF(ISBLANK('DEM2'!O7),"-",'DEM2'!O7)</f>
        <v>2716</v>
      </c>
      <c r="D67" s="395"/>
      <c r="E67" s="317">
        <f>IF(ISBLANK('DEM2'!P8),"-",'DEM2'!P8)</f>
        <v>2215</v>
      </c>
      <c r="F67" s="317">
        <f>IF(ISBLANK('DEM2'!O8),"-",'DEM2'!O8)</f>
        <v>2287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8026</v>
      </c>
      <c r="C68" s="414">
        <f>IF(ISBLANK('DEM2'!R7),"-",'DEM2'!R7)</f>
        <v>8744</v>
      </c>
      <c r="D68" s="420"/>
      <c r="E68" s="414">
        <f>IF(ISBLANK('DEM2'!S8),"-",'DEM2'!S8)</f>
        <v>7466</v>
      </c>
      <c r="F68" s="414">
        <f>IF(ISBLANK('DEM2'!R8),"-",'DEM2'!R8)</f>
        <v>7877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12476</v>
      </c>
      <c r="C69" s="463">
        <f>IF(ISBLANK('DEM2'!U7),"-",'DEM2'!U7)</f>
        <v>12935</v>
      </c>
      <c r="D69" s="799"/>
      <c r="E69" s="463">
        <f>IF(ISBLANK('DEM2'!V8),"-",'DEM2'!V8)</f>
        <v>11987</v>
      </c>
      <c r="F69" s="463">
        <f>IF(ISBLANK('DEM2'!U8),"-",'DEM2'!U8)</f>
        <v>12217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4563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4981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20.6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65815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3453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177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46.6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144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37.200000000000003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18.2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1922574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79432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873548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575933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36091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17272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714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1176966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48627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1102017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45530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167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847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297921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5550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7971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2359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28684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5520</v>
      </c>
      <c r="C300" s="808">
        <f>IF(ISBLANK(POLJ3!C4),"-",POLJ3!C4)</f>
        <v>710</v>
      </c>
      <c r="D300" s="1153">
        <f>IF(ISBLANK(POLJ3!D4),"-",POLJ3!D4)</f>
        <v>4810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8652</v>
      </c>
      <c r="C301" s="789">
        <f>IF(ISBLANK(POLJ3!C5),"-",POLJ3!C5)</f>
        <v>5450</v>
      </c>
      <c r="D301" s="1154">
        <f>IF(ISBLANK(POLJ3!D5),"-",POLJ3!D5)</f>
        <v>3202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</v>
      </c>
      <c r="C302" s="790">
        <f>IF(ISBLANK(POLJ3!C6),"-",POLJ3!C6)</f>
        <v>0</v>
      </c>
      <c r="D302" s="1155">
        <f>IF(ISBLANK(POLJ3!D6),"-",POLJ3!D6)</f>
        <v>7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116</v>
      </c>
      <c r="C303" s="791">
        <f>IF(ISBLANK(POLJ3!C7),"-",POLJ3!C7)</f>
        <v>30</v>
      </c>
      <c r="D303" s="1164">
        <f>IF(ISBLANK(POLJ3!D7),"-",POLJ3!D7)</f>
        <v>86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5550</v>
      </c>
      <c r="C304" s="807">
        <f>IF(ISBLANK(POLJ3!C8),"-",POLJ3!C8)</f>
        <v>682</v>
      </c>
      <c r="D304" s="1122">
        <f>IF(ISBLANK(POLJ3!D8),"-",POLJ3!D8)</f>
        <v>4868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243.99</v>
      </c>
      <c r="C310" s="1123"/>
      <c r="D310" s="3"/>
      <c r="E310" s="5"/>
      <c r="F310" s="5"/>
      <c r="G310" s="815" t="s">
        <v>765</v>
      </c>
      <c r="H310" s="816">
        <f>IF(ISBLANK(POLJ2!H3),"-",POLJ2!H3)</f>
        <v>27288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16207.91</v>
      </c>
      <c r="C311" s="1124"/>
      <c r="D311" s="3"/>
      <c r="E311" s="5"/>
      <c r="F311" s="5"/>
      <c r="G311" s="810" t="s">
        <v>766</v>
      </c>
      <c r="H311" s="248">
        <f>IF(ISBLANK(POLJ2!H4),"-",POLJ2!H4)</f>
        <v>1708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119.86</v>
      </c>
      <c r="C312" s="1124"/>
      <c r="D312" s="3"/>
      <c r="E312" s="5"/>
      <c r="F312" s="5"/>
      <c r="G312" s="810" t="s">
        <v>767</v>
      </c>
      <c r="H312" s="248">
        <f>IF(ISBLANK(POLJ2!H5),"-",POLJ2!H5)</f>
        <v>30324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0.35</v>
      </c>
      <c r="C313" s="1124"/>
      <c r="D313" s="3"/>
      <c r="E313" s="5"/>
      <c r="F313" s="5"/>
      <c r="G313" s="812" t="s">
        <v>768</v>
      </c>
      <c r="H313" s="249">
        <f>IF(ISBLANK(POLJ2!H6),"-",POLJ2!H6)</f>
        <v>43003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1.7</v>
      </c>
      <c r="C314" s="1124"/>
      <c r="D314" s="3"/>
      <c r="E314" s="5"/>
      <c r="F314" s="5"/>
      <c r="G314" s="814" t="s">
        <v>16</v>
      </c>
      <c r="H314" s="817">
        <f>IF(ISBLANK(POLJ2!H7),"-",POLJ2!H7)</f>
        <v>102323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37477.58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54051.39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2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170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21.2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723</v>
      </c>
      <c r="I364" s="808">
        <f>IF(ISBLANK(OBRAZ2!I6),"-",OBRAZ2!I6)</f>
        <v>515</v>
      </c>
      <c r="J364" s="808">
        <f>IF(ISBLANK(OBRAZ2!J6),"-",OBRAZ2!J6)</f>
        <v>208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312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7</v>
      </c>
      <c r="I365" s="789">
        <f>IF(ISBLANK(OBRAZ2!I7),"-",OBRAZ2!I7)</f>
        <v>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41.1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11</v>
      </c>
      <c r="I366" s="807">
        <f>IF(ISBLANK(OBRAZ2!I8),"-",OBRAZ2!I8)</f>
        <v>11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310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19.969512195121951</v>
      </c>
      <c r="I375" s="850">
        <f>IF(ISBLANK(OBRAZ2!C12),"-",OBRAZ2!C21)</f>
        <v>15.629322268326417</v>
      </c>
      <c r="J375" s="850">
        <f>IF(ISBLANK(OBRAZ2!D12),"-",OBRAZ2!D21)</f>
        <v>15.530303030303031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37.804878048780488</v>
      </c>
      <c r="I377" s="851">
        <f>IF(ISBLANK(OBRAZ2!C14),"-",OBRAZ2!C23)</f>
        <v>44.951590594744125</v>
      </c>
      <c r="J377" s="851">
        <f>IF(ISBLANK(OBRAZ2!D14),"-",OBRAZ2!D23)</f>
        <v>45.328282828282831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30.487804878048781</v>
      </c>
      <c r="I379" s="851">
        <f>IF(ISBLANK(OBRAZ2!C16),"-",OBRAZ2!C25)</f>
        <v>29.045643153526974</v>
      </c>
      <c r="J379" s="851">
        <f>IF(ISBLANK(OBRAZ2!D16),"-",OBRAZ2!D25)</f>
        <v>35.479797979797979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11.737804878048779</v>
      </c>
      <c r="I380" s="852">
        <f>IF(ISBLANK(OBRAZ2!C17),"-",OBRAZ2!C26)</f>
        <v>10.37344398340249</v>
      </c>
      <c r="J380" s="852">
        <f>IF(ISBLANK(OBRAZ2!D17),"-",OBRAZ2!D26)</f>
        <v>3.6616161616161618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8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24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927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1179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243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91.6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312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95.1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1.8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859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260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9.6999999999999993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610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51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3.3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76.900000000000006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7.0000000000000007E-2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95.6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82.3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2113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8.6999999999999993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352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4027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0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0.8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0.7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6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942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3.8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2994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51.1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463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123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140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47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90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22.6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53.3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38.5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52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473.89400000000001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11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1204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6595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4006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28585.919999999998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27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14.88058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107</v>
      </c>
      <c r="D696" s="315"/>
      <c r="E696" s="314"/>
      <c r="F696" s="5"/>
      <c r="G696" s="837">
        <v>2012</v>
      </c>
      <c r="H696" s="835">
        <f>IF(ISBLANK(INDEKSI2!B5),"-",INDEKSI2!B5)</f>
        <v>20.6</v>
      </c>
      <c r="I696" s="835">
        <f>IF(ISBLANK(INDEKSI2!C5),"-",INDEKSI2!C5)</f>
        <v>137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39.86</v>
      </c>
      <c r="D697" s="315"/>
      <c r="E697" s="314"/>
      <c r="F697" s="5"/>
      <c r="G697" s="838">
        <v>2013</v>
      </c>
      <c r="H697" s="559">
        <f>IF(ISBLANK(INDEKSI2!B6),"-",INDEKSI2!B6)</f>
        <v>20.78</v>
      </c>
      <c r="I697" s="559">
        <f>IF(ISBLANK(INDEKSI2!C6),"-",INDEKSI2!C6)</f>
        <v>139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25.13</v>
      </c>
      <c r="I698" s="836">
        <f>IF(ISBLANK(INDEKSI2!C7),"-",INDEKSI2!C7)</f>
        <v>125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1627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4184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3306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37.200000000000003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18.2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46.6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144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25.13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125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14.88058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107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39.86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19.52</v>
      </c>
      <c r="C4" s="721">
        <v>140</v>
      </c>
      <c r="D4" s="710"/>
      <c r="E4" s="711"/>
      <c r="F4" s="712"/>
    </row>
    <row r="5" spans="1:6" x14ac:dyDescent="0.25">
      <c r="A5" s="286">
        <v>2012</v>
      </c>
      <c r="B5" s="614">
        <v>20.6</v>
      </c>
      <c r="C5" s="722">
        <v>137</v>
      </c>
      <c r="D5" s="713"/>
      <c r="E5" s="641"/>
      <c r="F5" s="714"/>
    </row>
    <row r="6" spans="1:6" x14ac:dyDescent="0.25">
      <c r="A6" s="286">
        <v>2013</v>
      </c>
      <c r="B6" s="614">
        <v>20.78</v>
      </c>
      <c r="C6" s="722">
        <v>139</v>
      </c>
      <c r="D6" s="715">
        <v>14.88058</v>
      </c>
      <c r="E6" s="609">
        <v>107</v>
      </c>
      <c r="F6" s="716">
        <v>39.86</v>
      </c>
    </row>
    <row r="7" spans="1:6" x14ac:dyDescent="0.25">
      <c r="A7" s="219">
        <v>2014</v>
      </c>
      <c r="B7" s="615">
        <v>25.13</v>
      </c>
      <c r="C7" s="723">
        <v>125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5550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2359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7971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243.99</v>
      </c>
      <c r="G3" s="217" t="s">
        <v>765</v>
      </c>
      <c r="H3" s="71">
        <v>27288</v>
      </c>
    </row>
    <row r="4" spans="1:9" x14ac:dyDescent="0.25">
      <c r="A4" s="286" t="s">
        <v>760</v>
      </c>
      <c r="B4" s="214">
        <v>16207.91</v>
      </c>
      <c r="G4" s="286" t="s">
        <v>766</v>
      </c>
      <c r="H4" s="214">
        <v>1708</v>
      </c>
    </row>
    <row r="5" spans="1:9" x14ac:dyDescent="0.25">
      <c r="A5" s="286" t="s">
        <v>761</v>
      </c>
      <c r="B5" s="214">
        <v>119.86</v>
      </c>
      <c r="G5" s="286" t="s">
        <v>767</v>
      </c>
      <c r="H5" s="214">
        <v>30324</v>
      </c>
    </row>
    <row r="6" spans="1:9" x14ac:dyDescent="0.25">
      <c r="A6" s="286" t="s">
        <v>762</v>
      </c>
      <c r="B6" s="214">
        <v>0.35</v>
      </c>
      <c r="G6" s="286" t="s">
        <v>768</v>
      </c>
      <c r="H6" s="214">
        <v>43003</v>
      </c>
    </row>
    <row r="7" spans="1:9" x14ac:dyDescent="0.25">
      <c r="A7" s="286" t="s">
        <v>763</v>
      </c>
      <c r="B7" s="214">
        <v>1.7</v>
      </c>
      <c r="G7" s="1" t="s">
        <v>24</v>
      </c>
      <c r="H7" s="288">
        <v>102323</v>
      </c>
    </row>
    <row r="8" spans="1:9" x14ac:dyDescent="0.25">
      <c r="A8" s="287" t="s">
        <v>764</v>
      </c>
      <c r="B8" s="73">
        <v>37477.58</v>
      </c>
    </row>
    <row r="9" spans="1:9" x14ac:dyDescent="0.25">
      <c r="A9" s="1" t="s">
        <v>24</v>
      </c>
      <c r="B9" s="288">
        <v>54051.39</v>
      </c>
      <c r="I9" s="41" t="s">
        <v>876</v>
      </c>
    </row>
    <row r="10" spans="1:9" x14ac:dyDescent="0.25">
      <c r="G10" s="29" t="s">
        <v>775</v>
      </c>
      <c r="H10" s="58">
        <v>28684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5520</v>
      </c>
      <c r="C4" s="55">
        <v>710</v>
      </c>
      <c r="D4" s="110">
        <v>4810</v>
      </c>
    </row>
    <row r="5" spans="1:4" ht="30" customHeight="1" x14ac:dyDescent="0.25">
      <c r="A5" s="274" t="s">
        <v>884</v>
      </c>
      <c r="B5" s="212">
        <v>8652</v>
      </c>
      <c r="C5" s="58">
        <v>5450</v>
      </c>
      <c r="D5" s="160">
        <v>3202</v>
      </c>
    </row>
    <row r="6" spans="1:4" x14ac:dyDescent="0.25">
      <c r="A6" s="274" t="s">
        <v>772</v>
      </c>
      <c r="B6" s="212">
        <v>7</v>
      </c>
      <c r="C6" s="58">
        <v>0</v>
      </c>
      <c r="D6" s="160">
        <v>7</v>
      </c>
    </row>
    <row r="7" spans="1:4" ht="30" x14ac:dyDescent="0.25">
      <c r="A7" s="274" t="s">
        <v>773</v>
      </c>
      <c r="B7" s="212">
        <v>116</v>
      </c>
      <c r="C7" s="58">
        <v>30</v>
      </c>
      <c r="D7" s="160">
        <v>86</v>
      </c>
    </row>
    <row r="8" spans="1:4" x14ac:dyDescent="0.25">
      <c r="A8" s="201" t="s">
        <v>774</v>
      </c>
      <c r="B8" s="72">
        <v>5550</v>
      </c>
      <c r="C8" s="61">
        <v>682</v>
      </c>
      <c r="D8" s="111">
        <v>4868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62.991215903837258</v>
      </c>
      <c r="C15" s="278">
        <f>D5/B5*100</f>
        <v>37.008784096162742</v>
      </c>
    </row>
    <row r="16" spans="1:4" ht="30" x14ac:dyDescent="0.25">
      <c r="A16" s="279" t="s">
        <v>821</v>
      </c>
      <c r="B16" s="283">
        <f>C4/B4*100</f>
        <v>12.862318840579709</v>
      </c>
      <c r="C16" s="280">
        <f>D4/B4*100</f>
        <v>87.137681159420282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62.991215903837258</v>
      </c>
      <c r="C22" s="278">
        <f t="shared" si="0"/>
        <v>37.008784096162742</v>
      </c>
    </row>
    <row r="23" spans="1:3" ht="30" x14ac:dyDescent="0.25">
      <c r="A23" s="279" t="s">
        <v>858</v>
      </c>
      <c r="B23" s="285">
        <f t="shared" si="0"/>
        <v>12.862318840579709</v>
      </c>
      <c r="C23" s="284">
        <f t="shared" si="0"/>
        <v>87.137681159420282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2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170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21.2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312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41.1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310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782</v>
      </c>
      <c r="C6" s="973">
        <v>527</v>
      </c>
      <c r="D6" s="945">
        <v>255</v>
      </c>
      <c r="E6" s="973">
        <v>656</v>
      </c>
      <c r="F6" s="973">
        <v>472</v>
      </c>
      <c r="G6" s="945">
        <v>184</v>
      </c>
      <c r="H6" s="599">
        <v>723</v>
      </c>
      <c r="I6" s="616">
        <v>515</v>
      </c>
      <c r="J6" s="945">
        <v>208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50</v>
      </c>
      <c r="C7" s="975">
        <v>50</v>
      </c>
      <c r="D7" s="976">
        <v>0</v>
      </c>
      <c r="E7" s="975">
        <v>22</v>
      </c>
      <c r="F7" s="975">
        <v>22</v>
      </c>
      <c r="G7" s="976">
        <v>0</v>
      </c>
      <c r="H7" s="753">
        <v>7</v>
      </c>
      <c r="I7" s="690">
        <v>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11</v>
      </c>
      <c r="C8" s="978">
        <v>11</v>
      </c>
      <c r="D8" s="979">
        <v>0</v>
      </c>
      <c r="E8" s="978">
        <v>10</v>
      </c>
      <c r="F8" s="978">
        <v>10</v>
      </c>
      <c r="G8" s="979">
        <v>0</v>
      </c>
      <c r="H8" s="754">
        <v>11</v>
      </c>
      <c r="I8" s="691">
        <v>11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131</v>
      </c>
      <c r="C12" s="600">
        <v>113</v>
      </c>
      <c r="D12" s="600">
        <v>123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248</v>
      </c>
      <c r="C14" s="751">
        <v>325</v>
      </c>
      <c r="D14" s="751">
        <v>359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200</v>
      </c>
      <c r="C16" s="1029">
        <v>210</v>
      </c>
      <c r="D16" s="751">
        <v>281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77</v>
      </c>
      <c r="C17" s="752">
        <v>75</v>
      </c>
      <c r="D17" s="752">
        <v>29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19.969512195121951</v>
      </c>
      <c r="C21" s="289">
        <f>C12/SUM(C12:C17)*100</f>
        <v>15.629322268326417</v>
      </c>
      <c r="D21" s="289">
        <f>D12/SUM(D12:D17)*100</f>
        <v>15.530303030303031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37.804878048780488</v>
      </c>
      <c r="C23" s="290">
        <f>C14/SUM(C12:C17)*100</f>
        <v>44.951590594744125</v>
      </c>
      <c r="D23" s="290">
        <f>D14/SUM(D12:D17)*100</f>
        <v>45.328282828282831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30.487804878048781</v>
      </c>
      <c r="C25" s="290">
        <f>C16/SUM(C12:C17)*100</f>
        <v>29.045643153526974</v>
      </c>
      <c r="D25" s="290">
        <f>D16/SUM(D12:D17)*100</f>
        <v>35.479797979797979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11.737804878048779</v>
      </c>
      <c r="C26" s="291">
        <f>C17/SUM(C12:C17)*100</f>
        <v>10.37344398340249</v>
      </c>
      <c r="D26" s="291">
        <f>D17/SUM(D12:D17)*100</f>
        <v>3.6616161616161618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60.9</v>
      </c>
      <c r="C7" s="600">
        <v>55.6</v>
      </c>
      <c r="D7" s="600">
        <v>52</v>
      </c>
    </row>
    <row r="8" spans="1:6" x14ac:dyDescent="0.25">
      <c r="A8" s="695" t="s">
        <v>944</v>
      </c>
      <c r="B8" s="751">
        <v>10.199999999999999</v>
      </c>
      <c r="C8" s="751">
        <v>3.1</v>
      </c>
      <c r="D8" s="751">
        <v>0</v>
      </c>
    </row>
    <row r="9" spans="1:6" x14ac:dyDescent="0.25">
      <c r="A9" s="696" t="s">
        <v>224</v>
      </c>
      <c r="B9" s="752">
        <v>28.9</v>
      </c>
      <c r="C9" s="752">
        <v>41.3</v>
      </c>
      <c r="D9" s="752">
        <v>48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60.9</v>
      </c>
      <c r="C13" s="697">
        <f t="shared" ref="C13:D13" si="1">IF(ISBLANK(C7),"",C7)</f>
        <v>55.6</v>
      </c>
      <c r="D13" s="697">
        <f t="shared" si="1"/>
        <v>52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10.199999999999999</v>
      </c>
      <c r="C14" s="698">
        <f t="shared" si="2"/>
        <v>3.1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28.9</v>
      </c>
      <c r="C15" s="699">
        <f t="shared" si="2"/>
        <v>41.3</v>
      </c>
      <c r="D15" s="699">
        <f t="shared" si="2"/>
        <v>48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60.9</v>
      </c>
      <c r="C18" s="697">
        <f t="shared" ref="C18:D18" si="4">IF(ISBLANK(C7),"",C7)</f>
        <v>55.6</v>
      </c>
      <c r="D18" s="697">
        <f t="shared" si="4"/>
        <v>52</v>
      </c>
    </row>
    <row r="19" spans="1:5" x14ac:dyDescent="0.25">
      <c r="A19" s="701" t="s">
        <v>1632</v>
      </c>
      <c r="B19" s="698">
        <f t="shared" ref="B19:D20" si="5">IF(ISBLANK(B8),"",B8)</f>
        <v>10.199999999999999</v>
      </c>
      <c r="C19" s="698">
        <f t="shared" si="5"/>
        <v>3.1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28.9</v>
      </c>
      <c r="C20" s="699">
        <f t="shared" si="5"/>
        <v>41.3</v>
      </c>
      <c r="D20" s="699">
        <f t="shared" si="5"/>
        <v>48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89.6</v>
      </c>
      <c r="C5" s="611">
        <v>92.1</v>
      </c>
      <c r="D5" s="1030">
        <v>90.8</v>
      </c>
      <c r="F5" s="28"/>
      <c r="G5" s="693">
        <f>A5</f>
        <v>2020</v>
      </c>
      <c r="H5" s="669">
        <f>IF(ISBLANK(B5),"",B5)</f>
        <v>89.6</v>
      </c>
      <c r="I5" s="618">
        <f t="shared" ref="H5:I7" si="0">IF(ISBLANK(C5),"",C5)</f>
        <v>92.1</v>
      </c>
    </row>
    <row r="6" spans="1:10" x14ac:dyDescent="0.25">
      <c r="A6" s="749">
        <v>2021</v>
      </c>
      <c r="B6" s="601">
        <v>89.4</v>
      </c>
      <c r="C6" s="612">
        <v>96.8</v>
      </c>
      <c r="D6" s="946">
        <v>93.1</v>
      </c>
      <c r="F6" s="44"/>
      <c r="G6" s="693">
        <f t="shared" ref="G6:G7" si="1">A6</f>
        <v>2021</v>
      </c>
      <c r="H6" s="670">
        <f t="shared" si="0"/>
        <v>89.4</v>
      </c>
      <c r="I6" s="619">
        <f t="shared" si="0"/>
        <v>96.8</v>
      </c>
    </row>
    <row r="7" spans="1:10" x14ac:dyDescent="0.25">
      <c r="A7" s="750">
        <v>2022</v>
      </c>
      <c r="B7" s="601">
        <v>92.3</v>
      </c>
      <c r="C7" s="612">
        <v>95.7</v>
      </c>
      <c r="D7" s="946">
        <v>93.9</v>
      </c>
      <c r="F7" s="44"/>
      <c r="G7" s="693">
        <f t="shared" si="1"/>
        <v>2022</v>
      </c>
      <c r="H7" s="671">
        <f t="shared" si="0"/>
        <v>92.3</v>
      </c>
      <c r="I7" s="620">
        <f t="shared" si="0"/>
        <v>95.7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89.6</v>
      </c>
      <c r="I13" s="618">
        <f>IF(ISBLANK(C5),"",C5)</f>
        <v>92.1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89.4</v>
      </c>
      <c r="I14" s="619">
        <f t="shared" si="3"/>
        <v>96.8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92.3</v>
      </c>
      <c r="I15" s="620">
        <f t="shared" si="4"/>
        <v>95.7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Сјеница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1059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101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24204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14.8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13.6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1.2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39.200000000000003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84.6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28907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28769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1108</v>
      </c>
      <c r="C63" s="548">
        <f>IF(ISBLANK('DEM2'!C7),"-",'DEM2'!C7)</f>
        <v>1120</v>
      </c>
      <c r="D63" s="548"/>
      <c r="E63" s="548">
        <f>IF(ISBLANK('DEM2'!D8),"-",'DEM2'!D8)</f>
        <v>1092</v>
      </c>
      <c r="F63" s="548">
        <f>IF(ISBLANK('DEM2'!C8),"-",'DEM2'!C8)</f>
        <v>1127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1326</v>
      </c>
      <c r="C64" s="317">
        <f>IF(ISBLANK('DEM2'!F7),"-",'DEM2'!F7)</f>
        <v>1346</v>
      </c>
      <c r="D64" s="789"/>
      <c r="E64" s="317">
        <f>IF(ISBLANK('DEM2'!G8),"-",'DEM2'!G8)</f>
        <v>1314</v>
      </c>
      <c r="F64" s="317">
        <f>IF(ISBLANK('DEM2'!F8),"-",'DEM2'!F8)</f>
        <v>1315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740</v>
      </c>
      <c r="C65" s="345">
        <f>IF(ISBLANK('DEM2'!I7),"-",'DEM2'!I7)</f>
        <v>744</v>
      </c>
      <c r="D65" s="393"/>
      <c r="E65" s="345">
        <f>IF(ISBLANK('DEM2'!J8),"-",'DEM2'!J8)</f>
        <v>667</v>
      </c>
      <c r="F65" s="345">
        <f>IF(ISBLANK('DEM2'!I8),"-",'DEM2'!I8)</f>
        <v>696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2980</v>
      </c>
      <c r="C66" s="348">
        <f>IF(ISBLANK('DEM2'!L7),"-",'DEM2'!L7)</f>
        <v>3020</v>
      </c>
      <c r="D66" s="394"/>
      <c r="E66" s="348">
        <f>IF(ISBLANK('DEM2'!M8),"-",'DEM2'!M8)</f>
        <v>2907</v>
      </c>
      <c r="F66" s="348">
        <f>IF(ISBLANK('DEM2'!L8),"-",'DEM2'!L8)</f>
        <v>2971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2469</v>
      </c>
      <c r="C67" s="345">
        <f>IF(ISBLANK('DEM2'!O7),"-",'DEM2'!O7)</f>
        <v>2716</v>
      </c>
      <c r="D67" s="393"/>
      <c r="E67" s="345">
        <f>IF(ISBLANK('DEM2'!P8),"-",'DEM2'!P8)</f>
        <v>2215</v>
      </c>
      <c r="F67" s="345">
        <f>IF(ISBLANK('DEM2'!O8),"-",'DEM2'!O8)</f>
        <v>2287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8026</v>
      </c>
      <c r="C68" s="317">
        <f>IF(ISBLANK('DEM2'!R7),"-",'DEM2'!R7)</f>
        <v>8744</v>
      </c>
      <c r="D68" s="395"/>
      <c r="E68" s="317">
        <f>IF(ISBLANK('DEM2'!S8),"-",'DEM2'!S8)</f>
        <v>7466</v>
      </c>
      <c r="F68" s="317">
        <f>IF(ISBLANK('DEM2'!R8),"-",'DEM2'!R8)</f>
        <v>7877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12476</v>
      </c>
      <c r="C69" s="463">
        <f>IF(ISBLANK('DEM2'!U7),"-",'DEM2'!U7)</f>
        <v>12935</v>
      </c>
      <c r="D69" s="799"/>
      <c r="E69" s="463">
        <f>IF(ISBLANK('DEM2'!V8),"-",'DEM2'!V8)</f>
        <v>11987</v>
      </c>
      <c r="F69" s="463">
        <f>IF(ISBLANK('DEM2'!U8),"-",'DEM2'!U8)</f>
        <v>12217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2.9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4563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4981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20.6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65815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3453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177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46.6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144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37.200000000000003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18.2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1922574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79432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873548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575933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36091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17272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714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1176966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48627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1102017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45530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167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847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297921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5550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7971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2359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28684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5520</v>
      </c>
      <c r="C300" s="808">
        <f>IF(ISBLANK(POLJ3!C4),"-",POLJ3!C4)</f>
        <v>710</v>
      </c>
      <c r="D300" s="1153">
        <f>IF(ISBLANK(POLJ3!D4),"-",POLJ3!D4)</f>
        <v>4810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8652</v>
      </c>
      <c r="C301" s="789">
        <f>IF(ISBLANK(POLJ3!C5),"-",POLJ3!C5)</f>
        <v>5450</v>
      </c>
      <c r="D301" s="1154">
        <f>IF(ISBLANK(POLJ3!D5),"-",POLJ3!D5)</f>
        <v>3202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</v>
      </c>
      <c r="C302" s="790">
        <f>IF(ISBLANK(POLJ3!C6),"-",POLJ3!C6)</f>
        <v>0</v>
      </c>
      <c r="D302" s="1155">
        <f>IF(ISBLANK(POLJ3!D6),"-",POLJ3!D6)</f>
        <v>7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116</v>
      </c>
      <c r="C303" s="791">
        <f>IF(ISBLANK(POLJ3!C7),"-",POLJ3!C7)</f>
        <v>30</v>
      </c>
      <c r="D303" s="1164">
        <f>IF(ISBLANK(POLJ3!D7),"-",POLJ3!D7)</f>
        <v>86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5550</v>
      </c>
      <c r="C304" s="807">
        <f>IF(ISBLANK(POLJ3!C8),"-",POLJ3!C8)</f>
        <v>682</v>
      </c>
      <c r="D304" s="1122">
        <f>IF(ISBLANK(POLJ3!D8),"-",POLJ3!D8)</f>
        <v>4868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243.99</v>
      </c>
      <c r="C310" s="1123"/>
      <c r="D310" s="3"/>
      <c r="E310" s="5"/>
      <c r="F310" s="5"/>
      <c r="G310" s="815" t="s">
        <v>854</v>
      </c>
      <c r="H310" s="816">
        <f>IF(ISBLANK(POLJ2!H3),"-",POLJ2!H3)</f>
        <v>27288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16207.91</v>
      </c>
      <c r="C311" s="1124"/>
      <c r="D311" s="3"/>
      <c r="E311" s="5"/>
      <c r="F311" s="5"/>
      <c r="G311" s="810" t="s">
        <v>855</v>
      </c>
      <c r="H311" s="248">
        <f>IF(ISBLANK(POLJ2!H4),"-",POLJ2!H4)</f>
        <v>1708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119.86</v>
      </c>
      <c r="C312" s="1124"/>
      <c r="D312" s="3"/>
      <c r="E312" s="5"/>
      <c r="F312" s="5"/>
      <c r="G312" s="810" t="s">
        <v>856</v>
      </c>
      <c r="H312" s="248">
        <f>IF(ISBLANK(POLJ2!H5),"-",POLJ2!H5)</f>
        <v>30324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0.35</v>
      </c>
      <c r="C313" s="1124"/>
      <c r="D313" s="3"/>
      <c r="E313" s="5"/>
      <c r="F313" s="5"/>
      <c r="G313" s="812" t="s">
        <v>857</v>
      </c>
      <c r="H313" s="249">
        <f>IF(ISBLANK(POLJ2!H6),"-",POLJ2!H6)</f>
        <v>43003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1.7</v>
      </c>
      <c r="C314" s="1124"/>
      <c r="D314" s="3"/>
      <c r="E314" s="5"/>
      <c r="F314" s="5"/>
      <c r="G314" s="814" t="s">
        <v>847</v>
      </c>
      <c r="H314" s="817">
        <f>IF(ISBLANK(POLJ2!H7),"-",POLJ2!H7)</f>
        <v>102323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37477.58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54051.39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2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170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21.2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723</v>
      </c>
      <c r="I364" s="808">
        <f>IF(ISBLANK(OBRAZ2!I6),"-",OBRAZ2!I6)</f>
        <v>515</v>
      </c>
      <c r="J364" s="808">
        <f>IF(ISBLANK(OBRAZ2!J6),"-",OBRAZ2!J6)</f>
        <v>208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312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7</v>
      </c>
      <c r="I365" s="416">
        <f>IF(ISBLANK(OBRAZ2!I7),"-",OBRAZ2!I7)</f>
        <v>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41.1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11</v>
      </c>
      <c r="I366" s="807">
        <f>IF(ISBLANK(OBRAZ2!I8),"-",OBRAZ2!I8)</f>
        <v>11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310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19.969512195121951</v>
      </c>
      <c r="I375" s="850">
        <f>IF(ISBLANK(OBRAZ2!C12),"-",OBRAZ2!C21)</f>
        <v>15.629322268326417</v>
      </c>
      <c r="J375" s="850">
        <f>IF(ISBLANK(OBRAZ2!D12),"-",OBRAZ2!D21)</f>
        <v>15.530303030303031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37.804878048780488</v>
      </c>
      <c r="I377" s="851">
        <f>IF(ISBLANK(OBRAZ2!C14),"-",OBRAZ2!C23)</f>
        <v>44.951590594744125</v>
      </c>
      <c r="J377" s="851">
        <f>IF(ISBLANK(OBRAZ2!D14),"-",OBRAZ2!D23)</f>
        <v>45.328282828282831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30.487804878048781</v>
      </c>
      <c r="I379" s="851">
        <f>IF(ISBLANK(OBRAZ2!C16),"-",OBRAZ2!C25)</f>
        <v>29.045643153526974</v>
      </c>
      <c r="J379" s="851">
        <f>IF(ISBLANK(OBRAZ2!D16),"-",OBRAZ2!D25)</f>
        <v>35.479797979797979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11.737804878048779</v>
      </c>
      <c r="I380" s="852">
        <f>IF(ISBLANK(OBRAZ2!C17),"-",OBRAZ2!C26)</f>
        <v>10.37344398340249</v>
      </c>
      <c r="J380" s="852">
        <f>IF(ISBLANK(OBRAZ2!D17),"-",OBRAZ2!D26)</f>
        <v>3.6616161616161618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8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24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927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1179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243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91.6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312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95.1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1.8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859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260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9.6999999999999993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610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51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3.3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76.900000000000006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7.0000000000000007E-2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95.6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82.3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2113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8.6999999999999993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352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4027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0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0.8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0.7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6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942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3.8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2994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51.1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463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123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140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47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90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22.6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53.3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38.5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8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52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473.89400000000001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11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1204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6595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52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4006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28585.919999999998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27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14.88058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107</v>
      </c>
      <c r="D696" s="3"/>
      <c r="E696" s="5"/>
      <c r="F696" s="5"/>
      <c r="G696" s="837">
        <v>2012</v>
      </c>
      <c r="H696" s="835">
        <f>IF(ISBLANK(INDEKSI2!B5),"-",INDEKSI2!B5)</f>
        <v>20.6</v>
      </c>
      <c r="I696" s="835">
        <f>IF(ISBLANK(INDEKSI2!C5),"-",INDEKSI2!C5)</f>
        <v>137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39.86</v>
      </c>
      <c r="D697" s="3"/>
      <c r="E697" s="5"/>
      <c r="F697" s="5"/>
      <c r="G697" s="838">
        <v>2013</v>
      </c>
      <c r="H697" s="559">
        <f>IF(ISBLANK(INDEKSI2!B6),"-",INDEKSI2!B6)</f>
        <v>20.78</v>
      </c>
      <c r="I697" s="559">
        <f>IF(ISBLANK(INDEKSI2!C6),"-",INDEKSI2!C6)</f>
        <v>139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25.13</v>
      </c>
      <c r="I698" s="836">
        <f>IF(ISBLANK(INDEKSI2!C7),"-",INDEKSI2!C7)</f>
        <v>125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1627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1300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4184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3306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2</v>
      </c>
      <c r="C6" s="601">
        <v>16</v>
      </c>
      <c r="D6" s="612">
        <v>2</v>
      </c>
      <c r="E6" s="612">
        <v>14</v>
      </c>
      <c r="F6" s="1033">
        <v>120</v>
      </c>
      <c r="G6" s="612">
        <v>66</v>
      </c>
      <c r="H6" s="980">
        <v>54</v>
      </c>
      <c r="I6" s="1034">
        <v>15.4</v>
      </c>
      <c r="J6" s="612">
        <v>16.600000000000001</v>
      </c>
      <c r="K6" s="1035">
        <v>14.1</v>
      </c>
      <c r="L6" s="1033">
        <v>259</v>
      </c>
      <c r="M6" s="612">
        <v>127</v>
      </c>
      <c r="N6" s="1028">
        <v>132</v>
      </c>
      <c r="O6" s="1034">
        <v>33.200000000000003</v>
      </c>
      <c r="P6" s="612">
        <v>32.9</v>
      </c>
      <c r="Q6" s="1028">
        <v>33.5</v>
      </c>
      <c r="R6" s="1033">
        <v>277</v>
      </c>
      <c r="S6" s="612">
        <v>139</v>
      </c>
      <c r="T6" s="1035">
        <v>138</v>
      </c>
    </row>
    <row r="7" spans="1:20" x14ac:dyDescent="0.25">
      <c r="A7" s="286">
        <v>2021</v>
      </c>
      <c r="B7" s="602">
        <v>2</v>
      </c>
      <c r="C7" s="601">
        <v>17</v>
      </c>
      <c r="D7" s="612">
        <v>2</v>
      </c>
      <c r="E7" s="612">
        <v>15</v>
      </c>
      <c r="F7" s="1033">
        <v>106</v>
      </c>
      <c r="G7" s="612">
        <v>60</v>
      </c>
      <c r="H7" s="980">
        <v>46</v>
      </c>
      <c r="I7" s="1034">
        <v>12.9</v>
      </c>
      <c r="J7" s="612">
        <v>14.3</v>
      </c>
      <c r="K7" s="1035">
        <v>11.3</v>
      </c>
      <c r="L7" s="1033">
        <v>332</v>
      </c>
      <c r="M7" s="612">
        <v>166</v>
      </c>
      <c r="N7" s="1028">
        <v>166</v>
      </c>
      <c r="O7" s="1034">
        <v>43</v>
      </c>
      <c r="P7" s="612">
        <v>43</v>
      </c>
      <c r="Q7" s="1028">
        <v>43.1</v>
      </c>
      <c r="R7" s="1033">
        <v>285</v>
      </c>
      <c r="S7" s="612">
        <v>150</v>
      </c>
      <c r="T7" s="1035">
        <v>135</v>
      </c>
    </row>
    <row r="8" spans="1:20" x14ac:dyDescent="0.25">
      <c r="A8" s="219">
        <v>2022</v>
      </c>
      <c r="B8" s="617">
        <v>2</v>
      </c>
      <c r="C8" s="947">
        <v>19</v>
      </c>
      <c r="D8" s="981">
        <v>3</v>
      </c>
      <c r="E8" s="981">
        <v>16</v>
      </c>
      <c r="F8" s="1036">
        <v>170</v>
      </c>
      <c r="G8" s="981">
        <v>83</v>
      </c>
      <c r="H8" s="979">
        <v>87</v>
      </c>
      <c r="I8" s="754">
        <v>21.2</v>
      </c>
      <c r="J8" s="981">
        <v>20.399999999999999</v>
      </c>
      <c r="K8" s="1037">
        <v>22</v>
      </c>
      <c r="L8" s="1036">
        <v>312</v>
      </c>
      <c r="M8" s="981">
        <v>167</v>
      </c>
      <c r="N8" s="691">
        <v>145</v>
      </c>
      <c r="O8" s="754">
        <v>41.1</v>
      </c>
      <c r="P8" s="981">
        <v>42.9</v>
      </c>
      <c r="Q8" s="691">
        <v>39.299999999999997</v>
      </c>
      <c r="R8" s="1036">
        <v>310</v>
      </c>
      <c r="S8" s="981">
        <v>155</v>
      </c>
      <c r="T8" s="1037">
        <v>155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8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927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1179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243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91.6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312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95.1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1.8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79.230769230769226</v>
      </c>
      <c r="C21" s="739">
        <f>B10/(B7+B10)*100</f>
        <v>20.76923076923077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93.869426751592357</v>
      </c>
      <c r="C22" s="739">
        <f>B11/(B8+B11)*100</f>
        <v>6.130573248407643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79.230769230769226</v>
      </c>
      <c r="C26" s="739">
        <f>C21</f>
        <v>20.76923076923077</v>
      </c>
    </row>
    <row r="27" spans="1:10" ht="24.75" x14ac:dyDescent="0.25">
      <c r="A27" s="742" t="s">
        <v>1407</v>
      </c>
      <c r="B27" s="739">
        <f>B22</f>
        <v>93.869426751592357</v>
      </c>
      <c r="C27" s="739">
        <f>C22</f>
        <v>6.130573248407643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6</v>
      </c>
      <c r="D5" s="914" t="s">
        <v>5</v>
      </c>
      <c r="E5" s="211"/>
      <c r="F5" s="125">
        <v>2021</v>
      </c>
      <c r="G5" s="70">
        <v>8</v>
      </c>
      <c r="H5" s="55">
        <v>2</v>
      </c>
      <c r="I5" s="110">
        <v>6</v>
      </c>
      <c r="J5" s="70">
        <v>26</v>
      </c>
      <c r="K5" s="55">
        <v>0</v>
      </c>
      <c r="L5" s="110">
        <v>26</v>
      </c>
      <c r="M5" s="70">
        <v>927</v>
      </c>
      <c r="N5" s="55">
        <v>1198</v>
      </c>
      <c r="O5" s="70">
        <v>292</v>
      </c>
      <c r="P5" s="110">
        <v>78</v>
      </c>
    </row>
    <row r="6" spans="1:16" x14ac:dyDescent="0.25">
      <c r="A6" s="923" t="s">
        <v>259</v>
      </c>
      <c r="B6" s="1096">
        <v>0</v>
      </c>
      <c r="C6" s="1097">
        <v>24</v>
      </c>
      <c r="D6" s="915" t="s">
        <v>5</v>
      </c>
      <c r="E6" s="254"/>
      <c r="F6" s="125">
        <v>2022</v>
      </c>
      <c r="G6" s="212">
        <v>8</v>
      </c>
      <c r="H6" s="58">
        <v>2</v>
      </c>
      <c r="I6" s="160">
        <v>6</v>
      </c>
      <c r="J6" s="212">
        <v>24</v>
      </c>
      <c r="K6" s="58">
        <v>0</v>
      </c>
      <c r="L6" s="160">
        <v>24</v>
      </c>
      <c r="M6" s="212">
        <v>927</v>
      </c>
      <c r="N6" s="58">
        <v>1179</v>
      </c>
      <c r="O6" s="212">
        <v>243</v>
      </c>
      <c r="P6" s="160">
        <v>77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8</v>
      </c>
      <c r="H7" s="94">
        <v>2</v>
      </c>
      <c r="I7" s="169">
        <v>6</v>
      </c>
      <c r="J7" s="167"/>
      <c r="K7" s="94"/>
      <c r="L7" s="169"/>
      <c r="M7" s="167">
        <v>1144</v>
      </c>
      <c r="N7" s="94">
        <v>1212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92.4</v>
      </c>
      <c r="C5" s="611">
        <v>91.2</v>
      </c>
      <c r="D5" s="945">
        <v>93.7</v>
      </c>
      <c r="E5" s="610"/>
      <c r="F5" s="611"/>
      <c r="G5" s="945"/>
      <c r="H5" s="610"/>
      <c r="I5" s="611"/>
      <c r="J5" s="945"/>
      <c r="K5" s="610">
        <v>346</v>
      </c>
      <c r="L5" s="611">
        <v>169</v>
      </c>
      <c r="M5" s="945">
        <v>177</v>
      </c>
      <c r="N5" s="610">
        <v>92</v>
      </c>
      <c r="O5" s="611">
        <v>87.6</v>
      </c>
      <c r="P5" s="945">
        <v>96.7</v>
      </c>
      <c r="Q5" s="610">
        <v>0.5</v>
      </c>
      <c r="R5" s="611">
        <v>1.3</v>
      </c>
      <c r="S5" s="945">
        <v>0</v>
      </c>
    </row>
    <row r="6" spans="1:19" x14ac:dyDescent="0.25">
      <c r="A6" s="286">
        <v>2021</v>
      </c>
      <c r="B6" s="457">
        <v>91.8</v>
      </c>
      <c r="C6" s="458">
        <v>90.2</v>
      </c>
      <c r="D6" s="976">
        <v>93.4</v>
      </c>
      <c r="E6" s="457">
        <v>0</v>
      </c>
      <c r="F6" s="458">
        <v>0</v>
      </c>
      <c r="G6" s="976">
        <v>0</v>
      </c>
      <c r="H6" s="457">
        <v>51</v>
      </c>
      <c r="I6" s="458">
        <v>6</v>
      </c>
      <c r="J6" s="976">
        <v>45</v>
      </c>
      <c r="K6" s="457">
        <v>360</v>
      </c>
      <c r="L6" s="458">
        <v>192</v>
      </c>
      <c r="M6" s="976">
        <v>168</v>
      </c>
      <c r="N6" s="457">
        <v>95</v>
      </c>
      <c r="O6" s="458">
        <v>101.1</v>
      </c>
      <c r="P6" s="976">
        <v>88.9</v>
      </c>
      <c r="Q6" s="457">
        <v>0.4</v>
      </c>
      <c r="R6" s="458">
        <v>0.2</v>
      </c>
      <c r="S6" s="976">
        <v>0.6</v>
      </c>
    </row>
    <row r="7" spans="1:19" x14ac:dyDescent="0.25">
      <c r="A7" s="286">
        <v>2022</v>
      </c>
      <c r="B7" s="601">
        <v>91.6</v>
      </c>
      <c r="C7" s="612">
        <v>91.8</v>
      </c>
      <c r="D7" s="980">
        <v>91.3</v>
      </c>
      <c r="E7" s="601">
        <v>0</v>
      </c>
      <c r="F7" s="612">
        <v>0</v>
      </c>
      <c r="G7" s="980">
        <v>0</v>
      </c>
      <c r="H7" s="601">
        <v>51</v>
      </c>
      <c r="I7" s="612">
        <v>0</v>
      </c>
      <c r="J7" s="980">
        <v>51</v>
      </c>
      <c r="K7" s="601">
        <v>312</v>
      </c>
      <c r="L7" s="612">
        <v>151</v>
      </c>
      <c r="M7" s="980">
        <v>161</v>
      </c>
      <c r="N7" s="601">
        <v>95.1</v>
      </c>
      <c r="O7" s="612">
        <v>89.9</v>
      </c>
      <c r="P7" s="980">
        <v>100.6</v>
      </c>
      <c r="Q7" s="601">
        <v>1.8</v>
      </c>
      <c r="R7" s="612">
        <v>1.8</v>
      </c>
      <c r="S7" s="980">
        <v>1.9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9.6999999999999993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873548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36091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173</v>
      </c>
      <c r="C5" s="616">
        <v>141</v>
      </c>
      <c r="D5" s="616">
        <v>32</v>
      </c>
      <c r="E5" s="599">
        <v>394</v>
      </c>
      <c r="F5" s="616">
        <v>216</v>
      </c>
      <c r="G5" s="945">
        <v>178</v>
      </c>
      <c r="H5" s="616">
        <v>387</v>
      </c>
      <c r="I5" s="616">
        <v>141</v>
      </c>
      <c r="J5" s="616">
        <v>246</v>
      </c>
      <c r="K5" s="217">
        <f>SUM(B5,E5,H5)</f>
        <v>954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132</v>
      </c>
      <c r="C6" s="612">
        <v>103</v>
      </c>
      <c r="D6" s="946">
        <v>29</v>
      </c>
      <c r="E6" s="601">
        <v>380</v>
      </c>
      <c r="F6" s="612">
        <v>205</v>
      </c>
      <c r="G6" s="946">
        <v>175</v>
      </c>
      <c r="H6" s="601">
        <v>367</v>
      </c>
      <c r="I6" s="612">
        <v>144</v>
      </c>
      <c r="J6" s="612">
        <v>223</v>
      </c>
      <c r="K6" s="218">
        <f>SUM(B6,E6,H6)</f>
        <v>879</v>
      </c>
      <c r="M6" s="105" t="s">
        <v>284</v>
      </c>
      <c r="N6" s="171">
        <f>IF(ISBLANK(J7),"",J7)</f>
        <v>206</v>
      </c>
      <c r="O6" s="80">
        <f>IF(ISBLANK(I7),"",I7)</f>
        <v>139</v>
      </c>
      <c r="P6" s="211"/>
    </row>
    <row r="7" spans="1:17" ht="24.75" x14ac:dyDescent="0.25">
      <c r="A7" s="218">
        <v>2023</v>
      </c>
      <c r="B7" s="601">
        <v>119</v>
      </c>
      <c r="C7" s="612">
        <v>94</v>
      </c>
      <c r="D7" s="946">
        <v>25</v>
      </c>
      <c r="E7" s="601">
        <v>395</v>
      </c>
      <c r="F7" s="612">
        <v>216</v>
      </c>
      <c r="G7" s="946">
        <v>179</v>
      </c>
      <c r="H7" s="601">
        <v>345</v>
      </c>
      <c r="I7" s="612">
        <v>139</v>
      </c>
      <c r="J7" s="612">
        <v>206</v>
      </c>
      <c r="K7" s="218">
        <f>SUM(B7,E7,H7)</f>
        <v>859</v>
      </c>
      <c r="M7" s="106" t="s">
        <v>285</v>
      </c>
      <c r="N7" s="220">
        <f>IF(ISBLANK(G7),"",G7)</f>
        <v>179</v>
      </c>
      <c r="O7" s="107">
        <f>IF(ISBLANK(F7),"",F7)</f>
        <v>216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25</v>
      </c>
      <c r="O8" s="83">
        <f>IF(ISBLANK(C7),"",C7)</f>
        <v>94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206</v>
      </c>
      <c r="O13" s="80">
        <f>IF(ISBLANK(I7),"",I7)</f>
        <v>139</v>
      </c>
      <c r="P13" s="211"/>
    </row>
    <row r="14" spans="1:17" ht="27.75" customHeight="1" x14ac:dyDescent="0.25">
      <c r="M14" s="106" t="s">
        <v>515</v>
      </c>
      <c r="N14" s="220">
        <f>IF(ISBLANK(G7),"",G7)</f>
        <v>179</v>
      </c>
      <c r="O14" s="107">
        <f>IF(ISBLANK(F7),"",F7)</f>
        <v>216</v>
      </c>
      <c r="P14" s="211"/>
    </row>
    <row r="15" spans="1:17" ht="26.25" customHeight="1" x14ac:dyDescent="0.25">
      <c r="M15" s="108" t="s">
        <v>516</v>
      </c>
      <c r="N15" s="170">
        <f>IF(ISBLANK(D7),"",D7)</f>
        <v>25</v>
      </c>
      <c r="O15" s="83">
        <f>IF(ISBLANK(C7),"",C7)</f>
        <v>94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55</v>
      </c>
      <c r="C21" s="616">
        <v>44</v>
      </c>
      <c r="D21" s="616">
        <v>11</v>
      </c>
      <c r="E21" s="599">
        <v>86</v>
      </c>
      <c r="F21" s="616">
        <v>50</v>
      </c>
      <c r="G21" s="945">
        <v>36</v>
      </c>
      <c r="H21" s="616">
        <v>112</v>
      </c>
      <c r="I21" s="616">
        <v>40</v>
      </c>
      <c r="J21" s="616">
        <v>72</v>
      </c>
      <c r="K21" s="217">
        <f>SUM(B21,E21,H21)</f>
        <v>253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44</v>
      </c>
      <c r="C22" s="1028">
        <v>33</v>
      </c>
      <c r="D22" s="980">
        <v>11</v>
      </c>
      <c r="E22" s="1034">
        <v>86</v>
      </c>
      <c r="F22" s="1028">
        <v>37</v>
      </c>
      <c r="G22" s="980">
        <v>49</v>
      </c>
      <c r="H22" s="1034">
        <v>94</v>
      </c>
      <c r="I22" s="1028">
        <v>33</v>
      </c>
      <c r="J22" s="1028">
        <v>61</v>
      </c>
      <c r="K22" s="218">
        <f>SUM(B22,E22,H22)</f>
        <v>224</v>
      </c>
      <c r="M22" s="105" t="s">
        <v>284</v>
      </c>
      <c r="N22" s="171">
        <f>IF(ISBLANK(J23),"",J23)</f>
        <v>62</v>
      </c>
      <c r="O22" s="80">
        <f>IF(ISBLANK(I23),"",I23)</f>
        <v>28</v>
      </c>
      <c r="P22" s="211"/>
    </row>
    <row r="23" spans="1:17" ht="24.75" x14ac:dyDescent="0.25">
      <c r="A23" s="218">
        <v>2022</v>
      </c>
      <c r="B23" s="1034">
        <v>58</v>
      </c>
      <c r="C23" s="1028">
        <v>45</v>
      </c>
      <c r="D23" s="980">
        <v>13</v>
      </c>
      <c r="E23" s="1034">
        <v>112</v>
      </c>
      <c r="F23" s="1028">
        <v>63</v>
      </c>
      <c r="G23" s="980">
        <v>49</v>
      </c>
      <c r="H23" s="1034">
        <v>90</v>
      </c>
      <c r="I23" s="1028">
        <v>28</v>
      </c>
      <c r="J23" s="1028">
        <v>62</v>
      </c>
      <c r="K23" s="218">
        <f>SUM(B23,E23,H23)</f>
        <v>260</v>
      </c>
      <c r="M23" s="106" t="s">
        <v>285</v>
      </c>
      <c r="N23" s="220">
        <f>IF(ISBLANK(G23),"",G23)</f>
        <v>49</v>
      </c>
      <c r="O23" s="107">
        <f>IF(ISBLANK(F23),"",F23)</f>
        <v>63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</v>
      </c>
      <c r="O24" s="109">
        <f>IF(ISBLANK(C23),"",C23)</f>
        <v>45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62</v>
      </c>
      <c r="O29" s="80">
        <f>IF(ISBLANK(I23),"",I23)</f>
        <v>28</v>
      </c>
      <c r="P29" s="211"/>
    </row>
    <row r="30" spans="1:17" ht="27.75" customHeight="1" x14ac:dyDescent="0.25">
      <c r="M30" s="106" t="s">
        <v>515</v>
      </c>
      <c r="N30" s="220">
        <f>IF(ISBLANK(G23),"",G23)</f>
        <v>49</v>
      </c>
      <c r="O30" s="107">
        <f>IF(ISBLANK(F23),"",F23)</f>
        <v>63</v>
      </c>
      <c r="P30" s="211"/>
    </row>
    <row r="31" spans="1:17" ht="27.75" customHeight="1" x14ac:dyDescent="0.25">
      <c r="M31" s="108" t="s">
        <v>516</v>
      </c>
      <c r="N31" s="221">
        <f>IF(ISBLANK(D23),"",D23)</f>
        <v>13</v>
      </c>
      <c r="O31" s="109">
        <f>IF(ISBLANK(C23),"",C23)</f>
        <v>45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575933</v>
      </c>
      <c r="D5" s="253"/>
    </row>
    <row r="6" spans="1:4" ht="30" x14ac:dyDescent="0.25">
      <c r="A6" s="686" t="s">
        <v>474</v>
      </c>
      <c r="B6" s="617">
        <v>297615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-2.5</v>
      </c>
      <c r="J5" s="611">
        <v>-1.9</v>
      </c>
      <c r="K5" s="945">
        <v>-3.1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1.2</v>
      </c>
      <c r="J6" s="458">
        <v>1.5</v>
      </c>
      <c r="K6" s="976">
        <v>0.9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9.6999999999999993</v>
      </c>
      <c r="J7" s="612">
        <v>11.6</v>
      </c>
      <c r="K7" s="980">
        <v>7.7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46</v>
      </c>
      <c r="C5" s="207">
        <v>46</v>
      </c>
      <c r="G5" s="113"/>
      <c r="H5" s="174" t="s">
        <v>586</v>
      </c>
      <c r="I5" s="207">
        <v>33</v>
      </c>
      <c r="J5" s="207">
        <v>25</v>
      </c>
    </row>
    <row r="6" spans="1:13" ht="15" customHeight="1" x14ac:dyDescent="0.25">
      <c r="A6" s="175" t="s">
        <v>587</v>
      </c>
      <c r="B6" s="208">
        <v>965</v>
      </c>
      <c r="C6" s="208">
        <v>290</v>
      </c>
      <c r="G6" s="113"/>
      <c r="H6" s="175" t="s">
        <v>587</v>
      </c>
      <c r="I6" s="208">
        <v>357</v>
      </c>
      <c r="J6" s="208">
        <v>111</v>
      </c>
    </row>
    <row r="7" spans="1:13" ht="15" customHeight="1" x14ac:dyDescent="0.25">
      <c r="A7" s="175" t="s">
        <v>588</v>
      </c>
      <c r="B7" s="208">
        <v>1558</v>
      </c>
      <c r="C7" s="208">
        <v>907</v>
      </c>
      <c r="G7" s="113"/>
      <c r="H7" s="175" t="s">
        <v>588</v>
      </c>
      <c r="I7" s="208">
        <v>1056</v>
      </c>
      <c r="J7" s="208">
        <v>463</v>
      </c>
    </row>
    <row r="8" spans="1:13" ht="15" customHeight="1" x14ac:dyDescent="0.25">
      <c r="A8" s="175" t="s">
        <v>589</v>
      </c>
      <c r="B8" s="208">
        <v>3434</v>
      </c>
      <c r="C8" s="208">
        <v>3283</v>
      </c>
      <c r="G8" s="113"/>
      <c r="H8" s="175" t="s">
        <v>589</v>
      </c>
      <c r="I8" s="208">
        <v>2981</v>
      </c>
      <c r="J8" s="208">
        <v>2579</v>
      </c>
    </row>
    <row r="9" spans="1:13" ht="15" customHeight="1" x14ac:dyDescent="0.25">
      <c r="A9" s="175" t="s">
        <v>590</v>
      </c>
      <c r="B9" s="208">
        <v>3471</v>
      </c>
      <c r="C9" s="208">
        <v>4991</v>
      </c>
      <c r="G9" s="113"/>
      <c r="H9" s="175" t="s">
        <v>590</v>
      </c>
      <c r="I9" s="208">
        <v>3919</v>
      </c>
      <c r="J9" s="208">
        <v>5222</v>
      </c>
    </row>
    <row r="10" spans="1:13" ht="15" customHeight="1" x14ac:dyDescent="0.25">
      <c r="A10" s="175" t="s">
        <v>591</v>
      </c>
      <c r="B10" s="208">
        <v>206</v>
      </c>
      <c r="C10" s="208">
        <v>368</v>
      </c>
      <c r="G10" s="113"/>
      <c r="H10" s="175" t="s">
        <v>591</v>
      </c>
      <c r="I10" s="208">
        <v>218</v>
      </c>
      <c r="J10" s="208">
        <v>345</v>
      </c>
    </row>
    <row r="11" spans="1:13" ht="15" customHeight="1" x14ac:dyDescent="0.25">
      <c r="A11" s="176" t="s">
        <v>592</v>
      </c>
      <c r="B11" s="209">
        <v>545</v>
      </c>
      <c r="C11" s="209">
        <v>707</v>
      </c>
      <c r="G11" s="113"/>
      <c r="H11" s="176" t="s">
        <v>592</v>
      </c>
      <c r="I11" s="209">
        <v>985</v>
      </c>
      <c r="J11" s="209">
        <v>1009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46</v>
      </c>
      <c r="C17" s="178">
        <f>IF(ISBLANK(C5),"0",C5)</f>
        <v>46</v>
      </c>
      <c r="G17" s="113"/>
      <c r="H17" s="174" t="s">
        <v>586</v>
      </c>
      <c r="I17" s="177">
        <f>IF(ISBLANK(I5),"0",I5)</f>
        <v>33</v>
      </c>
      <c r="J17" s="178">
        <f>IF(ISBLANK(J5),"0",J5)</f>
        <v>25</v>
      </c>
    </row>
    <row r="18" spans="1:13" ht="15" customHeight="1" x14ac:dyDescent="0.25">
      <c r="A18" s="175" t="s">
        <v>587</v>
      </c>
      <c r="B18" s="179">
        <f t="shared" ref="B18:C18" si="0">IF(ISBLANK(B6),"0",B6)</f>
        <v>965</v>
      </c>
      <c r="C18" s="180">
        <f t="shared" si="0"/>
        <v>290</v>
      </c>
      <c r="G18" s="113"/>
      <c r="H18" s="175" t="s">
        <v>587</v>
      </c>
      <c r="I18" s="179">
        <f t="shared" ref="I18:J18" si="1">IF(ISBLANK(I6),"0",I6)</f>
        <v>357</v>
      </c>
      <c r="J18" s="180">
        <f t="shared" si="1"/>
        <v>111</v>
      </c>
    </row>
    <row r="19" spans="1:13" ht="15" customHeight="1" x14ac:dyDescent="0.25">
      <c r="A19" s="175" t="s">
        <v>588</v>
      </c>
      <c r="B19" s="179">
        <f t="shared" ref="B19:C19" si="2">IF(ISBLANK(B7),"0",B7)</f>
        <v>1558</v>
      </c>
      <c r="C19" s="180">
        <f t="shared" si="2"/>
        <v>907</v>
      </c>
      <c r="G19" s="113"/>
      <c r="H19" s="175" t="s">
        <v>588</v>
      </c>
      <c r="I19" s="179">
        <f t="shared" ref="I19:J19" si="3">IF(ISBLANK(I7),"0",I7)</f>
        <v>1056</v>
      </c>
      <c r="J19" s="180">
        <f t="shared" si="3"/>
        <v>463</v>
      </c>
    </row>
    <row r="20" spans="1:13" ht="15" customHeight="1" x14ac:dyDescent="0.25">
      <c r="A20" s="175" t="s">
        <v>589</v>
      </c>
      <c r="B20" s="179">
        <f t="shared" ref="B20:C20" si="4">IF(ISBLANK(B8),"0",B8)</f>
        <v>3434</v>
      </c>
      <c r="C20" s="180">
        <f t="shared" si="4"/>
        <v>3283</v>
      </c>
      <c r="G20" s="113"/>
      <c r="H20" s="175" t="s">
        <v>589</v>
      </c>
      <c r="I20" s="179">
        <f t="shared" ref="I20:J20" si="5">IF(ISBLANK(I8),"0",I8)</f>
        <v>2981</v>
      </c>
      <c r="J20" s="180">
        <f t="shared" si="5"/>
        <v>2579</v>
      </c>
    </row>
    <row r="21" spans="1:13" ht="15" customHeight="1" x14ac:dyDescent="0.25">
      <c r="A21" s="175" t="s">
        <v>590</v>
      </c>
      <c r="B21" s="179">
        <f t="shared" ref="B21:C21" si="6">IF(ISBLANK(B9),"0",B9)</f>
        <v>3471</v>
      </c>
      <c r="C21" s="180">
        <f t="shared" si="6"/>
        <v>4991</v>
      </c>
      <c r="G21" s="113"/>
      <c r="H21" s="175" t="s">
        <v>590</v>
      </c>
      <c r="I21" s="179">
        <f t="shared" ref="I21:J21" si="7">IF(ISBLANK(I9),"0",I9)</f>
        <v>3919</v>
      </c>
      <c r="J21" s="180">
        <f t="shared" si="7"/>
        <v>5222</v>
      </c>
    </row>
    <row r="22" spans="1:13" ht="15" customHeight="1" x14ac:dyDescent="0.25">
      <c r="A22" s="175" t="s">
        <v>591</v>
      </c>
      <c r="B22" s="179">
        <f t="shared" ref="B22:C22" si="8">IF(ISBLANK(B10),"0",B10)</f>
        <v>206</v>
      </c>
      <c r="C22" s="180">
        <f t="shared" si="8"/>
        <v>368</v>
      </c>
      <c r="G22" s="113"/>
      <c r="H22" s="175" t="s">
        <v>591</v>
      </c>
      <c r="I22" s="179">
        <f t="shared" ref="I22:J22" si="9">IF(ISBLANK(I10),"0",I10)</f>
        <v>218</v>
      </c>
      <c r="J22" s="180">
        <f t="shared" si="9"/>
        <v>345</v>
      </c>
    </row>
    <row r="23" spans="1:13" ht="15" customHeight="1" x14ac:dyDescent="0.25">
      <c r="A23" s="176" t="s">
        <v>592</v>
      </c>
      <c r="B23" s="181">
        <f t="shared" ref="B23:C23" si="10">IF(ISBLANK(B11),"0",B11)</f>
        <v>545</v>
      </c>
      <c r="C23" s="182">
        <f t="shared" si="10"/>
        <v>707</v>
      </c>
      <c r="G23" s="113"/>
      <c r="H23" s="176" t="s">
        <v>592</v>
      </c>
      <c r="I23" s="181">
        <f t="shared" ref="I23:J23" si="11">IF(ISBLANK(I11),"0",I11)</f>
        <v>985</v>
      </c>
      <c r="J23" s="182">
        <f t="shared" si="11"/>
        <v>1009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0.44987775061124696</v>
      </c>
      <c r="C29" s="184">
        <f>C17/SUM(C17:C23)*100</f>
        <v>0.43429003021148038</v>
      </c>
      <c r="D29" s="253"/>
      <c r="E29" s="253"/>
      <c r="G29" s="113"/>
      <c r="H29" s="174" t="s">
        <v>593</v>
      </c>
      <c r="I29" s="184">
        <f>I17/SUM(I17:I23)*100</f>
        <v>0.34558592522777254</v>
      </c>
      <c r="J29" s="184">
        <f>J17/SUM(J17:J23)*100</f>
        <v>0.25630510559770348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9.4376528117359406</v>
      </c>
      <c r="C30" s="185">
        <f>C18/SUM(C17:C23)*100</f>
        <v>2.737915407854985</v>
      </c>
      <c r="D30" s="253"/>
      <c r="E30" s="253"/>
      <c r="G30" s="113"/>
      <c r="H30" s="175" t="s">
        <v>594</v>
      </c>
      <c r="I30" s="185">
        <f>I18/SUM(I17:I23)*100</f>
        <v>3.7386113729186299</v>
      </c>
      <c r="J30" s="185">
        <f>J18/SUM(J17:J23)*100</f>
        <v>1.1379946688538036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15.23716381418093</v>
      </c>
      <c r="C31" s="185">
        <f>C19/SUM(C17:C23)*100</f>
        <v>8.5630664652567976</v>
      </c>
      <c r="D31" s="253"/>
      <c r="E31" s="253"/>
      <c r="G31" s="113"/>
      <c r="H31" s="175" t="s">
        <v>595</v>
      </c>
      <c r="I31" s="185">
        <f>I19/SUM(I17:I23)*100</f>
        <v>11.058749607288721</v>
      </c>
      <c r="J31" s="185">
        <f>J19/SUM(J17:J23)*100</f>
        <v>4.7467705556694693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33.584352078239611</v>
      </c>
      <c r="C32" s="185">
        <f>C20/SUM(C17:C23)*100</f>
        <v>30.995090634441087</v>
      </c>
      <c r="D32" s="253"/>
      <c r="E32" s="253"/>
      <c r="G32" s="113"/>
      <c r="H32" s="175" t="s">
        <v>596</v>
      </c>
      <c r="I32" s="185">
        <f>I20/SUM(I17:I23)*100</f>
        <v>31.217928578908786</v>
      </c>
      <c r="J32" s="185">
        <f>J20/SUM(J17:J23)*100</f>
        <v>26.440434693459093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33.946210268948654</v>
      </c>
      <c r="C33" s="185">
        <f>C21/SUM(C17:C23)*100</f>
        <v>47.120468277945619</v>
      </c>
      <c r="D33" s="253"/>
      <c r="E33" s="253"/>
      <c r="G33" s="113"/>
      <c r="H33" s="175" t="s">
        <v>597</v>
      </c>
      <c r="I33" s="185">
        <f>I21/SUM(I17:I23)*100</f>
        <v>41.040946695989113</v>
      </c>
      <c r="J33" s="185">
        <f>J21/SUM(J17:J23)*100</f>
        <v>53.537010457248314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2.0146699266503667</v>
      </c>
      <c r="C34" s="185">
        <f>C22/SUM(C17:C23)*100</f>
        <v>3.4743202416918431</v>
      </c>
      <c r="D34" s="253"/>
      <c r="E34" s="253"/>
      <c r="G34" s="113"/>
      <c r="H34" s="175" t="s">
        <v>598</v>
      </c>
      <c r="I34" s="185">
        <f>I22/SUM(I17:I23)*100</f>
        <v>2.2829615666561942</v>
      </c>
      <c r="J34" s="185">
        <f>J22/SUM(J17:J23)*100</f>
        <v>3.5370104572483081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5.3300733496332517</v>
      </c>
      <c r="C35" s="186">
        <f>C23/SUM(C17:C23)*100</f>
        <v>6.674848942598187</v>
      </c>
      <c r="D35" s="253"/>
      <c r="E35" s="253"/>
      <c r="G35" s="113"/>
      <c r="H35" s="176" t="s">
        <v>599</v>
      </c>
      <c r="I35" s="186">
        <f>I23/SUM(I17:I23)*100</f>
        <v>10.315216253010787</v>
      </c>
      <c r="J35" s="186">
        <f>J23/SUM(J17:J23)*100</f>
        <v>10.344474061923313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0.44987775061124696</v>
      </c>
      <c r="C41" s="184">
        <f t="shared" si="12"/>
        <v>0.43429003021148038</v>
      </c>
      <c r="G41" s="113"/>
      <c r="H41" s="174" t="s">
        <v>601</v>
      </c>
      <c r="I41" s="184">
        <f t="shared" ref="I41:J41" si="13">I29</f>
        <v>0.34558592522777254</v>
      </c>
      <c r="J41" s="184">
        <f t="shared" si="13"/>
        <v>0.25630510559770348</v>
      </c>
    </row>
    <row r="42" spans="1:12" x14ac:dyDescent="0.25">
      <c r="A42" s="175" t="s">
        <v>602</v>
      </c>
      <c r="B42" s="185">
        <f t="shared" si="12"/>
        <v>9.4376528117359406</v>
      </c>
      <c r="C42" s="185">
        <f t="shared" si="12"/>
        <v>2.737915407854985</v>
      </c>
      <c r="G42" s="113"/>
      <c r="H42" s="175" t="s">
        <v>602</v>
      </c>
      <c r="I42" s="185">
        <f t="shared" ref="I42:J42" si="14">I30</f>
        <v>3.7386113729186299</v>
      </c>
      <c r="J42" s="185">
        <f t="shared" si="14"/>
        <v>1.1379946688538036</v>
      </c>
    </row>
    <row r="43" spans="1:12" x14ac:dyDescent="0.25">
      <c r="A43" s="175" t="s">
        <v>603</v>
      </c>
      <c r="B43" s="185">
        <f t="shared" si="12"/>
        <v>15.23716381418093</v>
      </c>
      <c r="C43" s="185">
        <f t="shared" si="12"/>
        <v>8.5630664652567976</v>
      </c>
      <c r="G43" s="113"/>
      <c r="H43" s="175" t="s">
        <v>603</v>
      </c>
      <c r="I43" s="185">
        <f t="shared" ref="I43:J43" si="15">I31</f>
        <v>11.058749607288721</v>
      </c>
      <c r="J43" s="185">
        <f t="shared" si="15"/>
        <v>4.7467705556694693</v>
      </c>
    </row>
    <row r="44" spans="1:12" x14ac:dyDescent="0.25">
      <c r="A44" s="175" t="s">
        <v>604</v>
      </c>
      <c r="B44" s="185">
        <f t="shared" si="12"/>
        <v>33.584352078239611</v>
      </c>
      <c r="C44" s="185">
        <f t="shared" si="12"/>
        <v>30.995090634441087</v>
      </c>
      <c r="G44" s="113"/>
      <c r="H44" s="175" t="s">
        <v>604</v>
      </c>
      <c r="I44" s="185">
        <f t="shared" ref="I44:J44" si="16">I32</f>
        <v>31.217928578908786</v>
      </c>
      <c r="J44" s="185">
        <f t="shared" si="16"/>
        <v>26.440434693459093</v>
      </c>
    </row>
    <row r="45" spans="1:12" x14ac:dyDescent="0.25">
      <c r="A45" s="175" t="s">
        <v>605</v>
      </c>
      <c r="B45" s="185">
        <f t="shared" si="12"/>
        <v>33.946210268948654</v>
      </c>
      <c r="C45" s="185">
        <f t="shared" si="12"/>
        <v>47.120468277945619</v>
      </c>
      <c r="G45" s="113"/>
      <c r="H45" s="175" t="s">
        <v>605</v>
      </c>
      <c r="I45" s="185">
        <f t="shared" ref="I45:J45" si="17">I33</f>
        <v>41.040946695989113</v>
      </c>
      <c r="J45" s="185">
        <f t="shared" si="17"/>
        <v>53.537010457248314</v>
      </c>
    </row>
    <row r="46" spans="1:12" x14ac:dyDescent="0.25">
      <c r="A46" s="175" t="s">
        <v>606</v>
      </c>
      <c r="B46" s="185">
        <f t="shared" si="12"/>
        <v>2.0146699266503667</v>
      </c>
      <c r="C46" s="185">
        <f t="shared" si="12"/>
        <v>3.4743202416918431</v>
      </c>
      <c r="G46" s="113"/>
      <c r="H46" s="175" t="s">
        <v>606</v>
      </c>
      <c r="I46" s="185">
        <f t="shared" ref="I46:J46" si="18">I34</f>
        <v>2.2829615666561942</v>
      </c>
      <c r="J46" s="185">
        <f t="shared" si="18"/>
        <v>3.5370104572483081</v>
      </c>
    </row>
    <row r="47" spans="1:12" x14ac:dyDescent="0.25">
      <c r="A47" s="176" t="s">
        <v>607</v>
      </c>
      <c r="B47" s="186">
        <f t="shared" si="12"/>
        <v>5.3300733496332517</v>
      </c>
      <c r="C47" s="186">
        <f t="shared" si="12"/>
        <v>6.674848942598187</v>
      </c>
      <c r="G47" s="113"/>
      <c r="H47" s="176" t="s">
        <v>607</v>
      </c>
      <c r="I47" s="186">
        <f t="shared" ref="I47:J47" si="19">I35</f>
        <v>10.315216253010787</v>
      </c>
      <c r="J47" s="186">
        <f t="shared" si="19"/>
        <v>10.344474061923313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6534</v>
      </c>
      <c r="C5" s="207">
        <v>5855</v>
      </c>
      <c r="D5" s="253"/>
      <c r="E5" s="253"/>
      <c r="F5" s="1003"/>
      <c r="H5" s="174" t="s">
        <v>624</v>
      </c>
      <c r="I5" s="207">
        <v>2771</v>
      </c>
      <c r="J5" s="207">
        <v>2234</v>
      </c>
    </row>
    <row r="6" spans="1:10" ht="15" customHeight="1" x14ac:dyDescent="0.25">
      <c r="A6" s="175" t="s">
        <v>625</v>
      </c>
      <c r="B6" s="208">
        <v>1670</v>
      </c>
      <c r="C6" s="208">
        <v>2240</v>
      </c>
      <c r="D6" s="253"/>
      <c r="E6" s="253"/>
      <c r="F6" s="1003"/>
      <c r="H6" s="175" t="s">
        <v>625</v>
      </c>
      <c r="I6" s="208">
        <v>3332</v>
      </c>
      <c r="J6" s="208">
        <v>3800</v>
      </c>
    </row>
    <row r="7" spans="1:10" ht="15" customHeight="1" x14ac:dyDescent="0.25">
      <c r="A7" s="176" t="s">
        <v>626</v>
      </c>
      <c r="B7" s="209">
        <v>2021</v>
      </c>
      <c r="C7" s="209">
        <v>2497</v>
      </c>
      <c r="D7" s="253"/>
      <c r="E7" s="253"/>
      <c r="F7" s="1003"/>
      <c r="H7" s="175" t="s">
        <v>626</v>
      </c>
      <c r="I7" s="208">
        <v>3408</v>
      </c>
      <c r="J7" s="208">
        <v>3694</v>
      </c>
    </row>
    <row r="8" spans="1:10" x14ac:dyDescent="0.25">
      <c r="D8" s="253"/>
      <c r="E8" s="253"/>
      <c r="F8" s="1003"/>
      <c r="H8" s="176" t="s">
        <v>2351</v>
      </c>
      <c r="I8" s="209">
        <v>38</v>
      </c>
      <c r="J8" s="209">
        <v>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6534</v>
      </c>
      <c r="C13" s="178">
        <f>IF(ISBLANK(C5),"0",C5)</f>
        <v>5855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1670</v>
      </c>
      <c r="C14" s="180">
        <f t="shared" si="0"/>
        <v>2240</v>
      </c>
      <c r="D14" s="253"/>
      <c r="E14" s="253"/>
      <c r="F14" s="1003"/>
      <c r="H14" s="174" t="s">
        <v>624</v>
      </c>
      <c r="I14" s="177">
        <f>IF(ISBLANK(I5),"0",I5)</f>
        <v>2771</v>
      </c>
      <c r="J14" s="178">
        <f>IF(ISBLANK(J5),"0",J5)</f>
        <v>2234</v>
      </c>
    </row>
    <row r="15" spans="1:10" ht="15" customHeight="1" x14ac:dyDescent="0.25">
      <c r="A15" s="176" t="s">
        <v>626</v>
      </c>
      <c r="B15" s="181">
        <f t="shared" si="0"/>
        <v>2021</v>
      </c>
      <c r="C15" s="182">
        <f t="shared" si="0"/>
        <v>2497</v>
      </c>
      <c r="D15" s="253"/>
      <c r="E15" s="253"/>
      <c r="F15" s="1003"/>
      <c r="H15" s="175" t="s">
        <v>625</v>
      </c>
      <c r="I15" s="179">
        <f t="shared" ref="I15:J15" si="1">IF(ISBLANK(I6),"0",I6)</f>
        <v>3332</v>
      </c>
      <c r="J15" s="180">
        <f t="shared" si="1"/>
        <v>3800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3408</v>
      </c>
      <c r="J16" s="180">
        <f t="shared" si="2"/>
        <v>3694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38</v>
      </c>
      <c r="J17" s="182">
        <f t="shared" si="3"/>
        <v>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63.902200488997551</v>
      </c>
      <c r="C21" s="184">
        <f>C13/SUM(C13:C15)*100</f>
        <v>55.277567975830813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16.332518337408313</v>
      </c>
      <c r="C22" s="185">
        <f>C14/SUM(C13:C15)*100</f>
        <v>21.148036253776432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19.765281173594133</v>
      </c>
      <c r="C23" s="186">
        <f>C15/SUM(C13:C15)*100</f>
        <v>23.574395770392751</v>
      </c>
      <c r="D23" s="253"/>
      <c r="E23" s="253"/>
      <c r="F23" s="1003"/>
      <c r="H23" s="174" t="s">
        <v>629</v>
      </c>
      <c r="I23" s="184">
        <f>I14/SUM(I14:I17)*100</f>
        <v>29.018745418368415</v>
      </c>
      <c r="J23" s="184">
        <f>J14/SUM(J14:J17)*100</f>
        <v>22.903424236210785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34.89370614724055</v>
      </c>
      <c r="J24" s="185">
        <f>J15/SUM(J14:J17)*100</f>
        <v>38.958376050850937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35.689601005340869</v>
      </c>
      <c r="J25" s="185">
        <f>J16/SUM(J14:J17)*100</f>
        <v>37.871642403116667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0.39794742905016228</v>
      </c>
      <c r="J26" s="186">
        <f>J17/SUM(J14:J17)*100</f>
        <v>0.26655730982161163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63.902200488997551</v>
      </c>
      <c r="C29" s="189">
        <f t="shared" si="4"/>
        <v>55.277567975830813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16.332518337408313</v>
      </c>
      <c r="C30" s="192">
        <f t="shared" si="4"/>
        <v>21.148036253776432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19.765281173594133</v>
      </c>
      <c r="C31" s="195">
        <f t="shared" si="4"/>
        <v>23.574395770392751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29.018745418368415</v>
      </c>
      <c r="J32" s="189">
        <f>J23</f>
        <v>22.903424236210785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34.89370614724055</v>
      </c>
      <c r="J33" s="192">
        <f t="shared" si="5"/>
        <v>38.958376050850937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35.689601005340869</v>
      </c>
      <c r="J34" s="192">
        <f t="shared" si="6"/>
        <v>37.871642403116667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0.39794742905016228</v>
      </c>
      <c r="J35" s="195">
        <f t="shared" si="7"/>
        <v>0.26655730982161163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1059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101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24204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14.8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13.6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1.2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39.200000000000003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84.6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4</v>
      </c>
      <c r="E5" s="28"/>
      <c r="J5" s="654" t="s">
        <v>542</v>
      </c>
      <c r="K5" s="669">
        <f>IF(ISBLANK(B5),"",B5)</f>
        <v>3</v>
      </c>
      <c r="L5" s="618">
        <f>IF(ISBLANK(C5),"",C5)</f>
        <v>4</v>
      </c>
      <c r="N5" s="28"/>
    </row>
    <row r="6" spans="1:15" x14ac:dyDescent="0.25">
      <c r="A6" s="656" t="s">
        <v>543</v>
      </c>
      <c r="B6" s="657">
        <v>7</v>
      </c>
      <c r="C6" s="657">
        <v>5</v>
      </c>
      <c r="E6" s="44"/>
      <c r="J6" s="656" t="s">
        <v>543</v>
      </c>
      <c r="K6" s="670">
        <f t="shared" ref="K6:K10" si="0">IF(ISBLANK(B6),"",B6)</f>
        <v>7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16</v>
      </c>
      <c r="C7" s="657">
        <v>13</v>
      </c>
      <c r="E7" s="44"/>
      <c r="J7" s="656" t="s">
        <v>641</v>
      </c>
      <c r="K7" s="670">
        <f t="shared" si="0"/>
        <v>16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36</v>
      </c>
      <c r="C8" s="651">
        <v>16</v>
      </c>
      <c r="E8" s="21"/>
      <c r="J8" s="650" t="s">
        <v>642</v>
      </c>
      <c r="K8" s="670">
        <f t="shared" si="0"/>
        <v>36</v>
      </c>
      <c r="L8" s="619">
        <f t="shared" si="1"/>
        <v>16</v>
      </c>
      <c r="N8" s="21"/>
    </row>
    <row r="9" spans="1:15" x14ac:dyDescent="0.25">
      <c r="A9" s="650" t="s">
        <v>643</v>
      </c>
      <c r="B9" s="651">
        <v>139</v>
      </c>
      <c r="C9" s="651">
        <v>32</v>
      </c>
      <c r="E9" s="21"/>
      <c r="J9" s="650" t="s">
        <v>643</v>
      </c>
      <c r="K9" s="670">
        <f t="shared" si="0"/>
        <v>139</v>
      </c>
      <c r="L9" s="619">
        <f t="shared" si="1"/>
        <v>32</v>
      </c>
      <c r="N9" s="21"/>
    </row>
    <row r="10" spans="1:15" x14ac:dyDescent="0.25">
      <c r="A10" s="652" t="s">
        <v>365</v>
      </c>
      <c r="B10" s="653">
        <v>668</v>
      </c>
      <c r="C10" s="653">
        <v>147</v>
      </c>
      <c r="J10" s="652" t="s">
        <v>365</v>
      </c>
      <c r="K10" s="671">
        <f t="shared" si="0"/>
        <v>668</v>
      </c>
      <c r="L10" s="620">
        <f t="shared" si="1"/>
        <v>147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7.81</v>
      </c>
      <c r="C15" s="197"/>
      <c r="D15" s="253"/>
      <c r="E15" s="211"/>
      <c r="F15" s="253"/>
      <c r="G15" s="253"/>
      <c r="J15" s="673" t="s">
        <v>488</v>
      </c>
      <c r="K15" s="674">
        <f>B15</f>
        <v>7.81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1.87</v>
      </c>
      <c r="C16" s="197"/>
      <c r="D16" s="253"/>
      <c r="E16" s="254"/>
      <c r="F16" s="253"/>
      <c r="G16" s="253"/>
      <c r="J16" s="675" t="s">
        <v>489</v>
      </c>
      <c r="K16" s="676">
        <f>B16</f>
        <v>1.87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2.79</v>
      </c>
      <c r="C18" s="197"/>
      <c r="D18" s="255"/>
      <c r="E18" s="256"/>
      <c r="F18" s="253"/>
      <c r="G18" s="253"/>
      <c r="J18" s="678" t="s">
        <v>501</v>
      </c>
      <c r="K18" s="674">
        <f>B18</f>
        <v>2.79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7.07</v>
      </c>
      <c r="C19" s="198"/>
      <c r="D19" s="255"/>
      <c r="E19" s="256"/>
      <c r="F19" s="253"/>
      <c r="G19" s="253"/>
      <c r="J19" s="672" t="s">
        <v>502</v>
      </c>
      <c r="K19" s="676">
        <f>B19</f>
        <v>7.07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4.78</v>
      </c>
      <c r="C21" s="253"/>
      <c r="D21" s="253"/>
      <c r="E21" s="253"/>
      <c r="F21" s="253"/>
      <c r="G21" s="253"/>
      <c r="J21" s="661" t="s">
        <v>498</v>
      </c>
      <c r="K21" s="679">
        <f>B21</f>
        <v>4.78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2</v>
      </c>
      <c r="C33" s="657">
        <v>1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3</v>
      </c>
      <c r="C34" s="657">
        <v>7</v>
      </c>
      <c r="E34" s="44"/>
      <c r="J34" s="656" t="s">
        <v>641</v>
      </c>
      <c r="K34" s="670">
        <f t="shared" si="2"/>
        <v>3</v>
      </c>
      <c r="L34" s="619">
        <f t="shared" si="3"/>
        <v>7</v>
      </c>
      <c r="N34" s="44"/>
    </row>
    <row r="35" spans="1:15" x14ac:dyDescent="0.25">
      <c r="A35" s="650" t="s">
        <v>642</v>
      </c>
      <c r="B35" s="651">
        <v>11</v>
      </c>
      <c r="C35" s="651">
        <v>4</v>
      </c>
      <c r="E35" s="21"/>
      <c r="J35" s="650" t="s">
        <v>642</v>
      </c>
      <c r="K35" s="670">
        <f t="shared" si="2"/>
        <v>11</v>
      </c>
      <c r="L35" s="619">
        <f t="shared" si="3"/>
        <v>4</v>
      </c>
      <c r="N35" s="21"/>
    </row>
    <row r="36" spans="1:15" x14ac:dyDescent="0.25">
      <c r="A36" s="650" t="s">
        <v>643</v>
      </c>
      <c r="B36" s="651">
        <v>37</v>
      </c>
      <c r="C36" s="651">
        <v>17</v>
      </c>
      <c r="E36" s="21"/>
      <c r="J36" s="650" t="s">
        <v>643</v>
      </c>
      <c r="K36" s="670">
        <f t="shared" si="2"/>
        <v>37</v>
      </c>
      <c r="L36" s="619">
        <f t="shared" si="3"/>
        <v>17</v>
      </c>
      <c r="N36" s="21"/>
    </row>
    <row r="37" spans="1:15" x14ac:dyDescent="0.25">
      <c r="A37" s="652" t="s">
        <v>365</v>
      </c>
      <c r="B37" s="653">
        <v>198</v>
      </c>
      <c r="C37" s="653">
        <v>42</v>
      </c>
      <c r="J37" s="652" t="s">
        <v>365</v>
      </c>
      <c r="K37" s="671">
        <f t="shared" si="2"/>
        <v>198</v>
      </c>
      <c r="L37" s="620">
        <f t="shared" si="3"/>
        <v>42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2.41</v>
      </c>
      <c r="C42" s="197"/>
      <c r="D42" s="253"/>
      <c r="E42" s="211"/>
      <c r="F42" s="253"/>
      <c r="G42" s="253"/>
      <c r="J42" s="673" t="s">
        <v>488</v>
      </c>
      <c r="K42" s="674">
        <f>B42</f>
        <v>2.41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0.67</v>
      </c>
      <c r="C43" s="197"/>
      <c r="D43" s="253"/>
      <c r="E43" s="254"/>
      <c r="F43" s="253"/>
      <c r="G43" s="253"/>
      <c r="J43" s="675" t="s">
        <v>489</v>
      </c>
      <c r="K43" s="676">
        <f>B43</f>
        <v>0.67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0.83</v>
      </c>
      <c r="C45" s="197"/>
      <c r="D45" s="255"/>
      <c r="E45" s="256"/>
      <c r="F45" s="253"/>
      <c r="G45" s="253"/>
      <c r="J45" s="678" t="s">
        <v>501</v>
      </c>
      <c r="K45" s="674">
        <f>B45</f>
        <v>0.83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2.34</v>
      </c>
      <c r="C46" s="198"/>
      <c r="D46" s="255"/>
      <c r="E46" s="256"/>
      <c r="F46" s="253"/>
      <c r="G46" s="253"/>
      <c r="J46" s="672" t="s">
        <v>502</v>
      </c>
      <c r="K46" s="676">
        <f>B46</f>
        <v>2.34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1.53</v>
      </c>
      <c r="C48" s="253"/>
      <c r="D48" s="253"/>
      <c r="E48" s="253"/>
      <c r="F48" s="253"/>
      <c r="G48" s="253"/>
      <c r="J48" s="661" t="s">
        <v>498</v>
      </c>
      <c r="K48" s="679">
        <f>B48</f>
        <v>1.53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610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307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1342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610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51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3.3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76.900000000000006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7.0000000000000007E-2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82.3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7.4</v>
      </c>
      <c r="D4" s="600">
        <v>63.3</v>
      </c>
      <c r="E4" s="600">
        <v>0.04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2</v>
      </c>
      <c r="C5" s="602">
        <v>7.4</v>
      </c>
      <c r="D5" s="751">
        <v>39.1</v>
      </c>
      <c r="E5" s="751">
        <v>0.05</v>
      </c>
      <c r="G5" s="647" t="s">
        <v>446</v>
      </c>
      <c r="H5" s="648">
        <f>IF(ISBLANK(B4),"",B4)</f>
        <v>2</v>
      </c>
      <c r="I5" s="648">
        <f>IF(ISBLANK(B5),"",B5)</f>
        <v>2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76.900000000000006</v>
      </c>
      <c r="E6" s="959">
        <v>7.0000000000000007E-2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7.4</v>
      </c>
      <c r="I9" s="648">
        <f>IF(ISBLANK(C5),"",C5)</f>
        <v>7.4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42</v>
      </c>
      <c r="C4" s="643">
        <v>1.6</v>
      </c>
      <c r="D4" s="643">
        <v>0.9</v>
      </c>
      <c r="E4" s="643">
        <v>0.2</v>
      </c>
      <c r="F4" s="643">
        <v>1.3</v>
      </c>
      <c r="G4" s="643">
        <v>3.1</v>
      </c>
      <c r="H4" s="1066"/>
      <c r="I4" s="253"/>
      <c r="J4" s="253"/>
      <c r="K4" s="253"/>
    </row>
    <row r="5" spans="1:11" x14ac:dyDescent="0.25">
      <c r="A5" s="480">
        <v>2021</v>
      </c>
      <c r="B5" s="602">
        <v>44</v>
      </c>
      <c r="C5" s="602">
        <v>1.7</v>
      </c>
      <c r="D5" s="602">
        <v>0.9</v>
      </c>
      <c r="E5" s="602">
        <v>0.2</v>
      </c>
      <c r="F5" s="602">
        <v>1.3</v>
      </c>
      <c r="G5" s="602">
        <v>3.1</v>
      </c>
      <c r="H5" s="1066"/>
      <c r="I5" s="253"/>
      <c r="J5" s="253"/>
      <c r="K5" s="253"/>
    </row>
    <row r="6" spans="1:11" x14ac:dyDescent="0.25">
      <c r="A6" s="360">
        <v>2022</v>
      </c>
      <c r="B6" s="602">
        <v>51</v>
      </c>
      <c r="C6" s="602">
        <v>2.1</v>
      </c>
      <c r="D6" s="602">
        <v>1.1000000000000001</v>
      </c>
      <c r="E6" s="602">
        <v>0.21</v>
      </c>
      <c r="F6" s="602">
        <v>1</v>
      </c>
      <c r="G6" s="602">
        <v>3.3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90.7</v>
      </c>
      <c r="C5" s="602">
        <v>85.5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96</v>
      </c>
      <c r="C6" s="602">
        <v>80.2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95.6</v>
      </c>
      <c r="C7" s="1067">
        <v>82.3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2113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8.6999999999999993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352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4027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17272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714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1071</v>
      </c>
      <c r="C5" s="1034">
        <v>658</v>
      </c>
      <c r="D5" s="600">
        <v>413</v>
      </c>
      <c r="G5" s="871" t="s">
        <v>126</v>
      </c>
      <c r="H5" s="637">
        <f>IF(ISBLANK(D7),"",D7)</f>
        <v>897</v>
      </c>
    </row>
    <row r="6" spans="1:17" x14ac:dyDescent="0.25">
      <c r="A6" s="641">
        <v>2021</v>
      </c>
      <c r="B6" s="1034">
        <v>2055</v>
      </c>
      <c r="C6" s="1034">
        <v>1141</v>
      </c>
      <c r="D6" s="602">
        <v>914</v>
      </c>
      <c r="G6" s="635" t="s">
        <v>127</v>
      </c>
      <c r="H6" s="623">
        <f>IF(ISBLANK(C7),"",C7)</f>
        <v>1216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2113</v>
      </c>
      <c r="C7" s="1034">
        <v>1216</v>
      </c>
      <c r="D7" s="617">
        <v>897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897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1216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0.8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0.7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2172</v>
      </c>
      <c r="C6" s="55">
        <v>1095</v>
      </c>
      <c r="D6" s="55">
        <v>1077</v>
      </c>
      <c r="E6" s="70">
        <v>2765</v>
      </c>
      <c r="F6" s="55">
        <v>1396</v>
      </c>
      <c r="G6" s="110">
        <v>1369</v>
      </c>
      <c r="H6" s="55">
        <v>1484</v>
      </c>
      <c r="I6" s="55">
        <v>738</v>
      </c>
      <c r="J6" s="55">
        <v>746</v>
      </c>
      <c r="K6" s="70">
        <v>6048</v>
      </c>
      <c r="L6" s="55">
        <v>3046</v>
      </c>
      <c r="M6" s="110">
        <v>3002</v>
      </c>
      <c r="N6" s="70">
        <v>5201</v>
      </c>
      <c r="O6" s="55">
        <v>2729</v>
      </c>
      <c r="P6" s="110">
        <v>2472</v>
      </c>
      <c r="Q6" s="70">
        <v>16824</v>
      </c>
      <c r="R6" s="55">
        <v>8779</v>
      </c>
      <c r="S6" s="110">
        <v>8045</v>
      </c>
      <c r="T6" s="70">
        <v>25560</v>
      </c>
      <c r="U6" s="55">
        <v>13034</v>
      </c>
      <c r="V6" s="160">
        <v>12526</v>
      </c>
    </row>
    <row r="7" spans="1:22" x14ac:dyDescent="0.25">
      <c r="A7" s="286">
        <v>2021</v>
      </c>
      <c r="B7" s="167">
        <v>2228</v>
      </c>
      <c r="C7" s="94">
        <v>1120</v>
      </c>
      <c r="D7" s="94">
        <v>1108</v>
      </c>
      <c r="E7" s="167">
        <v>2672</v>
      </c>
      <c r="F7" s="94">
        <v>1346</v>
      </c>
      <c r="G7" s="169">
        <v>1326</v>
      </c>
      <c r="H7" s="94">
        <v>1484</v>
      </c>
      <c r="I7" s="94">
        <v>744</v>
      </c>
      <c r="J7" s="94">
        <v>740</v>
      </c>
      <c r="K7" s="167">
        <v>6000</v>
      </c>
      <c r="L7" s="94">
        <v>3020</v>
      </c>
      <c r="M7" s="169">
        <v>2980</v>
      </c>
      <c r="N7" s="167">
        <v>5185</v>
      </c>
      <c r="O7" s="94">
        <v>2716</v>
      </c>
      <c r="P7" s="169">
        <v>2469</v>
      </c>
      <c r="Q7" s="167">
        <v>16770</v>
      </c>
      <c r="R7" s="94">
        <v>8744</v>
      </c>
      <c r="S7" s="169">
        <v>8026</v>
      </c>
      <c r="T7" s="212">
        <v>25411</v>
      </c>
      <c r="U7" s="58">
        <v>12935</v>
      </c>
      <c r="V7" s="160">
        <v>12476</v>
      </c>
    </row>
    <row r="8" spans="1:22" x14ac:dyDescent="0.25">
      <c r="A8" s="219">
        <v>2022</v>
      </c>
      <c r="B8" s="72">
        <v>2219</v>
      </c>
      <c r="C8" s="61">
        <v>1127</v>
      </c>
      <c r="D8" s="61">
        <v>1092</v>
      </c>
      <c r="E8" s="72">
        <v>2629</v>
      </c>
      <c r="F8" s="61">
        <v>1315</v>
      </c>
      <c r="G8" s="111">
        <v>1314</v>
      </c>
      <c r="H8" s="61">
        <v>1363</v>
      </c>
      <c r="I8" s="61">
        <v>696</v>
      </c>
      <c r="J8" s="61">
        <v>667</v>
      </c>
      <c r="K8" s="72">
        <v>5878</v>
      </c>
      <c r="L8" s="61">
        <v>2971</v>
      </c>
      <c r="M8" s="111">
        <v>2907</v>
      </c>
      <c r="N8" s="72">
        <v>4502</v>
      </c>
      <c r="O8" s="61">
        <v>2287</v>
      </c>
      <c r="P8" s="111">
        <v>2215</v>
      </c>
      <c r="Q8" s="72">
        <v>15343</v>
      </c>
      <c r="R8" s="61">
        <v>7877</v>
      </c>
      <c r="S8" s="111">
        <v>7466</v>
      </c>
      <c r="T8" s="72">
        <v>24204</v>
      </c>
      <c r="U8" s="61">
        <v>12217</v>
      </c>
      <c r="V8" s="111">
        <v>11987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2219</v>
      </c>
      <c r="C15" s="172">
        <f>E8</f>
        <v>2629</v>
      </c>
      <c r="D15" s="172">
        <f>H8</f>
        <v>1363</v>
      </c>
      <c r="E15" s="172">
        <f>K8</f>
        <v>5878</v>
      </c>
      <c r="F15" s="172">
        <f>N8</f>
        <v>4502</v>
      </c>
      <c r="G15" s="172">
        <f>Q8</f>
        <v>15343</v>
      </c>
      <c r="H15" s="334">
        <f>T8</f>
        <v>24204</v>
      </c>
      <c r="M15" s="172">
        <f>K8</f>
        <v>5878</v>
      </c>
      <c r="N15" s="172">
        <f>H15-E15-O15</f>
        <v>14313</v>
      </c>
      <c r="O15" s="172">
        <f>H15-(B15+C15+G15)</f>
        <v>4013</v>
      </c>
      <c r="P15" s="29"/>
      <c r="Q15" s="100">
        <f>M15/H15*100</f>
        <v>24.285242108742356</v>
      </c>
      <c r="R15" s="100">
        <f>N15/H15*100</f>
        <v>59.134853743182944</v>
      </c>
      <c r="S15" s="100">
        <f>O15/H15*100</f>
        <v>16.579904148074696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24.285242108742356</v>
      </c>
      <c r="R18" s="100">
        <f>N15/H15*100</f>
        <v>59.134853743182944</v>
      </c>
      <c r="S18" s="100">
        <f>O15/H15*100</f>
        <v>16.579904148074696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2.9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5.2</v>
      </c>
      <c r="F24" s="361"/>
      <c r="G24" s="362"/>
      <c r="H24" s="167">
        <v>2.64</v>
      </c>
      <c r="I24" s="94">
        <v>0</v>
      </c>
      <c r="J24" s="169">
        <v>5.21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5.21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5.21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</v>
      </c>
      <c r="C4" s="600">
        <v>0</v>
      </c>
      <c r="D4" s="600">
        <v>0</v>
      </c>
      <c r="E4" s="599">
        <v>0</v>
      </c>
      <c r="F4" s="600">
        <v>1</v>
      </c>
      <c r="G4" s="600">
        <v>0</v>
      </c>
    </row>
    <row r="5" spans="1:10" x14ac:dyDescent="0.25">
      <c r="A5" s="286">
        <v>2022</v>
      </c>
      <c r="B5" s="751">
        <v>4</v>
      </c>
      <c r="C5" s="751">
        <v>0</v>
      </c>
      <c r="D5" s="751">
        <v>1</v>
      </c>
      <c r="E5" s="753">
        <v>1</v>
      </c>
      <c r="F5" s="751">
        <v>0.8</v>
      </c>
      <c r="G5" s="751">
        <v>0.2</v>
      </c>
    </row>
    <row r="6" spans="1:10" x14ac:dyDescent="0.25">
      <c r="A6" s="218">
        <v>2023</v>
      </c>
      <c r="B6" s="752">
        <v>2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</v>
      </c>
      <c r="C11" s="80">
        <f>IF(ISBLANK(D4),"",D4)</f>
        <v>0</v>
      </c>
      <c r="E11" s="103">
        <f>A4</f>
        <v>2021</v>
      </c>
      <c r="F11" s="80">
        <f>IF(ISBLANK(B4),"",B4)</f>
        <v>6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4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942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3.8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2994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51.1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463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140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3183</v>
      </c>
    </row>
    <row r="17" spans="2:3" x14ac:dyDescent="0.25">
      <c r="B17" s="253">
        <v>2022</v>
      </c>
      <c r="C17" s="1100">
        <v>3009</v>
      </c>
    </row>
    <row r="18" spans="2:3" x14ac:dyDescent="0.25">
      <c r="B18" s="253">
        <v>2023</v>
      </c>
      <c r="C18" s="1100">
        <v>2994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3183</v>
      </c>
    </row>
    <row r="22" spans="2:3" x14ac:dyDescent="0.25">
      <c r="B22" s="636">
        <f>B17</f>
        <v>2022</v>
      </c>
      <c r="C22" s="636">
        <f t="shared" ref="C22:C23" si="0">IF(ISBLANK(C17),"",C17)</f>
        <v>3009</v>
      </c>
    </row>
    <row r="23" spans="2:3" x14ac:dyDescent="0.25">
      <c r="B23" s="636">
        <f>B18</f>
        <v>2023</v>
      </c>
      <c r="C23" s="636">
        <f t="shared" si="0"/>
        <v>2994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65</v>
      </c>
      <c r="D5" s="55">
        <v>42</v>
      </c>
      <c r="E5" s="269">
        <f>SUM(B5:D5)</f>
        <v>118</v>
      </c>
      <c r="F5" s="71">
        <v>909</v>
      </c>
      <c r="G5" s="70">
        <v>0.2</v>
      </c>
      <c r="H5" s="55">
        <v>0.4</v>
      </c>
      <c r="I5" s="110">
        <v>1.1000000000000001</v>
      </c>
      <c r="J5" s="71">
        <v>3.6</v>
      </c>
    </row>
    <row r="6" spans="1:10" x14ac:dyDescent="0.25">
      <c r="A6" s="286">
        <v>2022</v>
      </c>
      <c r="B6" s="757">
        <v>22</v>
      </c>
      <c r="C6" s="758">
        <v>59</v>
      </c>
      <c r="D6" s="758">
        <v>35</v>
      </c>
      <c r="E6" s="270">
        <f>SUM(B6:D6)</f>
        <v>116</v>
      </c>
      <c r="F6" s="214">
        <v>907</v>
      </c>
      <c r="G6" s="457">
        <v>0.4</v>
      </c>
      <c r="H6" s="458">
        <v>0.4</v>
      </c>
      <c r="I6" s="763">
        <v>0.9</v>
      </c>
      <c r="J6" s="214">
        <v>3.8</v>
      </c>
    </row>
    <row r="7" spans="1:10" x14ac:dyDescent="0.25">
      <c r="A7" s="218">
        <v>2023</v>
      </c>
      <c r="B7" s="167">
        <v>20</v>
      </c>
      <c r="C7" s="94">
        <v>67</v>
      </c>
      <c r="D7" s="94">
        <v>36</v>
      </c>
      <c r="E7" s="447">
        <f>SUM(B7:D7)</f>
        <v>123</v>
      </c>
      <c r="F7" s="168">
        <v>942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909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907</v>
      </c>
      <c r="C14" s="28"/>
      <c r="D14" s="28"/>
      <c r="F14" s="625" t="s">
        <v>1526</v>
      </c>
      <c r="G14" s="621">
        <f>IF(ISBLANK(B7),"",B7)</f>
        <v>20</v>
      </c>
      <c r="I14" s="625" t="s">
        <v>1529</v>
      </c>
      <c r="J14" s="621">
        <f>IF(ISBLANK(B7),"",B7)</f>
        <v>20</v>
      </c>
    </row>
    <row r="15" spans="1:10" x14ac:dyDescent="0.25">
      <c r="A15" s="624">
        <f t="shared" ref="A15" si="1">A7</f>
        <v>2023</v>
      </c>
      <c r="B15" s="623">
        <f t="shared" si="0"/>
        <v>942</v>
      </c>
      <c r="C15" s="28"/>
      <c r="D15" s="28"/>
      <c r="F15" s="626" t="s">
        <v>1527</v>
      </c>
      <c r="G15" s="622">
        <f>IF(ISBLANK(C7),"",C7)</f>
        <v>67</v>
      </c>
      <c r="I15" s="626" t="s">
        <v>1538</v>
      </c>
      <c r="J15" s="622">
        <f>IF(ISBLANK(C7),"",C7)</f>
        <v>67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36</v>
      </c>
      <c r="I16" s="627" t="s">
        <v>1539</v>
      </c>
      <c r="J16" s="623">
        <f>IF(ISBLANK(D7),"",D7)</f>
        <v>36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0.4</v>
      </c>
    </row>
    <row r="23" spans="1:2" x14ac:dyDescent="0.25">
      <c r="A23" s="627" t="s">
        <v>365</v>
      </c>
      <c r="B23" s="623">
        <f>IF(ISBLANK(I6),"",I6)</f>
        <v>0.9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47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90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22.6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0</v>
      </c>
      <c r="C6" s="759"/>
      <c r="D6" s="759"/>
      <c r="E6" s="457">
        <v>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0</v>
      </c>
      <c r="C7" s="759"/>
      <c r="D7" s="759"/>
      <c r="E7" s="457">
        <v>0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90</v>
      </c>
      <c r="C8" s="760"/>
      <c r="D8" s="760"/>
      <c r="E8" s="601">
        <v>22.6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0</v>
      </c>
      <c r="C16" s="755"/>
      <c r="I16" s="700">
        <f>A6</f>
        <v>2020</v>
      </c>
      <c r="J16" s="674">
        <f>IF(ISBLANK(E6),"",E6)</f>
        <v>0</v>
      </c>
      <c r="K16" s="756"/>
    </row>
    <row r="17" spans="1:10" x14ac:dyDescent="0.25">
      <c r="A17" s="701">
        <f>A7</f>
        <v>2021</v>
      </c>
      <c r="B17" s="853">
        <f>IF(ISBLANK(B7),"",B7)</f>
        <v>0</v>
      </c>
      <c r="C17" s="755"/>
      <c r="I17" s="701">
        <f>A7</f>
        <v>2021</v>
      </c>
      <c r="J17" s="853">
        <f>IF(ISBLANK(E7),"",E7)</f>
        <v>0</v>
      </c>
    </row>
    <row r="18" spans="1:10" x14ac:dyDescent="0.25">
      <c r="A18" s="702">
        <f>A8</f>
        <v>2022</v>
      </c>
      <c r="B18" s="676">
        <f>IF(ISBLANK(B8),"",B8)</f>
        <v>90</v>
      </c>
      <c r="C18" s="755"/>
      <c r="I18" s="702">
        <f>A8</f>
        <v>2022</v>
      </c>
      <c r="J18" s="676">
        <f>IF(ISBLANK(E8),"",E8)</f>
        <v>22.6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1</v>
      </c>
    </row>
    <row r="6" spans="1:12" x14ac:dyDescent="0.25">
      <c r="A6" s="229">
        <v>2022</v>
      </c>
      <c r="B6" s="602">
        <v>0</v>
      </c>
      <c r="D6" s="450">
        <f>IF(ISBLANK(B6),"",A6)</f>
        <v>2022</v>
      </c>
      <c r="E6" s="619">
        <f>IF(ISBLANK(B6),"",B6)</f>
        <v>0</v>
      </c>
      <c r="K6" s="286">
        <v>2021</v>
      </c>
      <c r="L6" s="657">
        <v>1</v>
      </c>
    </row>
    <row r="7" spans="1:12" x14ac:dyDescent="0.25">
      <c r="A7" s="123">
        <v>2023</v>
      </c>
      <c r="B7" s="617">
        <v>0</v>
      </c>
      <c r="D7" s="379">
        <f>IF(ISBLANK(B7),"",A7)</f>
        <v>2023</v>
      </c>
      <c r="E7" s="620">
        <f>IF(ISBLANK(B7),"",B7)</f>
        <v>0</v>
      </c>
      <c r="K7" s="219">
        <v>2022</v>
      </c>
      <c r="L7" s="617">
        <v>0.7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39</v>
      </c>
      <c r="C4" s="643">
        <v>41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39</v>
      </c>
      <c r="C5" s="602">
        <v>41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47</v>
      </c>
      <c r="C6" s="602">
        <v>51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4245</v>
      </c>
      <c r="D5" s="643">
        <v>179</v>
      </c>
      <c r="E5" s="869">
        <v>4.2</v>
      </c>
      <c r="F5" s="1039">
        <v>5</v>
      </c>
      <c r="G5" s="1039">
        <v>3.3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4226</v>
      </c>
      <c r="D6" s="657">
        <v>343</v>
      </c>
      <c r="E6" s="657">
        <v>8.1</v>
      </c>
      <c r="F6" s="657">
        <v>8.8000000000000007</v>
      </c>
      <c r="G6" s="657">
        <v>7.3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4027</v>
      </c>
      <c r="D7" s="617">
        <v>352</v>
      </c>
      <c r="E7" s="617">
        <v>8.6999999999999993</v>
      </c>
      <c r="F7" s="617">
        <v>10</v>
      </c>
      <c r="G7" s="617">
        <v>7.5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53.2</v>
      </c>
      <c r="C4" s="655">
        <v>434</v>
      </c>
      <c r="D4" s="655">
        <v>7.3</v>
      </c>
      <c r="E4" s="655">
        <v>139</v>
      </c>
      <c r="F4" s="655">
        <v>0.5</v>
      </c>
      <c r="G4" s="655">
        <v>6</v>
      </c>
      <c r="H4" s="655">
        <v>0</v>
      </c>
      <c r="I4" s="655">
        <v>7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51.1</v>
      </c>
      <c r="C5" s="602">
        <v>428</v>
      </c>
      <c r="D5" s="602">
        <v>7.3</v>
      </c>
      <c r="E5" s="602">
        <v>131</v>
      </c>
      <c r="F5" s="602">
        <v>0.5</v>
      </c>
      <c r="G5" s="602">
        <v>5</v>
      </c>
      <c r="H5" s="602">
        <v>1</v>
      </c>
      <c r="I5" s="602">
        <v>6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463</v>
      </c>
      <c r="D6" s="617"/>
      <c r="E6" s="617">
        <v>140</v>
      </c>
      <c r="F6" s="617"/>
      <c r="G6" s="617">
        <v>3</v>
      </c>
      <c r="H6" s="617">
        <v>1</v>
      </c>
      <c r="I6" s="617">
        <v>6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8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52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342</v>
      </c>
      <c r="C4" s="1006">
        <v>171</v>
      </c>
      <c r="D4" s="1006">
        <v>171</v>
      </c>
      <c r="E4" s="1005">
        <v>409</v>
      </c>
      <c r="F4" s="1006">
        <v>233</v>
      </c>
      <c r="G4" s="1006">
        <v>176</v>
      </c>
      <c r="H4" s="1007">
        <v>13.4</v>
      </c>
      <c r="I4" s="1007">
        <v>16</v>
      </c>
      <c r="J4" s="1007">
        <v>-2.6</v>
      </c>
      <c r="K4" s="70">
        <v>239</v>
      </c>
      <c r="L4" s="55">
        <v>93</v>
      </c>
      <c r="M4" s="110">
        <v>146</v>
      </c>
      <c r="N4" s="55">
        <v>356</v>
      </c>
      <c r="O4" s="55">
        <v>156</v>
      </c>
      <c r="P4" s="110">
        <v>200</v>
      </c>
    </row>
    <row r="5" spans="1:17" x14ac:dyDescent="0.25">
      <c r="A5" s="286">
        <v>2021</v>
      </c>
      <c r="B5" s="1008">
        <v>379</v>
      </c>
      <c r="C5" s="1009">
        <v>187</v>
      </c>
      <c r="D5" s="1009">
        <v>192</v>
      </c>
      <c r="E5" s="1008">
        <v>388</v>
      </c>
      <c r="F5" s="1009">
        <v>219</v>
      </c>
      <c r="G5" s="1009">
        <v>169</v>
      </c>
      <c r="H5" s="1010">
        <v>14.9</v>
      </c>
      <c r="I5" s="1010">
        <v>15.3</v>
      </c>
      <c r="J5" s="1010">
        <v>-0.4</v>
      </c>
      <c r="K5" s="212">
        <v>227</v>
      </c>
      <c r="L5" s="58">
        <v>79</v>
      </c>
      <c r="M5" s="160">
        <v>148</v>
      </c>
      <c r="N5" s="58">
        <v>331</v>
      </c>
      <c r="O5" s="58">
        <v>121</v>
      </c>
      <c r="P5" s="160">
        <v>210</v>
      </c>
    </row>
    <row r="6" spans="1:17" x14ac:dyDescent="0.25">
      <c r="A6" s="219">
        <v>2022</v>
      </c>
      <c r="B6" s="1011">
        <v>359</v>
      </c>
      <c r="C6" s="1012">
        <v>186</v>
      </c>
      <c r="D6" s="1012">
        <v>173</v>
      </c>
      <c r="E6" s="1011">
        <v>330</v>
      </c>
      <c r="F6" s="1012">
        <v>168</v>
      </c>
      <c r="G6" s="1012">
        <v>162</v>
      </c>
      <c r="H6" s="1013">
        <v>14.8</v>
      </c>
      <c r="I6" s="1013">
        <v>13.6</v>
      </c>
      <c r="J6" s="1013">
        <v>1.2</v>
      </c>
      <c r="K6" s="1014">
        <v>264</v>
      </c>
      <c r="L6" s="1015">
        <v>112</v>
      </c>
      <c r="M6" s="1016">
        <v>152</v>
      </c>
      <c r="N6" s="1015">
        <v>380</v>
      </c>
      <c r="O6" s="1015">
        <v>160</v>
      </c>
      <c r="P6" s="1016">
        <v>220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171</v>
      </c>
      <c r="C13" s="319">
        <f>IF(ISBLANK(C4),"",C4)</f>
        <v>171</v>
      </c>
      <c r="D13" s="364"/>
      <c r="E13" s="322">
        <f>A4</f>
        <v>2020</v>
      </c>
      <c r="F13" s="319">
        <f>IF(ISBLANK(G4),"",G4)</f>
        <v>176</v>
      </c>
      <c r="G13" s="319">
        <f>IF(ISBLANK(F4),"",F4)</f>
        <v>233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192</v>
      </c>
      <c r="C14" s="320">
        <f t="shared" ref="C14:C15" si="2">IF(ISBLANK(C5),"",C5)</f>
        <v>187</v>
      </c>
      <c r="D14" s="364"/>
      <c r="E14" s="323">
        <f t="shared" ref="E14:E15" si="3">A5</f>
        <v>2021</v>
      </c>
      <c r="F14" s="320">
        <f t="shared" ref="F14:F15" si="4">IF(ISBLANK(G5),"",G5)</f>
        <v>169</v>
      </c>
      <c r="G14" s="320">
        <f t="shared" ref="G14:G15" si="5">IF(ISBLANK(F5),"",F5)</f>
        <v>219</v>
      </c>
      <c r="H14" s="389"/>
      <c r="I14" s="389"/>
      <c r="J14" s="48"/>
      <c r="K14" s="325" t="s">
        <v>536</v>
      </c>
      <c r="L14" s="328">
        <f>IF(ISBLANK(K4),"",K4)</f>
        <v>239</v>
      </c>
      <c r="M14" s="328">
        <f>IF(ISBLANK(K5),"",K5)</f>
        <v>227</v>
      </c>
      <c r="N14" s="328">
        <f>IF(ISBLANK(K6),"",K6)</f>
        <v>264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173</v>
      </c>
      <c r="C15" s="321">
        <f t="shared" si="2"/>
        <v>186</v>
      </c>
      <c r="E15" s="324">
        <f t="shared" si="3"/>
        <v>2022</v>
      </c>
      <c r="F15" s="321">
        <f t="shared" si="4"/>
        <v>162</v>
      </c>
      <c r="G15" s="321">
        <f t="shared" si="5"/>
        <v>168</v>
      </c>
      <c r="H15" s="211"/>
      <c r="I15" s="211"/>
      <c r="J15" s="28"/>
      <c r="K15" s="326" t="s">
        <v>535</v>
      </c>
      <c r="L15" s="329">
        <f>IF(ISBLANK(N4),"",N4)</f>
        <v>356</v>
      </c>
      <c r="M15" s="329">
        <f>IF(ISBLANK(N5),"",N5)</f>
        <v>331</v>
      </c>
      <c r="N15" s="329">
        <f>IF(ISBLANK(N6),"",N6)</f>
        <v>380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239</v>
      </c>
      <c r="M19" s="328">
        <f>IF(ISBLANK(K5),"",K5)</f>
        <v>227</v>
      </c>
      <c r="N19" s="328">
        <f>IF(ISBLANK(K6),"",K6)</f>
        <v>264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356</v>
      </c>
      <c r="M20" s="329">
        <f>IF(ISBLANK(N5),"",N5)</f>
        <v>331</v>
      </c>
      <c r="N20" s="329">
        <f>IF(ISBLANK(N6),"",N6)</f>
        <v>380</v>
      </c>
      <c r="O20" s="364"/>
    </row>
    <row r="21" spans="1:15" x14ac:dyDescent="0.25">
      <c r="A21" s="322">
        <f>A4</f>
        <v>2020</v>
      </c>
      <c r="B21" s="319">
        <f>IF(ISBLANK(D4),"",D4)</f>
        <v>171</v>
      </c>
      <c r="C21" s="319">
        <f>IF(ISBLANK(C4),"",C4)</f>
        <v>171</v>
      </c>
      <c r="E21" s="322">
        <f>A4</f>
        <v>2020</v>
      </c>
      <c r="F21" s="319">
        <f>IF(ISBLANK(G4),"",G4)</f>
        <v>176</v>
      </c>
      <c r="G21" s="319">
        <f>IF(ISBLANK(F4),"",F4)</f>
        <v>233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192</v>
      </c>
      <c r="C22" s="320">
        <f t="shared" ref="C22:C23" si="8">IF(ISBLANK(C5),"",C5)</f>
        <v>187</v>
      </c>
      <c r="E22" s="323">
        <f t="shared" ref="E22:E23" si="9">A5</f>
        <v>2021</v>
      </c>
      <c r="F22" s="320">
        <f t="shared" ref="F22:F23" si="10">IF(ISBLANK(G5),"",G5)</f>
        <v>169</v>
      </c>
      <c r="G22" s="320">
        <f t="shared" ref="G22:G23" si="11">IF(ISBLANK(F5),"",F5)</f>
        <v>219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173</v>
      </c>
      <c r="C23" s="321">
        <f t="shared" si="8"/>
        <v>186</v>
      </c>
      <c r="E23" s="324">
        <f t="shared" si="9"/>
        <v>2022</v>
      </c>
      <c r="F23" s="321">
        <f t="shared" si="10"/>
        <v>162</v>
      </c>
      <c r="G23" s="321">
        <f t="shared" si="11"/>
        <v>168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13</v>
      </c>
      <c r="C5" s="611"/>
      <c r="D5" s="611"/>
      <c r="E5" s="599">
        <v>3</v>
      </c>
      <c r="F5" s="616"/>
      <c r="G5" s="945"/>
      <c r="H5" s="599">
        <v>97</v>
      </c>
      <c r="I5" s="616">
        <v>22</v>
      </c>
      <c r="J5" s="616">
        <v>75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2</v>
      </c>
      <c r="F6" s="1028"/>
      <c r="G6" s="980"/>
      <c r="H6" s="1034">
        <v>57</v>
      </c>
      <c r="I6" s="1028">
        <v>10</v>
      </c>
      <c r="J6" s="1028">
        <v>47</v>
      </c>
      <c r="K6" s="1028"/>
      <c r="L6" s="980"/>
    </row>
    <row r="7" spans="1:12" x14ac:dyDescent="0.25">
      <c r="A7" s="218">
        <v>2022</v>
      </c>
      <c r="B7" s="601">
        <v>8</v>
      </c>
      <c r="C7" s="612"/>
      <c r="D7" s="612"/>
      <c r="E7" s="1034">
        <v>3</v>
      </c>
      <c r="F7" s="1028"/>
      <c r="G7" s="980"/>
      <c r="H7" s="1034">
        <v>52</v>
      </c>
      <c r="I7" s="1028">
        <v>15</v>
      </c>
      <c r="J7" s="1028">
        <v>37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15</v>
      </c>
    </row>
    <row r="15" spans="1:12" ht="30" x14ac:dyDescent="0.25">
      <c r="A15" s="833" t="s">
        <v>1543</v>
      </c>
      <c r="B15" s="623">
        <f>IF(ISBLANK(J7),"",J7)</f>
        <v>37</v>
      </c>
    </row>
    <row r="17" spans="1:2" x14ac:dyDescent="0.25">
      <c r="A17" s="625" t="s">
        <v>1540</v>
      </c>
      <c r="B17" s="621">
        <f>IF(ISBLANK(I7),"",I7)</f>
        <v>15</v>
      </c>
    </row>
    <row r="18" spans="1:2" x14ac:dyDescent="0.25">
      <c r="A18" s="627" t="s">
        <v>1541</v>
      </c>
      <c r="B18" s="623">
        <f>IF(ISBLANK(J7),"",J7)</f>
        <v>37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53.3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38.5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60.4</v>
      </c>
      <c r="C6" s="614">
        <v>28.2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56.9</v>
      </c>
      <c r="C10" s="614">
        <v>28.2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53.3</v>
      </c>
      <c r="C14" s="73">
        <v>38.5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473.89400000000001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1204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6595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4006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28585.919999999998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27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11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474.00099999999998</v>
      </c>
      <c r="C5" s="611">
        <v>203.93799999999999</v>
      </c>
      <c r="D5" s="751">
        <v>3318</v>
      </c>
      <c r="E5" s="751">
        <v>13</v>
      </c>
      <c r="G5" s="358">
        <v>2014</v>
      </c>
      <c r="H5" s="70">
        <v>27871.43</v>
      </c>
      <c r="I5" s="55">
        <v>8896.0400000000009</v>
      </c>
      <c r="J5" s="55">
        <v>18975.39</v>
      </c>
      <c r="K5" s="71">
        <v>26</v>
      </c>
    </row>
    <row r="6" spans="1:12" x14ac:dyDescent="0.25">
      <c r="A6" s="286">
        <v>2021</v>
      </c>
      <c r="B6" s="601">
        <v>473.89400000000001</v>
      </c>
      <c r="C6" s="612">
        <v>207.83099999999999</v>
      </c>
      <c r="D6" s="959">
        <v>3000</v>
      </c>
      <c r="E6" s="959">
        <v>12</v>
      </c>
      <c r="G6" s="480">
        <v>2017</v>
      </c>
      <c r="H6" s="212">
        <v>28418.85</v>
      </c>
      <c r="I6" s="58">
        <v>8896.01</v>
      </c>
      <c r="J6" s="58">
        <v>19522.84</v>
      </c>
      <c r="K6" s="214">
        <v>27</v>
      </c>
    </row>
    <row r="7" spans="1:12" x14ac:dyDescent="0.25">
      <c r="A7" s="218">
        <v>2022</v>
      </c>
      <c r="B7" s="601">
        <v>473.89400000000001</v>
      </c>
      <c r="C7" s="612">
        <v>252.29400000000001</v>
      </c>
      <c r="D7" s="959">
        <v>2759</v>
      </c>
      <c r="E7" s="959">
        <v>11</v>
      </c>
      <c r="G7" s="482">
        <v>2020</v>
      </c>
      <c r="H7" s="72">
        <v>28585.919999999998</v>
      </c>
      <c r="I7" s="61">
        <v>8918.01</v>
      </c>
      <c r="J7" s="61">
        <v>19667.91</v>
      </c>
      <c r="K7" s="73">
        <v>27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252.29400000000001</v>
      </c>
      <c r="D14" s="631">
        <f>A5</f>
        <v>2020</v>
      </c>
      <c r="E14" s="625">
        <f>IF(ISBLANK(D5),"",D5)</f>
        <v>3318</v>
      </c>
      <c r="F14" s="211"/>
      <c r="G14" s="634" t="s">
        <v>925</v>
      </c>
      <c r="H14" s="621">
        <f>IF(ISBLANK(J7),"",J7)</f>
        <v>19667.91</v>
      </c>
      <c r="I14" s="211"/>
      <c r="J14" s="211"/>
    </row>
    <row r="15" spans="1:12" x14ac:dyDescent="0.25">
      <c r="A15" s="870" t="s">
        <v>16</v>
      </c>
      <c r="B15" s="630">
        <f>IF(ISBLANK(B7),"",B7)</f>
        <v>473.89400000000001</v>
      </c>
      <c r="D15" s="632">
        <f t="shared" ref="D15:D16" si="0">A6</f>
        <v>2021</v>
      </c>
      <c r="E15" s="626">
        <f>IF(ISBLANK(D6),"",D6)</f>
        <v>3000</v>
      </c>
      <c r="F15" s="211"/>
      <c r="G15" s="635" t="s">
        <v>926</v>
      </c>
      <c r="H15" s="623">
        <f>IF(ISBLANK(I7),"",I7)</f>
        <v>8918.01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2759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252.29400000000001</v>
      </c>
      <c r="F19" s="253"/>
      <c r="G19" s="634" t="s">
        <v>529</v>
      </c>
      <c r="H19" s="621">
        <f>IF(ISBLANK(J7),"",J7)</f>
        <v>19667.91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473.89400000000001</v>
      </c>
      <c r="F20" s="253"/>
      <c r="G20" s="635" t="s">
        <v>528</v>
      </c>
      <c r="H20" s="623">
        <f>IF(ISBLANK(I7),"",I7)</f>
        <v>8918.01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4.9000000000000004</v>
      </c>
      <c r="C5" s="1092">
        <v>6285</v>
      </c>
      <c r="D5" s="1093">
        <v>1201</v>
      </c>
      <c r="E5" s="1092">
        <v>3576</v>
      </c>
      <c r="F5" s="1093">
        <v>50</v>
      </c>
    </row>
    <row r="6" spans="1:9" x14ac:dyDescent="0.25">
      <c r="A6" s="218">
        <v>2021</v>
      </c>
      <c r="B6" s="1092">
        <v>2.7</v>
      </c>
      <c r="C6" s="1092">
        <v>6595</v>
      </c>
      <c r="D6" s="1093">
        <v>1203</v>
      </c>
      <c r="E6" s="1092">
        <v>4006</v>
      </c>
      <c r="F6" s="1093">
        <v>50</v>
      </c>
    </row>
    <row r="7" spans="1:9" x14ac:dyDescent="0.25">
      <c r="A7" s="219">
        <v>2022</v>
      </c>
      <c r="B7" s="73">
        <v>2.1</v>
      </c>
      <c r="C7" s="73">
        <v>6595</v>
      </c>
      <c r="D7" s="73">
        <v>1204</v>
      </c>
      <c r="E7" s="73">
        <v>4006</v>
      </c>
      <c r="F7" s="73">
        <v>52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2927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1627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1300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7490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4184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3306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2577</v>
      </c>
      <c r="C5" s="458">
        <v>2350</v>
      </c>
      <c r="D5" s="458">
        <v>227</v>
      </c>
      <c r="E5" s="457">
        <v>4276</v>
      </c>
      <c r="F5" s="458">
        <v>3960</v>
      </c>
      <c r="G5" s="458">
        <v>316</v>
      </c>
      <c r="H5" s="457">
        <v>1.7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3532</v>
      </c>
      <c r="C6" s="458">
        <v>2983</v>
      </c>
      <c r="D6" s="458">
        <v>549</v>
      </c>
      <c r="E6" s="457">
        <v>6313</v>
      </c>
      <c r="F6" s="458">
        <v>5497</v>
      </c>
      <c r="G6" s="458">
        <v>816</v>
      </c>
      <c r="H6" s="457">
        <v>1.8</v>
      </c>
      <c r="I6" s="763">
        <v>1.5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2927</v>
      </c>
      <c r="C7" s="612">
        <v>1627</v>
      </c>
      <c r="D7" s="612">
        <v>1300</v>
      </c>
      <c r="E7" s="601">
        <v>7490</v>
      </c>
      <c r="F7" s="612">
        <v>4184</v>
      </c>
      <c r="G7" s="612">
        <v>3306</v>
      </c>
      <c r="H7" s="947">
        <v>2.6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2577</v>
      </c>
      <c r="C14" s="674">
        <f t="shared" ref="C14:D14" si="0">IF(ISBLANK(C5),"",C5)</f>
        <v>2350</v>
      </c>
      <c r="D14" s="669">
        <f t="shared" si="0"/>
        <v>227</v>
      </c>
      <c r="F14" s="884">
        <f>A5</f>
        <v>2020</v>
      </c>
      <c r="G14" s="674">
        <f>IF(ISBLANK(E5),"",E5)</f>
        <v>4276</v>
      </c>
      <c r="H14" s="674">
        <f t="shared" ref="H14:I16" si="1">IF(ISBLANK(F5),"",F5)</f>
        <v>3960</v>
      </c>
      <c r="I14" s="669">
        <f t="shared" si="1"/>
        <v>316</v>
      </c>
      <c r="J14" s="756"/>
      <c r="K14" s="884">
        <f>A5</f>
        <v>2020</v>
      </c>
      <c r="L14" s="674">
        <f>IF(ISBLANK(H5),"",H5)</f>
        <v>1.7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3532</v>
      </c>
      <c r="C15" s="879">
        <f t="shared" si="3"/>
        <v>2983</v>
      </c>
      <c r="D15" s="886">
        <f t="shared" si="3"/>
        <v>549</v>
      </c>
      <c r="F15" s="890">
        <f t="shared" ref="F15:F16" si="4">A6</f>
        <v>2021</v>
      </c>
      <c r="G15" s="853">
        <f t="shared" ref="G15:G16" si="5">IF(ISBLANK(E6),"",E6)</f>
        <v>6313</v>
      </c>
      <c r="H15" s="853">
        <f t="shared" si="1"/>
        <v>5497</v>
      </c>
      <c r="I15" s="670">
        <f t="shared" si="1"/>
        <v>816</v>
      </c>
      <c r="J15" s="211"/>
      <c r="K15" s="890">
        <f t="shared" ref="K15:K16" si="6">A6</f>
        <v>2021</v>
      </c>
      <c r="L15" s="853">
        <f t="shared" ref="L15:M16" si="7">IF(ISBLANK(H6),"",H6)</f>
        <v>1.8</v>
      </c>
      <c r="M15" s="670">
        <f t="shared" si="7"/>
        <v>1.5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2927</v>
      </c>
      <c r="C16" s="888">
        <f t="shared" si="3"/>
        <v>1627</v>
      </c>
      <c r="D16" s="889">
        <f t="shared" si="3"/>
        <v>1300</v>
      </c>
      <c r="F16" s="891">
        <f t="shared" si="4"/>
        <v>2022</v>
      </c>
      <c r="G16" s="676">
        <f t="shared" si="5"/>
        <v>7490</v>
      </c>
      <c r="H16" s="676">
        <f t="shared" si="1"/>
        <v>4184</v>
      </c>
      <c r="I16" s="671">
        <f t="shared" si="1"/>
        <v>3306</v>
      </c>
      <c r="J16" s="211"/>
      <c r="K16" s="891">
        <f t="shared" si="6"/>
        <v>2022</v>
      </c>
      <c r="L16" s="676">
        <f t="shared" si="7"/>
        <v>2.6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2577</v>
      </c>
      <c r="C22" s="674">
        <f t="shared" ref="C22:D22" si="8">IF(ISBLANK(C5),"",C5)</f>
        <v>2350</v>
      </c>
      <c r="D22" s="669">
        <f t="shared" si="8"/>
        <v>227</v>
      </c>
      <c r="F22" s="884">
        <f>A5</f>
        <v>2020</v>
      </c>
      <c r="G22" s="674">
        <f>IF(ISBLANK(E5),"",E5)</f>
        <v>4276</v>
      </c>
      <c r="H22" s="674">
        <f t="shared" ref="H22:I24" si="9">IF(ISBLANK(F5),"",F5)</f>
        <v>3960</v>
      </c>
      <c r="I22" s="669">
        <f t="shared" si="9"/>
        <v>316</v>
      </c>
      <c r="J22" s="756"/>
      <c r="K22" s="884">
        <f>A5</f>
        <v>2020</v>
      </c>
      <c r="L22" s="674">
        <f>IF(ISBLANK(H5),"",H5)</f>
        <v>1.7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3532</v>
      </c>
      <c r="C23" s="853">
        <f t="shared" si="11"/>
        <v>2983</v>
      </c>
      <c r="D23" s="670">
        <f t="shared" si="11"/>
        <v>549</v>
      </c>
      <c r="F23" s="890">
        <f t="shared" ref="F23:F24" si="12">A6</f>
        <v>2021</v>
      </c>
      <c r="G23" s="853">
        <f t="shared" ref="G23:G24" si="13">IF(ISBLANK(E6),"",E6)</f>
        <v>6313</v>
      </c>
      <c r="H23" s="853">
        <f t="shared" si="9"/>
        <v>5497</v>
      </c>
      <c r="I23" s="670">
        <f t="shared" si="9"/>
        <v>816</v>
      </c>
      <c r="J23" s="211"/>
      <c r="K23" s="890">
        <f t="shared" ref="K23:K24" si="14">A6</f>
        <v>2021</v>
      </c>
      <c r="L23" s="853">
        <f t="shared" ref="L23:M24" si="15">IF(ISBLANK(H6),"",H6)</f>
        <v>1.8</v>
      </c>
      <c r="M23" s="670">
        <f t="shared" si="15"/>
        <v>1.5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2927</v>
      </c>
      <c r="C24" s="676">
        <f t="shared" si="11"/>
        <v>1627</v>
      </c>
      <c r="D24" s="671">
        <f t="shared" si="11"/>
        <v>1300</v>
      </c>
      <c r="F24" s="891">
        <f t="shared" si="12"/>
        <v>2022</v>
      </c>
      <c r="G24" s="676">
        <f t="shared" si="13"/>
        <v>7490</v>
      </c>
      <c r="H24" s="676">
        <f t="shared" si="9"/>
        <v>4184</v>
      </c>
      <c r="I24" s="671">
        <f t="shared" si="9"/>
        <v>3306</v>
      </c>
      <c r="J24" s="211"/>
      <c r="K24" s="891">
        <f t="shared" si="14"/>
        <v>2022</v>
      </c>
      <c r="L24" s="676">
        <f t="shared" si="15"/>
        <v>2.6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144</v>
      </c>
      <c r="C3" s="71">
        <v>21</v>
      </c>
      <c r="D3" s="71">
        <v>10.7</v>
      </c>
      <c r="F3" s="105" t="s">
        <v>537</v>
      </c>
      <c r="G3" s="97">
        <f>IF(ISBLANK(B3),"",B3)</f>
        <v>144</v>
      </c>
      <c r="H3" s="97">
        <f>IF(ISBLANK(B4),"",B4)</f>
        <v>253</v>
      </c>
      <c r="I3" s="97">
        <f>IF(ISBLANK(B5),"",B5)</f>
        <v>246</v>
      </c>
      <c r="J3" s="365"/>
    </row>
    <row r="4" spans="1:12" x14ac:dyDescent="0.25">
      <c r="A4" s="286">
        <v>2021</v>
      </c>
      <c r="B4" s="214">
        <v>253</v>
      </c>
      <c r="C4" s="214">
        <v>18</v>
      </c>
      <c r="D4" s="214">
        <v>7.8</v>
      </c>
      <c r="F4" s="130" t="s">
        <v>538</v>
      </c>
      <c r="G4" s="98">
        <f>IF(ISBLANK(C3),"",C3)</f>
        <v>21</v>
      </c>
      <c r="H4" s="98">
        <f>IF(ISBLANK(C4),"",C4)</f>
        <v>18</v>
      </c>
      <c r="I4" s="98">
        <f>IF(ISBLANK(C5),"",C5)</f>
        <v>14</v>
      </c>
      <c r="J4" s="365"/>
    </row>
    <row r="5" spans="1:12" x14ac:dyDescent="0.25">
      <c r="A5" s="218">
        <v>2022</v>
      </c>
      <c r="B5" s="168">
        <v>246</v>
      </c>
      <c r="C5" s="168">
        <v>14</v>
      </c>
      <c r="D5" s="168">
        <v>7.6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144</v>
      </c>
      <c r="H8" s="97">
        <f>IF(ISBLANK(B4),"",B4)</f>
        <v>253</v>
      </c>
      <c r="I8" s="97">
        <f>IF(ISBLANK(B5),"",B5)</f>
        <v>246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21</v>
      </c>
      <c r="H9" s="98">
        <f>IF(ISBLANK(C4),"",C4)</f>
        <v>18</v>
      </c>
      <c r="I9" s="98">
        <f>IF(ISBLANK(C5),"",C5)</f>
        <v>14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10.7</v>
      </c>
      <c r="H13" s="132">
        <f>IF(ISBLANK(D4),"",D4)</f>
        <v>7.8</v>
      </c>
      <c r="I13" s="132">
        <f>IF(ISBLANK(D5),"",D5)</f>
        <v>7.6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765</v>
      </c>
      <c r="C4" s="110">
        <v>800</v>
      </c>
      <c r="E4" s="29" t="s">
        <v>540</v>
      </c>
      <c r="F4" s="163">
        <f>B4/($B$22+$C$22)*100</f>
        <v>3.1606346058502726</v>
      </c>
      <c r="G4" s="163">
        <f>C4/($B$22+$C$22)*100</f>
        <v>3.3052388035035531</v>
      </c>
      <c r="J4" s="29" t="s">
        <v>540</v>
      </c>
      <c r="K4" s="163">
        <f>G4</f>
        <v>3.3052388035035531</v>
      </c>
    </row>
    <row r="5" spans="1:11" x14ac:dyDescent="0.25">
      <c r="A5" s="202" t="s">
        <v>541</v>
      </c>
      <c r="B5" s="212">
        <v>796</v>
      </c>
      <c r="C5" s="160">
        <v>817</v>
      </c>
      <c r="E5" s="29" t="s">
        <v>541</v>
      </c>
      <c r="F5" s="163">
        <f t="shared" ref="F5:G21" si="0">B5/($B$22+$C$22)*100</f>
        <v>3.2887126094860353</v>
      </c>
      <c r="G5" s="163">
        <f t="shared" si="0"/>
        <v>3.375475128078004</v>
      </c>
      <c r="J5" s="29" t="s">
        <v>541</v>
      </c>
      <c r="K5" s="163">
        <f t="shared" ref="K5:K21" si="1">G5</f>
        <v>3.375475128078004</v>
      </c>
    </row>
    <row r="6" spans="1:11" x14ac:dyDescent="0.25">
      <c r="A6" s="202" t="s">
        <v>542</v>
      </c>
      <c r="B6" s="212">
        <v>845</v>
      </c>
      <c r="C6" s="160">
        <v>825</v>
      </c>
      <c r="E6" s="29" t="s">
        <v>542</v>
      </c>
      <c r="F6" s="163">
        <f t="shared" si="0"/>
        <v>3.4911584862006282</v>
      </c>
      <c r="G6" s="163">
        <f t="shared" si="0"/>
        <v>3.4085275161130393</v>
      </c>
      <c r="J6" s="29" t="s">
        <v>542</v>
      </c>
      <c r="K6" s="163">
        <f t="shared" si="1"/>
        <v>3.4085275161130393</v>
      </c>
    </row>
    <row r="7" spans="1:11" x14ac:dyDescent="0.25">
      <c r="A7" s="202" t="s">
        <v>543</v>
      </c>
      <c r="B7" s="212">
        <v>838</v>
      </c>
      <c r="C7" s="160">
        <v>858</v>
      </c>
      <c r="E7" s="29" t="s">
        <v>543</v>
      </c>
      <c r="F7" s="163">
        <f t="shared" si="0"/>
        <v>3.4622376466699718</v>
      </c>
      <c r="G7" s="163">
        <f t="shared" si="0"/>
        <v>3.5448686167575607</v>
      </c>
      <c r="J7" s="29" t="s">
        <v>543</v>
      </c>
      <c r="K7" s="163">
        <f t="shared" si="1"/>
        <v>3.5448686167575607</v>
      </c>
    </row>
    <row r="8" spans="1:11" x14ac:dyDescent="0.25">
      <c r="A8" s="202" t="s">
        <v>544</v>
      </c>
      <c r="B8" s="212">
        <v>710</v>
      </c>
      <c r="C8" s="160">
        <v>783</v>
      </c>
      <c r="E8" s="29" t="s">
        <v>544</v>
      </c>
      <c r="F8" s="163">
        <f t="shared" si="0"/>
        <v>2.9333994381094035</v>
      </c>
      <c r="G8" s="163">
        <f t="shared" si="0"/>
        <v>3.2350024789291028</v>
      </c>
      <c r="J8" s="29" t="s">
        <v>544</v>
      </c>
      <c r="K8" s="163">
        <f t="shared" si="1"/>
        <v>3.2350024789291028</v>
      </c>
    </row>
    <row r="9" spans="1:11" x14ac:dyDescent="0.25">
      <c r="A9" s="202" t="s">
        <v>545</v>
      </c>
      <c r="B9" s="212">
        <v>667</v>
      </c>
      <c r="C9" s="160">
        <v>646</v>
      </c>
      <c r="E9" s="29" t="s">
        <v>545</v>
      </c>
      <c r="F9" s="163">
        <f t="shared" si="0"/>
        <v>2.7557428524210876</v>
      </c>
      <c r="G9" s="163">
        <f t="shared" si="0"/>
        <v>2.6689803338291194</v>
      </c>
      <c r="J9" s="29" t="s">
        <v>545</v>
      </c>
      <c r="K9" s="163">
        <f t="shared" si="1"/>
        <v>2.6689803338291194</v>
      </c>
    </row>
    <row r="10" spans="1:11" x14ac:dyDescent="0.25">
      <c r="A10" s="202" t="s">
        <v>546</v>
      </c>
      <c r="B10" s="212">
        <v>709</v>
      </c>
      <c r="C10" s="160">
        <v>788</v>
      </c>
      <c r="E10" s="29" t="s">
        <v>546</v>
      </c>
      <c r="F10" s="163">
        <f t="shared" si="0"/>
        <v>2.9292678896050242</v>
      </c>
      <c r="G10" s="163">
        <f t="shared" si="0"/>
        <v>3.2556602214509995</v>
      </c>
      <c r="J10" s="29" t="s">
        <v>546</v>
      </c>
      <c r="K10" s="163">
        <f t="shared" si="1"/>
        <v>3.2556602214509995</v>
      </c>
    </row>
    <row r="11" spans="1:11" x14ac:dyDescent="0.25">
      <c r="A11" s="202" t="s">
        <v>547</v>
      </c>
      <c r="B11" s="212">
        <v>690</v>
      </c>
      <c r="C11" s="160">
        <v>789</v>
      </c>
      <c r="E11" s="29" t="s">
        <v>547</v>
      </c>
      <c r="F11" s="163">
        <f t="shared" si="0"/>
        <v>2.8507684680218146</v>
      </c>
      <c r="G11" s="163">
        <f t="shared" si="0"/>
        <v>3.2597917699553793</v>
      </c>
      <c r="J11" s="29" t="s">
        <v>547</v>
      </c>
      <c r="K11" s="163">
        <f t="shared" si="1"/>
        <v>3.2597917699553793</v>
      </c>
    </row>
    <row r="12" spans="1:11" x14ac:dyDescent="0.25">
      <c r="A12" s="202" t="s">
        <v>548</v>
      </c>
      <c r="B12" s="212">
        <v>763</v>
      </c>
      <c r="C12" s="160">
        <v>815</v>
      </c>
      <c r="E12" s="29" t="s">
        <v>548</v>
      </c>
      <c r="F12" s="163">
        <f t="shared" si="0"/>
        <v>3.1523715088415138</v>
      </c>
      <c r="G12" s="163">
        <f t="shared" si="0"/>
        <v>3.3672120310692453</v>
      </c>
      <c r="J12" s="29" t="s">
        <v>548</v>
      </c>
      <c r="K12" s="163">
        <f t="shared" si="1"/>
        <v>3.3672120310692453</v>
      </c>
    </row>
    <row r="13" spans="1:11" x14ac:dyDescent="0.25">
      <c r="A13" s="202" t="s">
        <v>549</v>
      </c>
      <c r="B13" s="212">
        <v>741</v>
      </c>
      <c r="C13" s="160">
        <v>811</v>
      </c>
      <c r="E13" s="29" t="s">
        <v>549</v>
      </c>
      <c r="F13" s="163">
        <f t="shared" si="0"/>
        <v>3.0614774417451662</v>
      </c>
      <c r="G13" s="163">
        <f t="shared" si="0"/>
        <v>3.350685837051727</v>
      </c>
      <c r="J13" s="29" t="s">
        <v>549</v>
      </c>
      <c r="K13" s="163">
        <f t="shared" si="1"/>
        <v>3.350685837051727</v>
      </c>
    </row>
    <row r="14" spans="1:11" x14ac:dyDescent="0.25">
      <c r="A14" s="202" t="s">
        <v>550</v>
      </c>
      <c r="B14" s="212">
        <v>777</v>
      </c>
      <c r="C14" s="160">
        <v>800</v>
      </c>
      <c r="E14" s="29" t="s">
        <v>550</v>
      </c>
      <c r="F14" s="163">
        <f t="shared" si="0"/>
        <v>3.2102131879028257</v>
      </c>
      <c r="G14" s="163">
        <f t="shared" si="0"/>
        <v>3.3052388035035531</v>
      </c>
      <c r="J14" s="29" t="s">
        <v>550</v>
      </c>
      <c r="K14" s="163">
        <f t="shared" si="1"/>
        <v>3.3052388035035531</v>
      </c>
    </row>
    <row r="15" spans="1:11" x14ac:dyDescent="0.25">
      <c r="A15" s="202" t="s">
        <v>551</v>
      </c>
      <c r="B15" s="212">
        <v>826</v>
      </c>
      <c r="C15" s="160">
        <v>810</v>
      </c>
      <c r="E15" s="29" t="s">
        <v>551</v>
      </c>
      <c r="F15" s="163">
        <f t="shared" si="0"/>
        <v>3.4126590646174191</v>
      </c>
      <c r="G15" s="163">
        <f t="shared" si="0"/>
        <v>3.3465542885473472</v>
      </c>
      <c r="J15" s="29" t="s">
        <v>551</v>
      </c>
      <c r="K15" s="163">
        <f t="shared" si="1"/>
        <v>3.3465542885473472</v>
      </c>
    </row>
    <row r="16" spans="1:11" x14ac:dyDescent="0.25">
      <c r="A16" s="202" t="s">
        <v>552</v>
      </c>
      <c r="B16" s="212">
        <v>745</v>
      </c>
      <c r="C16" s="160">
        <v>777</v>
      </c>
      <c r="E16" s="29" t="s">
        <v>552</v>
      </c>
      <c r="F16" s="163">
        <f t="shared" si="0"/>
        <v>3.0780036357626837</v>
      </c>
      <c r="G16" s="163">
        <f t="shared" si="0"/>
        <v>3.2102131879028257</v>
      </c>
      <c r="J16" s="29" t="s">
        <v>552</v>
      </c>
      <c r="K16" s="163">
        <f t="shared" si="1"/>
        <v>3.2102131879028257</v>
      </c>
    </row>
    <row r="17" spans="1:11" x14ac:dyDescent="0.25">
      <c r="A17" s="202" t="s">
        <v>553</v>
      </c>
      <c r="B17" s="212">
        <v>705</v>
      </c>
      <c r="C17" s="160">
        <v>674</v>
      </c>
      <c r="E17" s="29" t="s">
        <v>553</v>
      </c>
      <c r="F17" s="163">
        <f t="shared" si="0"/>
        <v>2.9127416955875063</v>
      </c>
      <c r="G17" s="163">
        <f t="shared" si="0"/>
        <v>2.7846636919517436</v>
      </c>
      <c r="J17" s="29" t="s">
        <v>553</v>
      </c>
      <c r="K17" s="163">
        <f t="shared" si="1"/>
        <v>2.7846636919517436</v>
      </c>
    </row>
    <row r="18" spans="1:11" x14ac:dyDescent="0.25">
      <c r="A18" s="202" t="s">
        <v>554</v>
      </c>
      <c r="B18" s="212">
        <v>603</v>
      </c>
      <c r="C18" s="160">
        <v>514</v>
      </c>
      <c r="E18" s="29" t="s">
        <v>554</v>
      </c>
      <c r="F18" s="163">
        <f t="shared" si="0"/>
        <v>2.4913237481408035</v>
      </c>
      <c r="G18" s="163">
        <f t="shared" si="0"/>
        <v>2.1236159312510328</v>
      </c>
      <c r="J18" s="29" t="s">
        <v>554</v>
      </c>
      <c r="K18" s="163">
        <f t="shared" si="1"/>
        <v>2.1236159312510328</v>
      </c>
    </row>
    <row r="19" spans="1:11" x14ac:dyDescent="0.25">
      <c r="A19" s="202" t="s">
        <v>555</v>
      </c>
      <c r="B19" s="212">
        <v>391</v>
      </c>
      <c r="C19" s="160">
        <v>338</v>
      </c>
      <c r="E19" s="29" t="s">
        <v>555</v>
      </c>
      <c r="F19" s="163">
        <f t="shared" si="0"/>
        <v>1.6154354652123615</v>
      </c>
      <c r="G19" s="163">
        <f t="shared" si="0"/>
        <v>1.3964633944802511</v>
      </c>
      <c r="J19" s="29" t="s">
        <v>555</v>
      </c>
      <c r="K19" s="163">
        <f t="shared" si="1"/>
        <v>1.3964633944802511</v>
      </c>
    </row>
    <row r="20" spans="1:11" x14ac:dyDescent="0.25">
      <c r="A20" s="202" t="s">
        <v>556</v>
      </c>
      <c r="B20" s="212">
        <v>268</v>
      </c>
      <c r="C20" s="160">
        <v>226</v>
      </c>
      <c r="E20" s="29" t="s">
        <v>556</v>
      </c>
      <c r="F20" s="163">
        <f t="shared" si="0"/>
        <v>1.1072549991736904</v>
      </c>
      <c r="G20" s="163">
        <f t="shared" si="0"/>
        <v>0.93372996198975378</v>
      </c>
      <c r="J20" s="29" t="s">
        <v>556</v>
      </c>
      <c r="K20" s="163">
        <f t="shared" si="1"/>
        <v>0.93372996198975378</v>
      </c>
    </row>
    <row r="21" spans="1:11" x14ac:dyDescent="0.25">
      <c r="A21" s="203" t="s">
        <v>557</v>
      </c>
      <c r="B21" s="72">
        <v>148</v>
      </c>
      <c r="C21" s="111">
        <v>146</v>
      </c>
      <c r="E21" s="31" t="s">
        <v>557</v>
      </c>
      <c r="F21" s="163">
        <f t="shared" si="0"/>
        <v>0.61146917864815742</v>
      </c>
      <c r="G21" s="163">
        <f t="shared" si="0"/>
        <v>0.60320608163939837</v>
      </c>
      <c r="J21" s="31" t="s">
        <v>557</v>
      </c>
      <c r="K21" s="210">
        <f t="shared" si="1"/>
        <v>0.60320608163939837</v>
      </c>
    </row>
    <row r="22" spans="1:11" x14ac:dyDescent="0.25">
      <c r="A22" s="309" t="s">
        <v>16</v>
      </c>
      <c r="B22" s="121">
        <f>SUM(B4:B21)</f>
        <v>11987</v>
      </c>
      <c r="C22" s="124">
        <f>SUM(C4:C21)</f>
        <v>12217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392</v>
      </c>
      <c r="C3" s="110">
        <v>402</v>
      </c>
      <c r="E3" s="297" t="s">
        <v>709</v>
      </c>
      <c r="F3" s="71">
        <v>34.42</v>
      </c>
      <c r="G3" s="71">
        <v>36.61</v>
      </c>
      <c r="K3" s="122" t="s">
        <v>16</v>
      </c>
      <c r="L3" s="71">
        <v>3.99</v>
      </c>
      <c r="M3" s="71">
        <v>3.4</v>
      </c>
    </row>
    <row r="4" spans="1:16" x14ac:dyDescent="0.25">
      <c r="A4" s="202" t="s">
        <v>704</v>
      </c>
      <c r="B4" s="212">
        <v>579</v>
      </c>
      <c r="C4" s="160">
        <v>586</v>
      </c>
      <c r="E4" s="298" t="s">
        <v>710</v>
      </c>
      <c r="F4" s="214">
        <v>36.47</v>
      </c>
      <c r="G4" s="214">
        <v>35.28</v>
      </c>
      <c r="K4" s="215" t="s">
        <v>212</v>
      </c>
      <c r="L4" s="214">
        <v>3.89</v>
      </c>
      <c r="M4" s="214">
        <v>3.3</v>
      </c>
      <c r="N4" s="211"/>
    </row>
    <row r="5" spans="1:16" x14ac:dyDescent="0.25">
      <c r="A5" s="202" t="s">
        <v>705</v>
      </c>
      <c r="B5" s="212">
        <v>556</v>
      </c>
      <c r="C5" s="160">
        <v>358</v>
      </c>
      <c r="E5" s="298" t="s">
        <v>711</v>
      </c>
      <c r="F5" s="214">
        <v>20.99</v>
      </c>
      <c r="G5" s="214">
        <v>20.54</v>
      </c>
      <c r="K5" s="123" t="s">
        <v>213</v>
      </c>
      <c r="L5" s="73">
        <v>4.1100000000000003</v>
      </c>
      <c r="M5" s="73">
        <v>3.54</v>
      </c>
      <c r="N5" s="211"/>
    </row>
    <row r="6" spans="1:16" x14ac:dyDescent="0.25">
      <c r="A6" s="202" t="s">
        <v>706</v>
      </c>
      <c r="B6" s="212">
        <v>823</v>
      </c>
      <c r="C6" s="160">
        <v>437</v>
      </c>
      <c r="E6" s="298" t="s">
        <v>712</v>
      </c>
      <c r="F6" s="214">
        <v>6.36</v>
      </c>
      <c r="G6" s="214">
        <v>5.65</v>
      </c>
      <c r="K6" s="226"/>
      <c r="L6" s="164"/>
      <c r="M6" s="211"/>
    </row>
    <row r="7" spans="1:16" x14ac:dyDescent="0.25">
      <c r="A7" s="202" t="s">
        <v>707</v>
      </c>
      <c r="B7" s="212">
        <v>647</v>
      </c>
      <c r="C7" s="160">
        <v>432</v>
      </c>
      <c r="E7" s="299" t="s">
        <v>713</v>
      </c>
      <c r="F7" s="73">
        <v>1.76</v>
      </c>
      <c r="G7" s="73">
        <v>1.93</v>
      </c>
      <c r="K7" s="227"/>
      <c r="L7" s="211"/>
      <c r="M7" s="211"/>
    </row>
    <row r="8" spans="1:16" x14ac:dyDescent="0.25">
      <c r="A8" s="203" t="s">
        <v>708</v>
      </c>
      <c r="B8" s="72">
        <v>619</v>
      </c>
      <c r="C8" s="111">
        <v>787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13.391072618254496</v>
      </c>
      <c r="C13" s="301">
        <f>B3/SUM(B3:B8)*100</f>
        <v>10.840707964601769</v>
      </c>
      <c r="E13" s="217" t="s">
        <v>836</v>
      </c>
      <c r="F13" s="289">
        <f>IF(ISBLANK(F3),"",F3)</f>
        <v>34.42</v>
      </c>
      <c r="G13" s="289">
        <f>IF(ISBLANK(G3),"",G3)</f>
        <v>36.61</v>
      </c>
    </row>
    <row r="14" spans="1:16" x14ac:dyDescent="0.25">
      <c r="A14" s="220" t="s">
        <v>825</v>
      </c>
      <c r="B14" s="305">
        <f>C4/SUM(C3:C8)*100</f>
        <v>19.520319786808791</v>
      </c>
      <c r="C14" s="302">
        <f>B4/SUM(B3:B8)*100</f>
        <v>16.01216814159292</v>
      </c>
      <c r="E14" s="286" t="s">
        <v>837</v>
      </c>
      <c r="F14" s="290">
        <f t="shared" ref="F14:G17" si="0">IF(ISBLANK(F4),"",F4)</f>
        <v>36.47</v>
      </c>
      <c r="G14" s="290">
        <f t="shared" si="0"/>
        <v>35.28</v>
      </c>
    </row>
    <row r="15" spans="1:16" x14ac:dyDescent="0.25">
      <c r="A15" s="220" t="s">
        <v>826</v>
      </c>
      <c r="B15" s="305">
        <f>C5/SUM(C3:C8)*100</f>
        <v>11.925383077948034</v>
      </c>
      <c r="C15" s="302">
        <f>B5/SUM(B3:B8)*100</f>
        <v>15.376106194690264</v>
      </c>
      <c r="E15" s="286" t="s">
        <v>838</v>
      </c>
      <c r="F15" s="290">
        <f t="shared" si="0"/>
        <v>20.99</v>
      </c>
      <c r="G15" s="290">
        <f t="shared" si="0"/>
        <v>20.54</v>
      </c>
    </row>
    <row r="16" spans="1:16" x14ac:dyDescent="0.25">
      <c r="A16" s="220" t="s">
        <v>827</v>
      </c>
      <c r="B16" s="305">
        <f>C6/SUM(C3:C8)*100</f>
        <v>14.556962025316455</v>
      </c>
      <c r="C16" s="302">
        <f>B6/SUM(B3:B8)*100</f>
        <v>22.759955752212392</v>
      </c>
      <c r="E16" s="286" t="s">
        <v>839</v>
      </c>
      <c r="F16" s="290">
        <f t="shared" si="0"/>
        <v>6.36</v>
      </c>
      <c r="G16" s="290">
        <f t="shared" si="0"/>
        <v>5.65</v>
      </c>
    </row>
    <row r="17" spans="1:18" x14ac:dyDescent="0.25">
      <c r="A17" s="220" t="s">
        <v>828</v>
      </c>
      <c r="B17" s="305">
        <f>C7/SUM(C3:C8)*100</f>
        <v>14.390406395736177</v>
      </c>
      <c r="C17" s="302">
        <f>B7/SUM(B3:B8)*100</f>
        <v>17.892699115044248</v>
      </c>
      <c r="E17" s="219" t="s">
        <v>840</v>
      </c>
      <c r="F17" s="291">
        <f t="shared" si="0"/>
        <v>1.76</v>
      </c>
      <c r="G17" s="291">
        <f t="shared" si="0"/>
        <v>1.93</v>
      </c>
    </row>
    <row r="18" spans="1:18" x14ac:dyDescent="0.25">
      <c r="A18" s="221" t="s">
        <v>829</v>
      </c>
      <c r="B18" s="306">
        <f>C8/SUM(C3:C8)*100</f>
        <v>26.21585609593604</v>
      </c>
      <c r="C18" s="303">
        <f>B8/SUM(B3:B8)*100</f>
        <v>17.118362831858409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13.391072618254496</v>
      </c>
      <c r="C22" s="301">
        <f>C13</f>
        <v>10.840707964601769</v>
      </c>
    </row>
    <row r="23" spans="1:18" x14ac:dyDescent="0.25">
      <c r="A23" s="220" t="s">
        <v>831</v>
      </c>
      <c r="B23" s="305">
        <f t="shared" ref="B23:C27" si="1">B14</f>
        <v>19.520319786808791</v>
      </c>
      <c r="C23" s="302">
        <f t="shared" si="1"/>
        <v>16.01216814159292</v>
      </c>
    </row>
    <row r="24" spans="1:18" x14ac:dyDescent="0.25">
      <c r="A24" s="307" t="s">
        <v>832</v>
      </c>
      <c r="B24" s="305">
        <f t="shared" si="1"/>
        <v>11.925383077948034</v>
      </c>
      <c r="C24" s="302">
        <f t="shared" si="1"/>
        <v>15.376106194690264</v>
      </c>
    </row>
    <row r="25" spans="1:18" x14ac:dyDescent="0.25">
      <c r="A25" s="220" t="s">
        <v>833</v>
      </c>
      <c r="B25" s="305">
        <f t="shared" si="1"/>
        <v>14.556962025316455</v>
      </c>
      <c r="C25" s="302">
        <f t="shared" si="1"/>
        <v>22.759955752212392</v>
      </c>
    </row>
    <row r="26" spans="1:18" x14ac:dyDescent="0.25">
      <c r="A26" s="220" t="s">
        <v>834</v>
      </c>
      <c r="B26" s="305">
        <f t="shared" si="1"/>
        <v>14.390406395736177</v>
      </c>
      <c r="C26" s="302">
        <f t="shared" si="1"/>
        <v>17.892699115044248</v>
      </c>
    </row>
    <row r="27" spans="1:18" x14ac:dyDescent="0.25">
      <c r="A27" s="308" t="s">
        <v>835</v>
      </c>
      <c r="B27" s="306">
        <f t="shared" si="1"/>
        <v>26.21585609593604</v>
      </c>
      <c r="C27" s="303">
        <f t="shared" si="1"/>
        <v>17.118362831858409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752</v>
      </c>
      <c r="C34" s="110">
        <v>591</v>
      </c>
      <c r="E34" s="297" t="s">
        <v>709</v>
      </c>
      <c r="F34" s="71">
        <v>36.61</v>
      </c>
      <c r="G34" s="211"/>
      <c r="K34" s="122" t="s">
        <v>16</v>
      </c>
      <c r="L34" s="71">
        <v>3.4</v>
      </c>
      <c r="M34" s="211"/>
    </row>
    <row r="35" spans="1:16" x14ac:dyDescent="0.25">
      <c r="A35" s="202" t="s">
        <v>704</v>
      </c>
      <c r="B35" s="212">
        <v>830</v>
      </c>
      <c r="C35" s="160">
        <v>693</v>
      </c>
      <c r="E35" s="298" t="s">
        <v>710</v>
      </c>
      <c r="F35" s="214">
        <v>35.28</v>
      </c>
      <c r="G35" s="211"/>
      <c r="K35" s="215" t="s">
        <v>212</v>
      </c>
      <c r="L35" s="214">
        <v>3.3</v>
      </c>
      <c r="M35" s="211"/>
      <c r="N35" s="29" t="s">
        <v>876</v>
      </c>
    </row>
    <row r="36" spans="1:16" x14ac:dyDescent="0.25">
      <c r="A36" s="202" t="s">
        <v>705</v>
      </c>
      <c r="B36" s="212">
        <v>670</v>
      </c>
      <c r="C36" s="160">
        <v>416</v>
      </c>
      <c r="E36" s="298" t="s">
        <v>711</v>
      </c>
      <c r="F36" s="214">
        <v>20.54</v>
      </c>
      <c r="G36" s="211"/>
      <c r="K36" s="123" t="s">
        <v>213</v>
      </c>
      <c r="L36" s="73">
        <v>3.54</v>
      </c>
      <c r="M36" s="211"/>
      <c r="N36" s="288">
        <v>2022</v>
      </c>
    </row>
    <row r="37" spans="1:16" x14ac:dyDescent="0.25">
      <c r="A37" s="202" t="s">
        <v>706</v>
      </c>
      <c r="B37" s="212">
        <v>709</v>
      </c>
      <c r="C37" s="160">
        <v>473</v>
      </c>
      <c r="E37" s="298" t="s">
        <v>712</v>
      </c>
      <c r="F37" s="214">
        <v>5.65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516</v>
      </c>
      <c r="C38" s="160">
        <v>408</v>
      </c>
      <c r="E38" s="299" t="s">
        <v>713</v>
      </c>
      <c r="F38" s="73">
        <v>1.93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460</v>
      </c>
      <c r="C39" s="111">
        <v>554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18.851674641148325</v>
      </c>
      <c r="C44" s="301">
        <f>B34/SUM(B34:B39)*100</f>
        <v>19.100838201676403</v>
      </c>
      <c r="E44" s="217" t="s">
        <v>836</v>
      </c>
      <c r="F44" s="289">
        <f>IF(ISBLANK(F34),"",F34)</f>
        <v>36.61</v>
      </c>
    </row>
    <row r="45" spans="1:16" x14ac:dyDescent="0.25">
      <c r="A45" s="220" t="s">
        <v>825</v>
      </c>
      <c r="B45" s="305">
        <f>C35/SUM(C34:C39)*100</f>
        <v>22.105263157894736</v>
      </c>
      <c r="C45" s="302">
        <f>B35/SUM(B34:B39)*100</f>
        <v>21.082042164084328</v>
      </c>
      <c r="E45" s="286" t="s">
        <v>837</v>
      </c>
      <c r="F45" s="290">
        <f t="shared" ref="F45:F48" si="2">IF(ISBLANK(F35),"",F35)</f>
        <v>35.28</v>
      </c>
    </row>
    <row r="46" spans="1:16" x14ac:dyDescent="0.25">
      <c r="A46" s="220" t="s">
        <v>826</v>
      </c>
      <c r="B46" s="305">
        <f>C36/SUM(C34:C39)*100</f>
        <v>13.269537480063795</v>
      </c>
      <c r="C46" s="302">
        <f>B36/SUM(B34:B39)*100</f>
        <v>17.018034036068073</v>
      </c>
      <c r="E46" s="286" t="s">
        <v>838</v>
      </c>
      <c r="F46" s="290">
        <f t="shared" si="2"/>
        <v>20.54</v>
      </c>
    </row>
    <row r="47" spans="1:16" x14ac:dyDescent="0.25">
      <c r="A47" s="220" t="s">
        <v>827</v>
      </c>
      <c r="B47" s="305">
        <f>C37/SUM(C34:C39)*100</f>
        <v>15.087719298245613</v>
      </c>
      <c r="C47" s="302">
        <f>B37/SUM(B34:B39)*100</f>
        <v>18.008636017272035</v>
      </c>
      <c r="E47" s="286" t="s">
        <v>839</v>
      </c>
      <c r="F47" s="290">
        <f t="shared" si="2"/>
        <v>5.65</v>
      </c>
    </row>
    <row r="48" spans="1:16" x14ac:dyDescent="0.25">
      <c r="A48" s="220" t="s">
        <v>828</v>
      </c>
      <c r="B48" s="305">
        <f>C38/SUM(C34:C39)*100</f>
        <v>13.014354066985645</v>
      </c>
      <c r="C48" s="302">
        <f>B38/SUM(B34:B39)*100</f>
        <v>13.106426212852426</v>
      </c>
      <c r="E48" s="219" t="s">
        <v>840</v>
      </c>
      <c r="F48" s="291">
        <f t="shared" si="2"/>
        <v>1.93</v>
      </c>
    </row>
    <row r="49" spans="1:3" x14ac:dyDescent="0.25">
      <c r="A49" s="221" t="s">
        <v>829</v>
      </c>
      <c r="B49" s="306">
        <f>C39/SUM(C34:C39)*100</f>
        <v>17.671451355661883</v>
      </c>
      <c r="C49" s="303">
        <f>B39/SUM(B34:B39)*100</f>
        <v>11.684023368046736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18.851674641148325</v>
      </c>
      <c r="C53" s="301">
        <f>C44</f>
        <v>19.100838201676403</v>
      </c>
    </row>
    <row r="54" spans="1:3" x14ac:dyDescent="0.25">
      <c r="A54" s="220" t="s">
        <v>831</v>
      </c>
      <c r="B54" s="305">
        <f t="shared" ref="B54:C54" si="3">B45</f>
        <v>22.105263157894736</v>
      </c>
      <c r="C54" s="302">
        <f t="shared" si="3"/>
        <v>21.082042164084328</v>
      </c>
    </row>
    <row r="55" spans="1:3" x14ac:dyDescent="0.25">
      <c r="A55" s="307" t="s">
        <v>832</v>
      </c>
      <c r="B55" s="305">
        <f t="shared" ref="B55:C55" si="4">B46</f>
        <v>13.269537480063795</v>
      </c>
      <c r="C55" s="302">
        <f t="shared" si="4"/>
        <v>17.018034036068073</v>
      </c>
    </row>
    <row r="56" spans="1:3" x14ac:dyDescent="0.25">
      <c r="A56" s="220" t="s">
        <v>833</v>
      </c>
      <c r="B56" s="305">
        <f t="shared" ref="B56:C56" si="5">B47</f>
        <v>15.087719298245613</v>
      </c>
      <c r="C56" s="302">
        <f t="shared" si="5"/>
        <v>18.008636017272035</v>
      </c>
    </row>
    <row r="57" spans="1:3" x14ac:dyDescent="0.25">
      <c r="A57" s="220" t="s">
        <v>834</v>
      </c>
      <c r="B57" s="305">
        <f t="shared" ref="B57:C57" si="6">B48</f>
        <v>13.014354066985645</v>
      </c>
      <c r="C57" s="302">
        <f t="shared" si="6"/>
        <v>13.106426212852426</v>
      </c>
    </row>
    <row r="58" spans="1:3" x14ac:dyDescent="0.25">
      <c r="A58" s="308" t="s">
        <v>835</v>
      </c>
      <c r="B58" s="306">
        <f t="shared" ref="B58:C58" si="7">B49</f>
        <v>17.671451355661883</v>
      </c>
      <c r="C58" s="303">
        <f t="shared" si="7"/>
        <v>11.684023368046736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2024-04-25T06:18:37Z</dcterms:modified>
</cp:coreProperties>
</file>