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<sst xmlns="http://schemas.openxmlformats.org/spreadsheetml/2006/main" count="6316" uniqueCount="2914">
  <si>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</si>
  <si>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</si>
  <si>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</si>
  <si>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</si>
  <si>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</si>
  <si>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</si>
  <si>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</si>
  <si>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</si>
  <si>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</si>
  <si>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</si>
  <si>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</si>
  <si>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</si>
  <si>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</si>
  <si>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</si>
  <si>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</si>
  <si>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</si>
  <si>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</si>
  <si>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</si>
  <si>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</si>
  <si>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</si>
  <si>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</si>
  <si>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</si>
  <si>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</si>
  <si>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</si>
  <si>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</si>
  <si>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</si>
  <si>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</si>
  <si>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</si>
  <si>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</si>
  <si>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</si>
  <si>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</si>
  <si>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</si>
  <si>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</si>
  <si>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</si>
  <si>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</si>
  <si>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</si>
  <si>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</si>
  <si>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</si>
  <si>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</si>
  <si>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</si>
  <si>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</si>
  <si>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</si>
  <si>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</si>
  <si>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</si>
  <si>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</si>
  <si>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</si>
  <si>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</si>
  <si>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</si>
  <si>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</si>
  <si>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</si>
  <si>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</si>
  <si>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</si>
  <si>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</si>
  <si>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</si>
  <si>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</si>
  <si>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</si>
  <si>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</si>
  <si>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</si>
  <si>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</si>
  <si>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</si>
  <si>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</si>
  <si>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</si>
  <si>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</si>
  <si>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</si>
  <si>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</si>
  <si>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</si>
  <si>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</si>
  <si>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</si>
  <si>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</si>
  <si>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</si>
  <si>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</si>
  <si>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</si>
  <si>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</si>
  <si>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</si>
  <si>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</si>
  <si>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</si>
  <si>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</si>
  <si>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</si>
  <si>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</si>
  <si>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</si>
  <si>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</si>
  <si>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</si>
  <si>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</si>
  <si>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</si>
  <si>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</si>
  <si>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</si>
  <si>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</si>
  <si>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</si>
  <si>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</si>
  <si>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</si>
  <si>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</si>
  <si>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</si>
  <si>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</si>
  <si>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</si>
  <si>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</si>
  <si>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</si>
  <si>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</si>
  <si>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</si>
  <si>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</si>
  <si>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</si>
  <si>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</si>
  <si>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</si>
  <si>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</si>
  <si>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</si>
  <si>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</si>
  <si>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</si>
  <si>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</si>
  <si>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</si>
  <si>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</si>
  <si>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</si>
  <si>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</si>
  <si>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</si>
  <si>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</si>
  <si>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</si>
  <si>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</si>
  <si>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</si>
  <si>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</si>
  <si>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</si>
  <si>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</si>
  <si>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</si>
  <si>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</si>
  <si>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</si>
  <si>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</si>
  <si>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</si>
  <si>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</si>
  <si>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</si>
  <si>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</si>
  <si>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</si>
  <si>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</si>
  <si>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</si>
  <si>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</si>
  <si>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</si>
  <si>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</si>
  <si>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</si>
  <si>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</si>
  <si>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</si>
  <si>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</si>
  <si>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</si>
  <si>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</si>
  <si>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</si>
  <si>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</si>
  <si>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</si>
  <si>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</si>
  <si>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</si>
  <si>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</si>
  <si>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</si>
  <si>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</si>
  <si>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</si>
  <si>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</si>
  <si>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</si>
  <si>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</si>
  <si>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</si>
  <si>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</si>
  <si>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</si>
  <si>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</si>
  <si>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</si>
  <si>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</si>
  <si>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</si>
  <si>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</si>
  <si>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</si>
  <si>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</si>
  <si>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</si>
  <si>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</si>
  <si>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</si>
  <si>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</si>
  <si>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</si>
  <si>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</si>
  <si>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</si>
  <si>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</si>
  <si>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</si>
  <si>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</si>
  <si>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</si>
  <si>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</si>
  <si>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</si>
  <si>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</si>
  <si>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</si>
  <si>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</si>
  <si>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</si>
  <si>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</si>
  <si>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</si>
  <si>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</si>
  <si>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</si>
  <si>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</si>
  <si>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</si>
  <si>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</si>
  <si>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</si>
  <si>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</si>
  <si>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</si>
  <si>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</si>
  <si>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</si>
  <si>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</si>
  <si>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</si>
  <si>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</si>
  <si>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</si>
  <si>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</si>
  <si>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</si>
  <si>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</si>
  <si>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</si>
  <si>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</si>
  <si>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</si>
  <si>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</si>
  <si>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</si>
  <si>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</si>
  <si>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</si>
  <si>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</si>
  <si>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</si>
  <si>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</si>
  <si>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</si>
  <si>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</si>
  <si>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</si>
  <si>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</si>
  <si>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</si>
  <si>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</si>
  <si>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</si>
  <si>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</si>
  <si>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</si>
  <si>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</si>
  <si>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</si>
  <si>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</si>
  <si>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</si>
  <si>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</si>
  <si>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</si>
  <si>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</si>
  <si>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</si>
  <si>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</si>
  <si>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</si>
  <si>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</si>
  <si>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</si>
  <si>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</si>
  <si>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</si>
  <si>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</si>
  <si>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</si>
  <si>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</si>
  <si>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</si>
  <si>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</si>
  <si>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</si>
  <si>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</si>
  <si>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</si>
  <si>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</si>
  <si>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</si>
  <si>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</si>
  <si>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</si>
  <si>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</si>
  <si>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</si>
  <si>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</si>
  <si>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</si>
  <si>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</si>
  <si>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</si>
  <si>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</si>
  <si>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</si>
  <si>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</si>
  <si>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</si>
  <si>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</si>
  <si>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</si>
  <si>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</si>
  <si>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</si>
  <si>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</si>
  <si>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</si>
  <si>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</si>
  <si>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</si>
  <si>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</si>
  <si>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</si>
  <si>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</si>
  <si>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</si>
  <si>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</si>
  <si>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</si>
  <si>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</si>
  <si>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</si>
  <si>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</si>
  <si>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</si>
  <si>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</si>
  <si>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</si>
  <si>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</si>
  <si>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</si>
  <si>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</si>
  <si>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</si>
  <si>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</si>
  <si>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</si>
  <si>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</si>
  <si>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</si>
  <si>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</si>
  <si>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</si>
  <si>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</si>
  <si>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</si>
  <si>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</si>
  <si>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</si>
  <si>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</si>
  <si>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</si>
  <si>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</si>
  <si>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</si>
  <si>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</si>
  <si>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</si>
  <si>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</si>
  <si>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</si>
  <si>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</si>
  <si>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</si>
  <si>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</si>
  <si>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</si>
  <si>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</si>
  <si>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</si>
  <si>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</si>
  <si>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</si>
  <si>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</si>
  <si>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</si>
  <si>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</si>
  <si>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</si>
  <si>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</si>
  <si>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</si>
  <si>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</si>
  <si>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</si>
  <si>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</si>
  <si>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</si>
  <si>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</si>
  <si>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</si>
  <si>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</si>
  <si>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</si>
  <si>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</si>
  <si>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</si>
  <si>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</si>
  <si>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</si>
  <si>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</si>
  <si>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</si>
  <si>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</si>
  <si>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</si>
  <si>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</si>
  <si>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</si>
  <si>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</si>
  <si>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</si>
  <si>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</si>
  <si>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</si>
  <si>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</si>
  <si>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</si>
  <si>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</si>
  <si>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</si>
  <si>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</si>
  <si>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</si>
  <si>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</si>
  <si>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</si>
  <si>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</si>
  <si>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</si>
  <si>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</si>
  <si>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</si>
  <si>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</si>
  <si>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</si>
  <si>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</si>
  <si>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</si>
  <si>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</si>
  <si>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</si>
  <si>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</si>
  <si>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</si>
  <si>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</si>
  <si>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</si>
  <si>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</si>
  <si>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</si>
  <si>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</si>
  <si>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</si>
  <si>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</si>
  <si>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</si>
  <si>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</si>
  <si>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</si>
  <si>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</si>
  <si>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</si>
  <si>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</si>
  <si>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</si>
  <si>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</si>
  <si>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</si>
  <si>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</si>
  <si>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</si>
  <si>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</si>
  <si>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</si>
  <si>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</si>
  <si>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</si>
  <si>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</si>
  <si>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</si>
  <si>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</si>
  <si>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</si>
  <si>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</si>
  <si>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</si>
  <si>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</si>
  <si>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</si>
  <si>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</si>
  <si>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</si>
  <si>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</si>
  <si>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</si>
  <si>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</si>
  <si>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</si>
  <si>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</si>
  <si>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</si>
  <si>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</si>
  <si>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</si>
  <si>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</si>
  <si>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</si>
  <si>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</si>
  <si>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</si>
  <si>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</si>
  <si>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</si>
  <si>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</si>
  <si>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</si>
  <si>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</si>
  <si>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</si>
  <si>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</si>
  <si>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</si>
  <si>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</si>
  <si>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</si>
  <si>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</si>
  <si>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</si>
  <si>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</si>
  <si>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</si>
  <si>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</si>
  <si>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</si>
  <si>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</si>
  <si>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</si>
  <si>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</si>
  <si>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</si>
  <si>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</si>
  <si>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</si>
  <si>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</si>
  <si>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</si>
  <si>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</si>
  <si>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</si>
  <si>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</si>
  <si>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</si>
  <si>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</si>
  <si>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</si>
  <si>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</si>
  <si>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</si>
  <si>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</si>
  <si>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</si>
  <si>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</si>
  <si>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</si>
  <si>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</si>
  <si>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</si>
  <si>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</si>
  <si>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</si>
  <si>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</si>
  <si>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</si>
  <si>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</si>
  <si>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</si>
  <si>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</si>
  <si>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</si>
  <si>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</si>
  <si>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</si>
  <si>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</si>
  <si>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</si>
  <si>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</si>
  <si>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</si>
  <si>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</si>
  <si>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</si>
  <si>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</si>
  <si>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</si>
  <si>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</si>
  <si>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</si>
  <si>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</si>
  <si>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</si>
  <si>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</si>
  <si>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</si>
  <si>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</si>
  <si>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</si>
  <si>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</si>
  <si>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</si>
  <si>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</si>
  <si>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</si>
  <si>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</si>
  <si>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</si>
  <si>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</si>
  <si>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</si>
  <si>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</si>
  <si>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</si>
  <si>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</si>
  <si>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</si>
  <si>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</si>
  <si>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</si>
  <si>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</si>
  <si>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</si>
  <si>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</si>
  <si>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</si>
  <si>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</si>
  <si>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</si>
  <si>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</si>
  <si>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</si>
  <si>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</si>
  <si>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</si>
  <si>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</si>
  <si>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</si>
  <si>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</si>
  <si>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</si>
  <si>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</si>
  <si>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</si>
  <si>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</si>
  <si>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</si>
  <si>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</si>
  <si>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</si>
  <si>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</si>
  <si>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</si>
  <si>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</si>
  <si>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</si>
  <si>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</si>
  <si>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</si>
  <si>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</si>
  <si>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</si>
  <si>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</si>
  <si>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</si>
  <si>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</si>
  <si>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</si>
  <si>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</si>
  <si>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</si>
  <si>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</si>
  <si>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</si>
  <si>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</si>
  <si>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</si>
  <si>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</si>
  <si>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</si>
  <si>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</si>
  <si>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</si>
  <si>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</si>
  <si>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</si>
  <si>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</si>
  <si>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</si>
  <si>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</si>
  <si>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</si>
  <si>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</si>
  <si>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</si>
  <si>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</si>
  <si>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</si>
  <si>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</si>
  <si>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</si>
  <si>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</si>
  <si>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</si>
  <si>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</si>
  <si>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</si>
  <si>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</si>
  <si>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</si>
  <si>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</si>
  <si>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</si>
  <si>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</si>
  <si>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</si>
  <si>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</si>
  <si>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</si>
  <si>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</si>
  <si>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</si>
  <si>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</si>
  <si>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</si>
  <si>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</si>
  <si>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</si>
  <si>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</si>
  <si>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</si>
  <si>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</si>
  <si>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</si>
  <si>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</si>
  <si>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</si>
  <si>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</si>
  <si>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</si>
  <si>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</si>
  <si>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</si>
  <si>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</si>
  <si>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</si>
  <si>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</si>
  <si>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</si>
  <si>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</si>
  <si>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</si>
  <si>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</si>
  <si>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</si>
  <si>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</si>
  <si>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</si>
  <si>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</si>
  <si>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</si>
  <si>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</si>
  <si>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</si>
  <si>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</si>
  <si>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</si>
  <si>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</si>
  <si>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</si>
  <si>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</si>
  <si>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</si>
  <si>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</si>
  <si>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</si>
  <si>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</si>
  <si>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</si>
  <si>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</si>
  <si>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</si>
  <si>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</si>
  <si>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</si>
  <si>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</si>
  <si>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</si>
  <si>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</si>
  <si>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</si>
  <si>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</si>
  <si>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</si>
  <si>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</si>
  <si>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</si>
  <si>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</si>
  <si>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</si>
  <si>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</si>
  <si>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</si>
  <si>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</si>
  <si>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</si>
  <si>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</si>
  <si>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</si>
  <si>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</si>
  <si>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</si>
  <si>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</si>
  <si>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</si>
  <si>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</si>
  <si>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</si>
  <si>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</si>
  <si>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</si>
  <si>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</si>
  <si>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</si>
  <si>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</si>
  <si>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</si>
  <si>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</si>
  <si>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</si>
  <si>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</si>
  <si>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</si>
  <si>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</si>
  <si>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</si>
  <si>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</si>
  <si>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</si>
  <si>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</si>
  <si>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</si>
  <si>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</si>
  <si>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</si>
  <si>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</si>
  <si>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</si>
  <si>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</si>
  <si>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</si>
  <si>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</si>
  <si>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</si>
  <si>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</si>
  <si>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</si>
  <si>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</si>
  <si>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</si>
  <si>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</si>
  <si>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</si>
  <si>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</si>
  <si>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</si>
  <si>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</si>
  <si>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</si>
  <si>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</si>
  <si>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</si>
  <si>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</si>
  <si>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</si>
  <si>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</si>
  <si>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</si>
  <si>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</si>
  <si>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</si>
  <si>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</si>
  <si>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</si>
  <si>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</si>
  <si>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</si>
  <si>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</si>
  <si>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</si>
  <si>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</si>
  <si>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</si>
  <si>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</si>
  <si>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</si>
  <si>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</si>
  <si>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</si>
  <si>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</si>
  <si>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</si>
  <si>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</si>
  <si>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</si>
  <si>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</si>
  <si>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</si>
  <si>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</si>
  <si>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</si>
  <si>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</si>
  <si>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</si>
  <si>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</si>
  <si>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</si>
  <si>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</si>
  <si>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</si>
  <si>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</si>
  <si>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</si>
  <si>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</si>
  <si>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</si>
  <si>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</si>
  <si>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</si>
  <si>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</si>
  <si>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</si>
  <si>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</si>
  <si>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</si>
  <si>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</si>
  <si>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</si>
  <si>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</si>
  <si>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</si>
  <si>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</si>
  <si>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</si>
  <si>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</si>
  <si>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</si>
  <si>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</si>
  <si>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</si>
  <si>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</si>
  <si>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</si>
  <si>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</si>
  <si>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</si>
  <si>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</si>
  <si>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</si>
  <si>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</si>
  <si>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</si>
  <si>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</si>
  <si>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</si>
  <si>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</si>
  <si>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</si>
  <si>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</si>
  <si>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</si>
  <si>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</si>
  <si>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</si>
  <si>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</si>
  <si>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</si>
  <si>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</si>
  <si>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</si>
  <si>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</si>
  <si>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</si>
  <si>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</si>
  <si>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</si>
  <si>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</si>
  <si>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</si>
  <si>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</si>
  <si>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</si>
  <si>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</si>
  <si>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</si>
  <si>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</si>
  <si>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</si>
  <si>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</si>
  <si>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</si>
  <si>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</si>
  <si>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</si>
  <si>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</si>
  <si>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</si>
  <si>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</si>
  <si>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</si>
  <si>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</si>
  <si>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</si>
  <si>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</si>
  <si>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</si>
  <si>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</si>
  <si>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</si>
  <si>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</si>
  <si>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</si>
  <si>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</si>
  <si>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</si>
  <si>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</si>
  <si>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</si>
  <si>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</si>
  <si>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</si>
  <si>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</si>
  <si>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</si>
  <si>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</si>
  <si>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</si>
  <si>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</si>
  <si>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</si>
  <si>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</si>
  <si>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</si>
  <si>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</si>
  <si>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</si>
  <si>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</si>
  <si>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</si>
  <si>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</si>
  <si>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</si>
  <si>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</si>
  <si>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</si>
  <si>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</si>
  <si>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</si>
  <si>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</si>
  <si>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</si>
  <si>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</si>
  <si>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</si>
  <si>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</si>
  <si>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</si>
  <si>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</si>
  <si>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</si>
  <si>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</si>
  <si>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</si>
  <si>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</si>
  <si>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</si>
  <si>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</si>
  <si>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</si>
  <si>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</si>
  <si>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</si>
  <si>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</si>
  <si>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</si>
  <si>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</si>
  <si>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</si>
  <si>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</si>
  <si>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</si>
  <si>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</si>
  <si>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</si>
  <si>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</si>
  <si>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</si>
  <si>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</si>
  <si>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</si>
  <si>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</si>
  <si>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</si>
  <si>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</si>
  <si>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</si>
  <si>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</si>
  <si>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</si>
  <si>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</si>
  <si>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</si>
  <si>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</si>
  <si>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</si>
  <si>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</si>
  <si>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</si>
  <si>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</si>
  <si>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</si>
  <si>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</si>
  <si>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</si>
  <si>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</si>
  <si>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</si>
  <si>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</si>
  <si>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</si>
  <si>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</si>
  <si>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</si>
  <si>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</si>
  <si>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</si>
  <si>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</si>
  <si>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</si>
  <si>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</si>
  <si>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</si>
  <si>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</si>
  <si>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</si>
  <si>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</si>
  <si>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</si>
  <si>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</si>
  <si>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</si>
  <si>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</si>
  <si>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</si>
  <si>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</si>
  <si>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</si>
  <si>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</si>
  <si>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</si>
  <si>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</si>
  <si>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</si>
  <si>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</si>
  <si>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</si>
  <si>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</si>
  <si>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</si>
  <si>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</si>
  <si>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</si>
  <si>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</si>
  <si>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</si>
  <si>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</si>
  <si>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</si>
  <si>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</si>
  <si>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</si>
  <si>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</si>
  <si>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</si>
  <si>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</si>
  <si>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</si>
  <si>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</si>
  <si>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</si>
  <si>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</si>
  <si>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</si>
  <si>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</si>
  <si>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</si>
  <si>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</si>
  <si>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</si>
  <si>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</si>
  <si>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</si>
  <si>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</si>
  <si>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</si>
  <si>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</si>
  <si>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</si>
  <si>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</si>
  <si>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</si>
  <si>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</si>
  <si>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</si>
  <si>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</si>
  <si>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</si>
  <si>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</si>
  <si>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</si>
  <si>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</si>
  <si>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</si>
  <si>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</si>
  <si>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</si>
  <si>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</si>
  <si>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</si>
  <si>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</si>
  <si>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</si>
  <si>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</si>
  <si>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</si>
  <si>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</si>
  <si>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</si>
  <si>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</si>
  <si>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</si>
  <si>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</si>
  <si>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</si>
  <si>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</si>
  <si>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</si>
  <si>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</si>
  <si>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</si>
  <si>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</si>
  <si>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</si>
  <si>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</si>
  <si>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</si>
  <si>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</si>
  <si>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</si>
  <si>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</si>
  <si>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</si>
  <si>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</si>
  <si>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</si>
  <si>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</si>
  <si>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</si>
  <si>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</si>
  <si>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</si>
  <si>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</si>
  <si>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</si>
  <si>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</si>
  <si>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</si>
  <si>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</si>
  <si>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</si>
  <si>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</si>
  <si>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</si>
  <si>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</si>
  <si>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</si>
  <si>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</si>
  <si>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</si>
  <si>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</si>
  <si>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</si>
  <si>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</si>
  <si>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</si>
  <si>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</si>
  <si>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</si>
  <si>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</si>
  <si>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</si>
  <si>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</si>
  <si>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</si>
  <si>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</si>
  <si>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</si>
  <si>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</si>
  <si>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</si>
  <si>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</si>
  <si>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</si>
  <si>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</si>
  <si>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</si>
  <si>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</si>
  <si>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</si>
  <si>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</si>
  <si>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</si>
  <si>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</si>
  <si>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</si>
  <si>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</si>
  <si>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</si>
  <si>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</si>
  <si>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</si>
  <si>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</si>
  <si>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</si>
  <si>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</si>
  <si>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</si>
  <si>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</si>
  <si>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</si>
  <si>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</si>
  <si>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</si>
  <si>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</si>
  <si>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</si>
  <si>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</si>
  <si>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</si>
  <si>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</si>
  <si>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</si>
  <si>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</si>
  <si>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</si>
  <si>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</si>
  <si>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</si>
  <si>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</si>
  <si>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</si>
  <si>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</si>
  <si>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</si>
  <si>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</si>
  <si>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</si>
  <si>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</si>
  <si>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</si>
  <si>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</si>
  <si>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</si>
  <si>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</si>
  <si>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</si>
  <si>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</si>
  <si>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</si>
  <si>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</si>
  <si>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</si>
  <si>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</si>
  <si>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</si>
  <si>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</si>
  <si>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</si>
  <si>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</si>
  <si>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</si>
  <si>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</si>
  <si>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</si>
  <si>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</si>
  <si>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</si>
  <si>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</si>
  <si>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</si>
  <si>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</si>
  <si>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</si>
  <si>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</si>
  <si>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</si>
  <si>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</si>
  <si>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</si>
  <si>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</si>
  <si>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</si>
  <si>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</si>
  <si>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</si>
  <si>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</si>
  <si>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</si>
  <si>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</si>
  <si>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</si>
  <si>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</si>
  <si>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</si>
  <si>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</si>
  <si>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</si>
  <si>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</si>
  <si>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</si>
  <si>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</si>
  <si>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</si>
  <si>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</si>
  <si>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</si>
  <si>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</si>
  <si>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</si>
  <si>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</si>
  <si>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</si>
  <si>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</si>
  <si>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</si>
  <si>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</si>
  <si>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</si>
  <si>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</si>
  <si>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</si>
  <si>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</si>
  <si>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</si>
  <si>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</si>
  <si>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</si>
  <si>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</si>
  <si>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</si>
  <si>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</si>
  <si>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</si>
  <si>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</si>
  <si>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</si>
  <si>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</si>
  <si>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</si>
  <si>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</si>
  <si>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</si>
  <si>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</si>
  <si>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</si>
  <si>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</si>
  <si>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</si>
  <si>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</si>
  <si>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</si>
  <si>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</si>
  <si>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</si>
  <si>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</si>
  <si>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</si>
  <si>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</si>
  <si>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</si>
  <si>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</si>
  <si>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</si>
  <si>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</si>
  <si>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</si>
  <si>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</si>
  <si>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</si>
  <si>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</si>
  <si>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</si>
  <si>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</si>
  <si>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</si>
  <si>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</si>
  <si>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</si>
  <si>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</si>
  <si>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</si>
  <si>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</si>
  <si>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</si>
  <si>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</si>
  <si>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</si>
  <si>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</si>
  <si>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</si>
  <si>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</si>
  <si>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</si>
  <si>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</si>
  <si>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</si>
  <si>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</si>
  <si>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</si>
  <si>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</si>
  <si>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</si>
  <si>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</si>
  <si>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</si>
  <si>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</si>
  <si>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</si>
  <si>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</si>
  <si>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</si>
  <si>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</si>
  <si>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</si>
  <si>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</si>
  <si>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</si>
  <si>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</si>
  <si>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</si>
  <si>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</si>
  <si>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</si>
  <si>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</si>
  <si>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</si>
  <si>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</si>
  <si>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</si>
  <si>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</si>
  <si>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</si>
  <si>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</si>
  <si>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</si>
  <si>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</si>
  <si>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</si>
  <si>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</si>
  <si>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</si>
  <si>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</si>
  <si>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</si>
  <si>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</si>
  <si>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</si>
  <si>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</si>
  <si>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</si>
  <si>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</si>
  <si>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</si>
  <si>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</si>
  <si>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</si>
  <si>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</si>
  <si>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</si>
  <si>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</si>
  <si>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</si>
  <si>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</si>
  <si>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</si>
  <si>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</si>
  <si>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</si>
  <si>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</si>
  <si>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</si>
  <si>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</si>
  <si>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</si>
  <si>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</si>
  <si>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</si>
  <si>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</si>
  <si>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</si>
  <si>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</si>
  <si>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</si>
  <si>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</si>
  <si>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</si>
  <si>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</si>
  <si>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</si>
  <si>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</si>
  <si>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</si>
  <si>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</si>
  <si>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</si>
  <si>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</si>
  <si>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</si>
  <si>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</si>
  <si>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</si>
  <si>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</si>
  <si>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</si>
  <si>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</si>
  <si>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</si>
  <si>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</si>
  <si>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</si>
  <si>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</si>
  <si>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</si>
  <si>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</si>
  <si>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</si>
  <si>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</si>
  <si>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</si>
  <si>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</si>
  <si>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</si>
  <si>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</si>
  <si>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</si>
  <si>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</si>
  <si>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</si>
  <si>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</si>
  <si>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</si>
  <si>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</si>
  <si>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</si>
  <si>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</si>
  <si>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</si>
  <si>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</si>
  <si>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</si>
  <si>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</si>
  <si>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</si>
  <si>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</si>
  <si>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</si>
  <si>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</si>
  <si>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</si>
  <si>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</si>
  <si>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</si>
  <si>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</si>
  <si>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</si>
  <si>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</si>
  <si>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</si>
  <si>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</si>
  <si>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</si>
  <si>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</si>
  <si>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</si>
  <si>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</si>
  <si>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</si>
  <si>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</si>
  <si>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</si>
  <si>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</si>
  <si>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</si>
  <si>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</si>
  <si>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</si>
  <si>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</si>
  <si>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</si>
  <si>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</si>
  <si>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</si>
  <si>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</si>
  <si>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</si>
  <si>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</si>
  <si>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</si>
  <si>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</si>
  <si>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</si>
  <si>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</si>
  <si>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</si>
  <si>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</si>
  <si>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</si>
  <si>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</si>
  <si>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</si>
  <si>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</si>
  <si>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</si>
  <si>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</si>
  <si>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</si>
  <si>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</si>
  <si>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</si>
  <si>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</si>
  <si>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</si>
  <si>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</si>
  <si>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</si>
  <si>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</si>
  <si>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</si>
  <si>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</si>
  <si>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</si>
  <si>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</si>
  <si>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</si>
  <si>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</si>
  <si>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</si>
  <si>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</si>
  <si>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</si>
  <si>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</si>
  <si>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</si>
  <si>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</si>
  <si>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</si>
  <si>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</si>
  <si>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</si>
  <si>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</si>
  <si>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</si>
  <si>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</si>
  <si>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</si>
  <si>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</si>
  <si>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</si>
  <si>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</si>
  <si>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</si>
  <si>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</si>
  <si>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</si>
  <si>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</si>
  <si>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</si>
  <si>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</si>
  <si>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</si>
  <si>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</si>
  <si>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</si>
  <si>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</si>
  <si>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</si>
  <si>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</si>
  <si>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</si>
  <si>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</si>
  <si>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</si>
  <si>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</si>
  <si>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</si>
  <si>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</si>
  <si>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</si>
  <si>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</si>
  <si>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</si>
  <si>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</si>
  <si>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</si>
  <si>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</si>
  <si>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</si>
  <si>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</si>
  <si>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</si>
  <si>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</si>
  <si>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</si>
  <si>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</si>
  <si>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</si>
  <si>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</si>
  <si>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</si>
  <si>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</si>
  <si>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</si>
  <si>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</si>
  <si>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</si>
  <si>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</si>
  <si>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</si>
  <si>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</si>
  <si>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</si>
  <si>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</si>
  <si>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</si>
  <si>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</si>
  <si>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</si>
  <si>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</si>
  <si>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</si>
  <si>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</si>
  <si>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</si>
  <si>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</si>
  <si>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</si>
  <si>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</si>
  <si>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</si>
  <si>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</si>
  <si>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</si>
  <si>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</si>
  <si>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</si>
  <si>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</si>
  <si>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</si>
  <si>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</si>
  <si>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</si>
  <si>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</si>
  <si>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</si>
  <si>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</si>
  <si>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</si>
  <si>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</si>
  <si>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</si>
  <si>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</si>
  <si>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</si>
  <si>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</si>
  <si>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</si>
  <si>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</si>
  <si>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</si>
  <si>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</si>
  <si>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</si>
  <si>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</si>
  <si>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</si>
  <si>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</si>
  <si>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</si>
  <si>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</si>
  <si>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</si>
  <si>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</si>
  <si>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</si>
  <si>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</si>
  <si>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</si>
  <si>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</si>
  <si>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</si>
  <si>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</si>
  <si>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</si>
  <si>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</si>
  <si>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</si>
  <si>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</si>
  <si>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</si>
  <si>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</si>
  <si>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</si>
  <si>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</si>
  <si>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</si>
  <si>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</si>
  <si>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</si>
  <si>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</si>
  <si>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</si>
  <si>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</si>
  <si>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</si>
  <si>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</si>
  <si>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</si>
  <si>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</si>
  <si>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</si>
  <si>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</si>
  <si>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</si>
  <si>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</si>
  <si>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</si>
  <si>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</si>
  <si>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</si>
  <si>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</si>
  <si>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</si>
  <si>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</si>
  <si>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</si>
  <si>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</si>
  <si>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</si>
  <si>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</si>
  <si>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</si>
  <si>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</si>
  <si>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</si>
  <si>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</si>
  <si>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</si>
  <si>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</si>
  <si>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</si>
  <si>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</si>
  <si>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</si>
  <si>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</si>
  <si>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</si>
  <si>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</si>
  <si>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</si>
  <si>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</si>
  <si>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</si>
  <si>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</si>
  <si>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</si>
  <si>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</si>
  <si>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</si>
  <si>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</si>
  <si>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</si>
  <si>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</si>
  <si>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</si>
  <si>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</si>
  <si>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</si>
  <si>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</si>
  <si>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</si>
  <si>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</si>
  <si>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</si>
  <si>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</si>
  <si>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</si>
  <si>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</si>
  <si>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</si>
  <si>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</si>
  <si>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</si>
  <si>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</si>
  <si>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</si>
  <si>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</si>
  <si>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</si>
  <si>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</si>
  <si>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</si>
  <si>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</si>
  <si>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</si>
  <si>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</si>
  <si>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</si>
  <si>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</si>
  <si>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</si>
  <si>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</si>
  <si>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</si>
  <si>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</si>
  <si>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</si>
  <si>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</si>
  <si>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</si>
  <si>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</si>
  <si>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</si>
  <si>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</si>
  <si>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</si>
  <si>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</si>
  <si>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</si>
  <si>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</si>
  <si>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</si>
  <si>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</si>
  <si>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</si>
  <si>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</si>
  <si>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</si>
  <si>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</si>
  <si>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</si>
  <si>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</si>
  <si>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</si>
  <si>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</si>
  <si>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</si>
  <si>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</si>
  <si>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</si>
  <si>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</si>
  <si>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</si>
  <si>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</si>
  <si>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</si>
  <si>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</si>
  <si>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</si>
  <si>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</si>
  <si>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</si>
  <si>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</si>
  <si>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</si>
  <si>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</si>
  <si>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</si>
  <si>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</si>
  <si>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</si>
  <si>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</si>
  <si>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</si>
  <si>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</si>
  <si>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</si>
  <si>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</si>
  <si>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</si>
  <si>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</si>
  <si>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</si>
  <si>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</si>
  <si>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</si>
  <si>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</si>
  <si>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</si>
  <si>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</si>
  <si>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</si>
  <si>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</si>
  <si>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</si>
  <si>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</si>
  <si>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</si>
  <si>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</si>
  <si>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</si>
  <si>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</si>
  <si>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</si>
  <si>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</si>
  <si>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</si>
  <si>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</si>
  <si>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</si>
  <si>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</si>
  <si>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</si>
  <si>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</si>
  <si>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</si>
  <si>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</si>
  <si>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</si>
  <si>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</si>
  <si>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</si>
  <si>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</si>
  <si>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</si>
  <si>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</si>
  <si>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</si>
  <si>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</si>
  <si>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</si>
  <si>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</si>
  <si>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</si>
  <si>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</si>
  <si>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</si>
  <si>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</si>
  <si>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</si>
  <si>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</si>
  <si>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</si>
  <si>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</si>
  <si>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</si>
  <si>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</si>
  <si>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</si>
  <si>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</si>
  <si>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</si>
  <si>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</si>
  <si>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</si>
  <si>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</si>
  <si>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</si>
  <si>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</si>
  <si>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</si>
  <si>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</si>
  <si>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</si>
  <si>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</si>
  <si>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</si>
  <si>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</si>
  <si>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</si>
  <si>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</si>
  <si>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</si>
  <si>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</si>
  <si>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</si>
  <si>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</si>
  <si>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</si>
  <si>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</si>
  <si>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</si>
  <si>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</si>
  <si>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</si>
  <si>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</si>
  <si>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</si>
  <si>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</si>
  <si>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</si>
  <si>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</si>
  <si>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</si>
  <si>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</si>
  <si>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</si>
  <si>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</si>
  <si>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</si>
  <si>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</si>
  <si>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</si>
  <si>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</si>
  <si>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</si>
  <si>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</si>
  <si>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</si>
  <si>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</si>
  <si>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</si>
  <si>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</si>
  <si>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</si>
  <si>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</si>
  <si>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</si>
  <si>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</si>
  <si>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</si>
  <si>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</si>
  <si>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</si>
  <si>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</si>
  <si>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</si>
  <si>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</si>
  <si>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</si>
  <si>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</si>
  <si>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</si>
  <si>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</si>
  <si>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</si>
  <si>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</si>
  <si>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</si>
  <si>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</si>
  <si>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</si>
  <si>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</si>
  <si>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</si>
  <si>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</si>
  <si>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</si>
  <si>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</si>
  <si>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</si>
  <si>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</si>
  <si>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</si>
  <si>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</si>
  <si>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</si>
  <si>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</si>
  <si>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</si>
  <si>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</si>
  <si>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</si>
  <si>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</si>
  <si>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</si>
  <si>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</si>
  <si>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</si>
  <si>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</si>
  <si>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</si>
  <si>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</si>
  <si>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</si>
  <si>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</si>
  <si>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</si>
  <si>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</si>
  <si>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</si>
  <si>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</si>
  <si>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</si>
  <si>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</si>
  <si>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</si>
  <si>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</si>
  <si>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</si>
  <si>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</si>
  <si>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</si>
  <si>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</si>
  <si>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</si>
  <si>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</si>
  <si>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</si>
  <si>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</si>
  <si>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</si>
  <si>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</si>
  <si>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</si>
  <si>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</si>
  <si>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</si>
  <si>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</si>
  <si>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</si>
  <si>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</si>
  <si>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</si>
  <si>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</si>
  <si>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</si>
  <si>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</si>
  <si>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</si>
  <si>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</si>
  <si>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</si>
  <si>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</si>
  <si>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</si>
  <si>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</si>
  <si>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</si>
  <si>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</si>
  <si>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</si>
  <si>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</si>
  <si>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</si>
  <si>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</si>
  <si>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</si>
  <si>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</si>
  <si>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</si>
  <si>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</si>
  <si>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</si>
  <si>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</si>
  <si>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</si>
  <si>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</si>
  <si>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</si>
  <si>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</si>
  <si>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</si>
  <si>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</si>
  <si>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</si>
  <si>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</si>
  <si>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</si>
  <si>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</si>
  <si>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</si>
  <si>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</si>
  <si>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</si>
  <si>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</si>
  <si>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</si>
  <si>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</si>
  <si>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</si>
  <si>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</si>
  <si>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</si>
  <si>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</si>
  <si>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</si>
  <si>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</si>
  <si>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</si>
  <si>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</si>
  <si>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</si>
  <si>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</si>
  <si>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</si>
  <si>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</si>
  <si>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</si>
  <si>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</si>
  <si>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</si>
  <si>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</si>
  <si>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</si>
  <si>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</si>
  <si>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</si>
  <si>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</si>
  <si>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</si>
  <si>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</si>
  <si>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</si>
  <si>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</si>
  <si>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</si>
  <si>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</si>
  <si>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</si>
  <si>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</si>
  <si>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</si>
  <si>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</si>
  <si>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</si>
  <si>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</si>
  <si>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</si>
  <si>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</si>
  <si>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</si>
  <si>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</si>
  <si>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</si>
  <si>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</si>
  <si>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</si>
  <si>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</si>
  <si>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</si>
  <si>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</si>
  <si>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</si>
  <si>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</si>
  <si>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</si>
  <si>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</si>
  <si>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</si>
  <si>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</si>
  <si>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</si>
  <si>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</si>
  <si>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</si>
  <si>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</si>
  <si>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</si>
  <si>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</si>
  <si>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</si>
  <si>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</si>
  <si>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</si>
  <si>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</si>
  <si>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</si>
  <si>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</si>
  <si>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</si>
  <si>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</si>
  <si>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</si>
  <si>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</si>
  <si>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</si>
  <si>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</si>
  <si>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</si>
  <si>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</si>
  <si>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</si>
  <si>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</si>
  <si>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</si>
  <si>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</si>
  <si>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</si>
  <si>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</si>
  <si>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</si>
  <si>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</si>
  <si>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</si>
  <si>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</si>
  <si>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</si>
  <si>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</si>
  <si>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</si>
  <si>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</si>
  <si>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</si>
  <si>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</si>
  <si>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</si>
  <si>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</si>
  <si>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</si>
  <si>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</si>
  <si>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</si>
  <si>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</si>
  <si>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</si>
  <si>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</si>
  <si>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</si>
  <si>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</si>
  <si>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</si>
  <si>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</si>
  <si>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</si>
  <si>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</si>
  <si>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</si>
  <si>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</si>
  <si>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</si>
  <si>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</si>
  <si>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</si>
  <si>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</si>
  <si>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</si>
  <si>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</si>
  <si>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</si>
  <si>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</si>
  <si>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</si>
  <si>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</si>
  <si>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</si>
  <si>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</si>
  <si>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</si>
  <si>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</si>
  <si>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</si>
  <si>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</si>
  <si>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</si>
  <si>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</si>
  <si>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</si>
  <si>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</si>
  <si>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</si>
  <si>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</si>
  <si>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</si>
  <si>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</si>
  <si>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</si>
  <si>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</si>
  <si>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</si>
  <si>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</si>
  <si>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</si>
  <si>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</si>
  <si>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</si>
  <si>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</si>
  <si>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</si>
  <si>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</si>
  <si>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</si>
  <si>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</si>
  <si>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</si>
  <si>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</si>
  <si>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</si>
  <si>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</si>
  <si>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</si>
  <si>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</si>
  <si>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</si>
  <si>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</si>
  <si>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</si>
  <si>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</si>
  <si>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</si>
  <si>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</si>
  <si>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</si>
  <si>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</si>
  <si>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</si>
  <si>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</si>
  <si>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</si>
  <si>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</si>
  <si>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</si>
  <si>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</si>
  <si>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</si>
  <si>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</si>
  <si>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</si>
  <si>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</si>
  <si>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</si>
  <si>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</si>
  <si>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</si>
  <si>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</si>
  <si>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</si>
  <si>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</si>
  <si>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</si>
  <si>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</si>
  <si>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</si>
  <si>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</si>
  <si>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</si>
  <si>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</si>
  <si>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</si>
  <si>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</si>
  <si>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</si>
  <si>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</si>
  <si>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</si>
  <si>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</si>
  <si>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</si>
  <si>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</si>
  <si>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</si>
  <si>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</si>
  <si>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</si>
  <si>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</si>
  <si>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</si>
  <si>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</si>
  <si>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</si>
  <si>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</si>
  <si>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</si>
  <si>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</si>
  <si>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</si>
  <si>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</si>
  <si>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</si>
  <si>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</si>
  <si>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</si>
  <si>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</si>
  <si>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</si>
  <si>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</si>
  <si>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</si>
  <si>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</si>
  <si>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</si>
  <si>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</si>
  <si>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</si>
  <si>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</si>
  <si>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</si>
  <si>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</si>
  <si>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</si>
  <si>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</si>
  <si>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</si>
  <si>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</si>
  <si>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</si>
  <si>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</si>
  <si>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</si>
  <si>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</si>
  <si>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</si>
  <si>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</si>
  <si>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</si>
  <si>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</si>
  <si>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</si>
  <si>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</si>
  <si>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</si>
  <si>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</si>
  <si>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</si>
  <si>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</si>
  <si>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</si>
  <si>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</si>
  <si>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</si>
  <si>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</si>
  <si>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</si>
  <si>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</si>
  <si>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</si>
  <si>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</si>
  <si>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</si>
  <si>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</si>
  <si>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</si>
  <si>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</si>
  <si>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</si>
  <si>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</si>
  <si>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</si>
  <si>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</si>
  <si>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</si>
  <si>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</si>
  <si>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</si>
  <si>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</si>
  <si>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</si>
  <si>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</si>
  <si>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</si>
  <si>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</si>
  <si>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</si>
  <si>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</si>
  <si>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</si>
  <si>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</si>
  <si>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</si>
  <si>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</si>
  <si>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</si>
  <si>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</si>
  <si>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</si>
  <si>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</si>
  <si>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</si>
  <si>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</si>
  <si>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</si>
  <si>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</si>
  <si>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</si>
  <si>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</si>
  <si>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</si>
  <si>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</si>
  <si>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</si>
  <si>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</si>
  <si>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</si>
  <si>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</si>
  <si>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</si>
  <si>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</si>
  <si>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</si>
  <si>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</si>
  <si>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</si>
  <si>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</si>
  <si>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</si>
  <si>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</si>
  <si>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</si>
  <si>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</si>
  <si>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</si>
  <si>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</si>
  <si>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</si>
  <si>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</si>
  <si>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</si>
  <si>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</si>
  <si>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</si>
  <si>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</si>
  <si>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</si>
  <si>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</si>
  <si>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</si>
  <si>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</si>
  <si>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</si>
  <si>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</si>
  <si>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</si>
  <si>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</si>
  <si>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</si>
  <si>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</si>
  <si>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</si>
  <si>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</si>
  <si>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</si>
  <si>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</si>
  <si>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</si>
  <si>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</si>
  <si>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</si>
  <si>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</si>
  <si>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</si>
  <si>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</si>
  <si>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</si>
  <si>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</si>
  <si>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</si>
  <si>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</si>
  <si>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</si>
  <si>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</si>
  <si>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</si>
  <si>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</si>
  <si>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</si>
  <si>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</si>
  <si>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</si>
  <si>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</si>
  <si>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</si>
  <si>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</si>
  <si>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</si>
  <si>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</si>
  <si>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</si>
  <si>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</si>
  <si>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</si>
  <si>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</si>
  <si>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</si>
  <si>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</si>
  <si>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</si>
  <si>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</si>
  <si>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</si>
  <si>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</si>
  <si>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</si>
  <si>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</si>
  <si>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</si>
  <si>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</si>
  <si>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</si>
  <si>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</si>
  <si>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</si>
  <si>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</si>
  <si>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</si>
  <si>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</si>
  <si>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</si>
  <si>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</si>
  <si>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</si>
  <si>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</si>
  <si>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</si>
  <si>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</si>
  <si>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</si>
  <si>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</si>
  <si>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</si>
  <si>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</si>
  <si>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</si>
  <si>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</si>
  <si>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</si>
  <si>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</si>
  <si>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</si>
  <si>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</si>
  <si>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</si>
  <si>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</si>
  <si>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</si>
  <si>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</si>
  <si>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</si>
  <si>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</si>
  <si>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</si>
  <si>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</si>
  <si>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</si>
  <si>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</si>
  <si>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</si>
  <si>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</si>
  <si>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</si>
  <si>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</si>
  <si>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</si>
  <si>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</si>
  <si>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</si>
  <si>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</si>
  <si>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</si>
  <si>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</si>
  <si>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</si>
  <si>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</si>
  <si>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</si>
  <si>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</si>
  <si>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</si>
  <si>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</si>
  <si>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</si>
  <si>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</si>
  <si>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</si>
  <si>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</si>
  <si>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</si>
  <si>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</si>
  <si>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</si>
  <si>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</si>
  <si>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</si>
  <si>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</si>
  <si>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</si>
  <si>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</si>
  <si>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</si>
  <si>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</si>
  <si>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</si>
  <si>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</si>
  <si>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</si>
  <si>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</si>
  <si>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</si>
  <si>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</si>
  <si>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</si>
  <si>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</si>
  <si>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</si>
  <si>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</si>
  <si>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</si>
  <si>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</si>
  <si>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</si>
  <si>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</si>
  <si>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</si>
  <si>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</si>
  <si>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</si>
  <si>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</si>
  <si>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</si>
  <si>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</si>
  <si>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</si>
  <si>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</si>
  <si>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</si>
  <si>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</si>
  <si>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</si>
  <si>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</si>
  <si>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</si>
  <si>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</si>
  <si>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</si>
  <si>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</si>
  <si>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</si>
  <si>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</si>
  <si>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</si>
  <si>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</si>
  <si>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</si>
  <si>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</si>
  <si>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</si>
  <si>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</si>
  <si>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</si>
  <si>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</si>
  <si>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</si>
  <si>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</si>
  <si>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</si>
  <si>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</si>
  <si>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</si>
  <si>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</si>
  <si>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</si>
  <si>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</si>
  <si>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</si>
  <si>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</si>
  <si>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</si>
  <si>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</si>
  <si>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</si>
  <si>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</si>
  <si>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</si>
  <si>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</si>
  <si>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</si>
  <si>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</si>
  <si>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</si>
  <si>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</si>
  <si>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</si>
  <si>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</si>
  <si>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</si>
  <si>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</si>
  <si>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</si>
  <si>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</si>
  <si>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</si>
  <si>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</si>
  <si>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</si>
  <si>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</si>
  <si>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</si>
  <si>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</si>
  <si>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</si>
  <si>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</si>
  <si>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</si>
  <si>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</si>
  <si>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</si>
  <si>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</si>
  <si>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</si>
  <si>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</si>
  <si>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</si>
  <si>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</si>
  <si>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</si>
  <si>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</si>
  <si>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</si>
  <si>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</si>
  <si>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</si>
  <si>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</si>
  <si>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</si>
  <si>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</si>
  <si>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</si>
  <si>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</si>
  <si>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</si>
  <si>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</si>
  <si>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</si>
  <si>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</si>
  <si>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</si>
  <si>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</si>
  <si>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</si>
  <si>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</si>
  <si>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</si>
  <si>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</si>
  <si>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</si>
  <si>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</si>
  <si>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</si>
  <si>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</si>
  <si>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</si>
  <si>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</si>
  <si>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</si>
  <si>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</si>
  <si>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</si>
  <si>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</si>
  <si>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</si>
  <si>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</si>
  <si>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</si>
  <si>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</si>
  <si>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</si>
  <si>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</si>
  <si>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</si>
  <si>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</si>
  <si>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</si>
  <si>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</si>
  <si>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</si>
  <si>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</si>
  <si>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</si>
  <si>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</si>
  <si>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</si>
  <si>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</si>
  <si>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</si>
  <si>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</si>
  <si>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</si>
  <si>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</si>
  <si>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</si>
  <si>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</si>
  <si>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</si>
  <si>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</si>
  <si>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</si>
  <si>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</si>
  <si>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</si>
  <si>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</si>
  <si>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</si>
  <si>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</si>
  <si>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</si>
  <si>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</si>
  <si>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</si>
  <si>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</si>
  <si>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</si>
  <si>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</si>
  <si>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</si>
  <si>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</si>
  <si>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</si>
  <si>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</si>
  <si>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</si>
  <si>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</si>
  <si>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</si>
  <si>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</si>
  <si>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</si>
  <si>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</si>
  <si>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</si>
  <si>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</si>
  <si>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</si>
  <si>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</si>
  <si>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</si>
  <si>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</si>
  <si>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</si>
  <si>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</si>
  <si>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</si>
  <si>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</si>
  <si>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</si>
  <si>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</si>
  <si>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</si>
  <si>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</si>
  <si>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</si>
  <si>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</si>
  <si>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</si>
  <si>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</si>
  <si>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</si>
  <si>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</si>
  <si>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</si>
  <si>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</si>
  <si>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</si>
  <si>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</si>
  <si>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</si>
  <si>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</si>
  <si>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</si>
  <si>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</si>
  <si>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</si>
  <si>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</si>
  <si>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</si>
  <si>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</si>
  <si>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</si>
  <si>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</si>
  <si>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</si>
  <si>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</si>
  <si>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</si>
  <si>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</si>
  <si>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</si>
  <si>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</si>
  <si>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</si>
  <si>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</si>
  <si>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</si>
  <si>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</si>
  <si>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</si>
  <si>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</si>
  <si>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</si>
  <si>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</si>
  <si>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</si>
  <si>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</si>
  <si>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</si>
  <si>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</si>
  <si>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</si>
  <si>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</si>
  <si>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</si>
  <si>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</si>
  <si>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</si>
  <si>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</si>
  <si>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</si>
  <si>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</si>
  <si>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</si>
  <si>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</si>
  <si>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</si>
  <si>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</si>
  <si>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</si>
  <si>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</si>
  <si>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</si>
  <si>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</si>
  <si>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</si>
  <si>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</si>
  <si>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</si>
  <si>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</si>
  <si>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</si>
  <si>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</si>
  <si>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</si>
  <si>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</si>
  <si>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</si>
  <si>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</si>
  <si>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</si>
  <si>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</si>
  <si>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</si>
  <si>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</si>
  <si>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</si>
  <si>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</si>
  <si>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</si>
  <si>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</si>
  <si>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</si>
  <si>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</si>
  <si>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</si>
  <si>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</si>
  <si>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</si>
  <si>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</si>
  <si>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</si>
  <si>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</si>
  <si>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</si>
  <si>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</si>
  <si>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</si>
  <si>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</si>
  <si>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</si>
  <si>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</si>
  <si>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</si>
  <si>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</si>
  <si>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</si>
  <si>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</si>
  <si>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</si>
  <si>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</si>
  <si>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</si>
  <si>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</si>
  <si>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</si>
  <si>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</si>
  <si>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</si>
  <si>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</si>
  <si>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</si>
  <si>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</si>
  <si>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</si>
  <si>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</si>
  <si>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</si>
  <si>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</si>
  <si>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</si>
  <si>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</si>
  <si>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</si>
  <si>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</si>
  <si>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</si>
  <si>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</si>
  <si>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</si>
  <si>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</si>
  <si>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</si>
  <si>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</si>
  <si>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</si>
  <si>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</si>
  <si>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</si>
  <si>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</si>
  <si>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</si>
  <si>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</si>
  <si>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</si>
  <si>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</si>
  <si>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</si>
  <si>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</si>
  <si>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</si>
  <si>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</si>
  <si>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</si>
  <si>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</si>
  <si>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</si>
  <si>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</si>
  <si>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</si>
  <si>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</si>
  <si>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</si>
  <si>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</si>
  <si>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</si>
  <si>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</si>
  <si>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</si>
  <si>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</si>
  <si>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</si>
  <si>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</si>
  <si>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</si>
  <si>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</si>
  <si>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</si>
  <si>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</si>
  <si>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</si>
  <si>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</si>
  <si>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</si>
  <si>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</si>
  <si>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</si>
  <si>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</si>
  <si>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</si>
  <si>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</si>
  <si>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</si>
  <si>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</si>
  <si>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</si>
  <si>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</si>
  <si>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</si>
  <si>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</si>
  <si>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</si>
  <si>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</si>
  <si>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</si>
  <si>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</si>
  <si>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</si>
  <si>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</si>
  <si>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</si>
  <si>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</si>
  <si>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</si>
  <si>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</si>
  <si>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</si>
  <si>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</si>
  <si>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</si>
  <si>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</si>
  <si>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</si>
  <si>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</si>
  <si>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</si>
  <si>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</si>
  <si>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</si>
  <si>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</si>
  <si>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</si>
  <si>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</si>
  <si>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</si>
  <si>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</si>
  <si>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</si>
  <si>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</si>
  <si>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</si>
  <si>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</si>
  <si>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</si>
  <si>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</si>
  <si>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</si>
  <si>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</si>
  <si>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</si>
  <si>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</si>
  <si>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</si>
  <si>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</si>
  <si>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</si>
  <si>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</si>
  <si>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</si>
  <si>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</si>
  <si>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</si>
  <si>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</si>
  <si>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</si>
  <si>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</si>
  <si>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</si>
  <si>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</si>
  <si>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</si>
  <si>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</si>
  <si>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</si>
  <si>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</si>
  <si>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</si>
  <si>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</si>
  <si>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</si>
  <si>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</si>
  <si>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</si>
  <si>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</si>
  <si>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</si>
  <si>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</si>
  <si>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</si>
  <si>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</si>
  <si>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</si>
  <si>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</si>
  <si>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</si>
  <si>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</si>
  <si>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</si>
  <si>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</si>
  <si>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</si>
  <si>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</si>
  <si>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</si>
  <si>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</si>
  <si>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</si>
  <si>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</si>
  <si>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</si>
  <si>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</si>
  <si>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</si>
  <si>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</si>
  <si>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</si>
  <si>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</si>
  <si>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</si>
  <si>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</si>
  <si>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</si>
  <si>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</si>
  <si>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</si>
  <si>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</si>
  <si>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</si>
  <si>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</si>
  <si>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</si>
  <si>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</si>
  <si>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</si>
  <si>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</si>
  <si>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</si>
  <si>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</si>
  <si>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</si>
  <si>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</si>
  <si>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</si>
  <si>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</si>
  <si>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</si>
  <si>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</si>
  <si>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</si>
  <si>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</si>
  <si>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</si>
  <si>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</si>
  <si>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</si>
  <si>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</si>
  <si>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</si>
  <si>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</si>
  <si>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</si>
  <si>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</si>
  <si>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</si>
  <si>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</si>
  <si>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</si>
  <si>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</si>
  <si>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</si>
  <si>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</si>
  <si>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</si>
  <si>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</si>
  <si>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</si>
  <si>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</si>
  <si>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</si>
  <si>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</si>
  <si>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</si>
  <si>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</si>
  <si>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</si>
  <si>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</si>
  <si>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</si>
  <si>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</si>
  <si>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</si>
  <si>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</si>
  <si>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</si>
  <si>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</si>
  <si>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</si>
  <si>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</si>
  <si>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</si>
  <si>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</si>
  <si>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</si>
  <si>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</si>
  <si>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</si>
  <si>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</si>
  <si>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</si>
  <si>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</si>
  <si>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</si>
  <si>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</si>
  <si>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</si>
  <si>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</si>
  <si>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</si>
  <si>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</si>
  <si>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</si>
  <si>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</si>
  <si>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</si>
  <si>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</si>
  <si>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</si>
  <si>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</si>
  <si>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</si>
  <si>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</si>
  <si>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</si>
  <si>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</si>
  <si>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</si>
  <si>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</si>
  <si>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</si>
  <si>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</si>
  <si>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</si>
  <si>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</si>
  <si>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</si>
  <si>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</si>
  <si>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</si>
  <si>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</si>
  <si>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</si>
  <si>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</si>
  <si>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</si>
  <si>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</si>
  <si>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</si>
  <si>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</si>
  <si>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</si>
  <si>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</si>
  <si>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</si>
  <si>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</si>
  <si>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</si>
  <si>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</si>
  <si>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</si>
  <si>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</si>
  <si>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</si>
  <si>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</si>
  <si>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</si>
  <si>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</si>
  <si>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</si>
  <si>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</si>
  <si>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</si>
  <si>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</si>
  <si>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</si>
  <si>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</si>
  <si>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</si>
  <si>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</si>
  <si>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</si>
  <si>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</si>
  <si>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</si>
  <si>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</si>
  <si>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</si>
  <si>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</si>
  <si>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</si>
  <si>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</si>
  <si>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</si>
  <si>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</si>
  <si>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</si>
  <si>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</si>
  <si>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</si>
  <si>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</si>
  <si>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</si>
  <si>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</si>
  <si>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</si>
  <si>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</si>
  <si>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</si>
  <si>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</si>
  <si>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</si>
  <si>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</si>
  <si>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</si>
  <si>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</si>
  <si>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</si>
  <si>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</si>
  <si>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</si>
  <si>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</si>
  <si>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</si>
  <si>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</si>
  <si>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</si>
  <si>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</si>
  <si>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</si>
  <si>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</si>
  <si>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</si>
  <si>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</si>
  <si>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</si>
  <si>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</si>
  <si>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</si>
  <si>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</si>
  <si>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</si>
  <si>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</si>
  <si>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</si>
  <si>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</si>
  <si>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</si>
  <si>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</si>
  <si>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</si>
  <si>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</si>
  <si>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</si>
  <si>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</si>
  <si>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</si>
  <si>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</si>
  <si>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</si>
  <si>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</si>
  <si>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</si>
  <si>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</si>
  <si>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</si>
  <si>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</si>
  <si>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</si>
  <si>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</si>
  <si>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</si>
  <si>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</si>
  <si>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</si>
  <si>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</si>
  <si>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</si>
  <si>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</si>
  <si>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</si>
  <si>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</si>
  <si>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</si>
  <si>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</si>
  <si>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</si>
  <si>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</si>
  <si>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</si>
  <si>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</si>
  <si>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</si>
  <si>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</si>
  <si>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</si>
  <si>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</si>
  <si>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</si>
  <si>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</si>
  <si>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</si>
  <si>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</si>
  <si>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</si>
  <si>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</si>
  <si>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</si>
  <si>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</si>
  <si>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</si>
  <si>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</si>
  <si>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</si>
  <si>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</si>
  <si>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</si>
  <si>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</si>
  <si>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</si>
  <si>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</si>
  <si>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</si>
  <si>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</si>
  <si>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</si>
  <si>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</si>
  <si>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</si>
  <si>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</si>
  <si>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</si>
  <si>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</si>
  <si>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</si>
  <si>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</si>
  <si>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</si>
  <si>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</si>
  <si>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</si>
  <si>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</si>
  <si>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</si>
  <si>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</si>
  <si>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</si>
  <si>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</si>
  <si>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</si>
  <si>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</si>
  <si>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</si>
  <si>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</si>
  <si>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</si>
  <si>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</si>
  <si>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</si>
  <si>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</si>
  <si>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</si>
  <si>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</si>
  <si>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</si>
  <si>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</si>
  <si>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</si>
  <si>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</si>
  <si>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</si>
  <si>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</si>
  <si>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</si>
  <si>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</si>
  <si>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</si>
  <si>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</si>
  <si>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</si>
  <si>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</si>
  <si>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</si>
  <si>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</si>
  <si>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</si>
  <si>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</si>
  <si>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</si>
  <si>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</si>
  <si>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</si>
  <si>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</si>
  <si>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</si>
  <si>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</si>
  <si>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</si>
  <si>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</si>
  <si>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</si>
  <si>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</si>
  <si>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</si>
  <si>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</si>
  <si>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</si>
  <si>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</si>
  <si>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</si>
  <si>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</si>
  <si>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</si>
  <si>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</si>
  <si>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</si>
  <si>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</si>
  <si>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</si>
  <si>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</si>
  <si>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</si>
  <si>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</si>
  <si>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</si>
  <si>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</si>
  <si>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</si>
  <si>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</si>
  <si>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</si>
  <si>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</si>
  <si>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</si>
  <si>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</si>
  <si>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</si>
  <si>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</si>
  <si>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</si>
  <si>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</si>
  <si>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</si>
  <si>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</si>
  <si>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</si>
  <si>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</si>
  <si>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</si>
  <si>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</si>
  <si>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</si>
  <si>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</si>
  <si>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</si>
  <si>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</si>
  <si>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</si>
  <si>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</si>
  <si>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</si>
  <si>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</si>
  <si>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</si>
  <si>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</si>
  <si>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</si>
  <si>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</si>
  <si>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</si>
  <si>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</si>
  <si>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</si>
  <si>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</si>
  <si>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</si>
  <si>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</si>
  <si>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</si>
  <si>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</si>
  <si>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</si>
  <si>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</si>
  <si>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</si>
  <si>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</si>
  <si>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</si>
  <si>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</si>
  <si>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</si>
  <si>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</si>
  <si>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</si>
  <si>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</si>
  <si>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</si>
  <si>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</si>
  <si>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</si>
  <si>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</si>
  <si>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</si>
  <si>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</si>
  <si>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</si>
  <si>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</si>
  <si>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</si>
  <si>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</si>
  <si>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</si>
  <si>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</si>
  <si>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</si>
  <si>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</si>
  <si>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</si>
  <si>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</si>
  <si>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</si>
  <si>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</si>
  <si>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</si>
  <si>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</si>
  <si>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</si>
  <si>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</si>
  <si>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</si>
  <si>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</si>
  <si>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</si>
  <si>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</si>
  <si>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</si>
  <si>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</si>
  <si>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</si>
  <si>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</si>
  <si>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</si>
  <si>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</si>
  <si>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</si>
  <si>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</si>
  <si>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</si>
  <si>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</si>
  <si>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</si>
  <si>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</si>
  <si>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</si>
  <si>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</si>
  <si>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</si>
  <si>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</si>
  <si>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</si>
  <si>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</si>
  <si>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</si>
  <si>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</si>
  <si>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</si>
  <si>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</si>
  <si>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</si>
  <si>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</si>
  <si>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</si>
  <si>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</si>
  <si>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</si>
  <si>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</si>
  <si>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</si>
  <si>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</si>
  <si>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</si>
  <si>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</si>
  <si>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</si>
  <si>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</si>
  <si>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</si>
  <si>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</si>
  <si>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</si>
  <si>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</si>
  <si>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</si>
  <si>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</si>
  <si>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</si>
  <si>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</si>
  <si>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</si>
  <si>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</si>
  <si>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</si>
  <si>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</si>
  <si>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</si>
  <si>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</si>
  <si>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</si>
  <si>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</si>
  <si>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</si>
  <si>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</si>
  <si>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</si>
  <si>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</si>
  <si>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</si>
  <si>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</si>
  <si>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</si>
  <si>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</si>
  <si>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</si>
  <si>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</si>
  <si>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</si>
  <si>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</si>
  <si>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</si>
  <si>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</si>
  <si>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</si>
  <si>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</si>
  <si>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</si>
  <si>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</si>
  <si>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</si>
  <si>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</si>
  <si>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</si>
  <si>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</si>
  <si>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</si>
  <si>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</si>
  <si>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</si>
  <si>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</si>
  <si>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</si>
  <si>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</si>
  <si>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</si>
  <si>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</si>
  <si>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</si>
  <si>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</si>
  <si>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</si>
  <si>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</si>
  <si>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</si>
  <si>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</si>
  <si>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</si>
  <si>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</si>
  <si>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</si>
  <si>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</si>
  <si>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</si>
  <si>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</si>
  <si>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</si>
  <si>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</si>
  <si>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</si>
  <si>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</si>
  <si>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</si>
  <si>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</si>
  <si>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</si>
  <si>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</si>
  <si>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</si>
  <si>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</si>
  <si>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</si>
  <si>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</si>
  <si>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Шид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</si>
</sst>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323</c:v>
                </c:pt>
                <c:pt idx="1">
                  <c:v>478</c:v>
                </c:pt>
                <c:pt idx="2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463</c:v>
                </c:pt>
                <c:pt idx="1">
                  <c:v>595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939328"/>
        <c:axId val="107940864"/>
      </c:barChart>
      <c:catAx>
        <c:axId val="1079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40864"/>
        <c:crosses val="autoZero"/>
        <c:auto val="1"/>
        <c:lblAlgn val="ctr"/>
        <c:lblOffset val="100"/>
        <c:noMultiLvlLbl val="0"/>
      </c:catAx>
      <c:valAx>
        <c:axId val="10794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393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1937</c:v>
                </c:pt>
                <c:pt idx="1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17152"/>
        <c:axId val="109618688"/>
      </c:barChart>
      <c:catAx>
        <c:axId val="10961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618688"/>
        <c:crosses val="autoZero"/>
        <c:auto val="1"/>
        <c:lblAlgn val="ctr"/>
        <c:lblOffset val="100"/>
        <c:noMultiLvlLbl val="0"/>
      </c:catAx>
      <c:valAx>
        <c:axId val="10961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1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1238</c:v>
                </c:pt>
                <c:pt idx="1">
                  <c:v>945</c:v>
                </c:pt>
                <c:pt idx="2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35456"/>
        <c:axId val="109636992"/>
      </c:barChart>
      <c:catAx>
        <c:axId val="1096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36992"/>
        <c:crosses val="autoZero"/>
        <c:auto val="1"/>
        <c:lblAlgn val="ctr"/>
        <c:lblOffset val="100"/>
        <c:noMultiLvlLbl val="0"/>
      </c:catAx>
      <c:valAx>
        <c:axId val="1096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3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31</c:v>
                </c:pt>
                <c:pt idx="1">
                  <c:v>42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72704"/>
        <c:axId val="109674496"/>
      </c:barChart>
      <c:catAx>
        <c:axId val="109672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74496"/>
        <c:crosses val="autoZero"/>
        <c:auto val="1"/>
        <c:lblAlgn val="ctr"/>
        <c:lblOffset val="100"/>
        <c:noMultiLvlLbl val="0"/>
      </c:catAx>
      <c:valAx>
        <c:axId val="109674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9672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84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691264"/>
        <c:axId val="109692800"/>
      </c:barChart>
      <c:catAx>
        <c:axId val="10969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92800"/>
        <c:crosses val="autoZero"/>
        <c:auto val="1"/>
        <c:lblAlgn val="ctr"/>
        <c:lblOffset val="100"/>
        <c:noMultiLvlLbl val="0"/>
      </c:catAx>
      <c:valAx>
        <c:axId val="10969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69126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48</c:v>
                </c:pt>
                <c:pt idx="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985792"/>
        <c:axId val="109987328"/>
      </c:barChart>
      <c:catAx>
        <c:axId val="109985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87328"/>
        <c:crosses val="autoZero"/>
        <c:auto val="1"/>
        <c:lblAlgn val="ctr"/>
        <c:lblOffset val="100"/>
        <c:noMultiLvlLbl val="0"/>
      </c:catAx>
      <c:valAx>
        <c:axId val="109987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985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154.71299999999999</c:v>
                </c:pt>
                <c:pt idx="1">
                  <c:v>172.71299999999999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013824"/>
        <c:axId val="110023808"/>
      </c:barChart>
      <c:catAx>
        <c:axId val="11001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23808"/>
        <c:crosses val="autoZero"/>
        <c:auto val="1"/>
        <c:lblAlgn val="ctr"/>
        <c:lblOffset val="100"/>
        <c:noMultiLvlLbl val="0"/>
      </c:catAx>
      <c:valAx>
        <c:axId val="110023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01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10194</c:v>
                </c:pt>
                <c:pt idx="1">
                  <c:v>9593</c:v>
                </c:pt>
                <c:pt idx="2">
                  <c:v>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37184"/>
        <c:axId val="110238720"/>
      </c:barChart>
      <c:catAx>
        <c:axId val="11023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38720"/>
        <c:crosses val="autoZero"/>
        <c:auto val="1"/>
        <c:lblAlgn val="ctr"/>
        <c:lblOffset val="100"/>
        <c:noMultiLvlLbl val="0"/>
      </c:catAx>
      <c:valAx>
        <c:axId val="11023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3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3.3</c:v>
                </c:pt>
                <c:pt idx="1">
                  <c:v>3.3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55488"/>
        <c:axId val="110269568"/>
      </c:barChart>
      <c:catAx>
        <c:axId val="11025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69568"/>
        <c:crosses val="autoZero"/>
        <c:auto val="1"/>
        <c:lblAlgn val="ctr"/>
        <c:lblOffset val="100"/>
        <c:noMultiLvlLbl val="0"/>
      </c:catAx>
      <c:valAx>
        <c:axId val="1102695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554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4.2</c:v>
                </c:pt>
                <c:pt idx="1">
                  <c:v>0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06816"/>
        <c:axId val="110308352"/>
      </c:barChart>
      <c:catAx>
        <c:axId val="1103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08352"/>
        <c:crosses val="autoZero"/>
        <c:auto val="1"/>
        <c:lblAlgn val="ctr"/>
        <c:lblOffset val="100"/>
        <c:noMultiLvlLbl val="0"/>
      </c:catAx>
      <c:valAx>
        <c:axId val="11030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3068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16.097856709817769</c:v>
                </c:pt>
                <c:pt idx="1">
                  <c:v>60.293855425983381</c:v>
                </c:pt>
                <c:pt idx="2">
                  <c:v>23.60828786419885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110</c:v>
                </c:pt>
                <c:pt idx="1">
                  <c:v>135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953536"/>
        <c:axId val="107955328"/>
      </c:barChart>
      <c:catAx>
        <c:axId val="1079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55328"/>
        <c:crosses val="autoZero"/>
        <c:auto val="1"/>
        <c:lblAlgn val="ctr"/>
        <c:lblOffset val="100"/>
        <c:noMultiLvlLbl val="0"/>
      </c:catAx>
      <c:valAx>
        <c:axId val="10795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95353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387968"/>
        <c:axId val="110389504"/>
      </c:barChart>
      <c:catAx>
        <c:axId val="1103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89504"/>
        <c:crosses val="autoZero"/>
        <c:auto val="1"/>
        <c:lblAlgn val="ctr"/>
        <c:lblOffset val="100"/>
        <c:noMultiLvlLbl val="0"/>
      </c:catAx>
      <c:valAx>
        <c:axId val="110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387968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417024"/>
        <c:axId val="110418560"/>
      </c:barChart>
      <c:catAx>
        <c:axId val="1104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18560"/>
        <c:crosses val="autoZero"/>
        <c:auto val="1"/>
        <c:lblAlgn val="ctr"/>
        <c:lblOffset val="100"/>
        <c:noMultiLvlLbl val="0"/>
      </c:catAx>
      <c:valAx>
        <c:axId val="1104185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41702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90.8</c:v>
                </c:pt>
                <c:pt idx="1">
                  <c:v>98.5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</c:v>
                </c:pt>
                <c:pt idx="1">
                  <c:v>91.4</c:v>
                </c:pt>
                <c:pt idx="2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458368"/>
        <c:axId val="110459904"/>
      </c:barChart>
      <c:catAx>
        <c:axId val="11045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59904"/>
        <c:crosses val="autoZero"/>
        <c:auto val="1"/>
        <c:lblAlgn val="ctr"/>
        <c:lblOffset val="100"/>
        <c:noMultiLvlLbl val="0"/>
      </c:catAx>
      <c:valAx>
        <c:axId val="110459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58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1050</c:v>
                </c:pt>
                <c:pt idx="1">
                  <c:v>863</c:v>
                </c:pt>
                <c:pt idx="2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64032"/>
        <c:axId val="110765568"/>
      </c:barChart>
      <c:catAx>
        <c:axId val="11076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65568"/>
        <c:crosses val="autoZero"/>
        <c:auto val="1"/>
        <c:lblAlgn val="ctr"/>
        <c:lblOffset val="100"/>
        <c:noMultiLvlLbl val="0"/>
      </c:catAx>
      <c:valAx>
        <c:axId val="11076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64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20</c:v>
                </c:pt>
                <c:pt idx="1">
                  <c:v>13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27</c:v>
                </c:pt>
                <c:pt idx="1">
                  <c:v>24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84512"/>
        <c:axId val="110786048"/>
      </c:barChart>
      <c:catAx>
        <c:axId val="1107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86048"/>
        <c:crosses val="autoZero"/>
        <c:auto val="1"/>
        <c:lblAlgn val="ctr"/>
        <c:lblOffset val="100"/>
        <c:noMultiLvlLbl val="0"/>
      </c:catAx>
      <c:valAx>
        <c:axId val="1107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845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89</c:v>
                </c:pt>
                <c:pt idx="1">
                  <c:v>58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105</c:v>
                </c:pt>
                <c:pt idx="1">
                  <c:v>114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87296"/>
        <c:axId val="110888832"/>
      </c:barChart>
      <c:catAx>
        <c:axId val="1108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88832"/>
        <c:crosses val="autoZero"/>
        <c:auto val="1"/>
        <c:lblAlgn val="ctr"/>
        <c:lblOffset val="100"/>
        <c:noMultiLvlLbl val="0"/>
      </c:catAx>
      <c:valAx>
        <c:axId val="1108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87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1.9400164045504795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2.2823722406476232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2.1682536286152421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2.196783281623337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2.2645412075175635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2.3251667201597659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2.5498377375985166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2.8315680610534573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3.156092864020541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3.0740701116222673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3.5840376591419707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4.2116900253200669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4.7466210192218536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4.7787168788559615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3.7944438500766737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2.2360115545094685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1.7010805606076818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1.1839805998359545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319296"/>
        <c:axId val="111325184"/>
      </c:barChart>
      <c:catAx>
        <c:axId val="1113192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325184"/>
        <c:crosses val="autoZero"/>
        <c:auto val="1"/>
        <c:lblAlgn val="ctr"/>
        <c:lblOffset val="100"/>
        <c:noMultiLvlLbl val="0"/>
      </c:catAx>
      <c:valAx>
        <c:axId val="1113251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319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2.093363289468992</c:v>
                </c:pt>
                <c:pt idx="1">
                  <c:v>2.3786598195499447</c:v>
                </c:pt>
                <c:pt idx="2">
                  <c:v>2.5106094647123856</c:v>
                </c:pt>
                <c:pt idx="3">
                  <c:v>2.4107556791840521</c:v>
                </c:pt>
                <c:pt idx="4">
                  <c:v>2.3073356870297062</c:v>
                </c:pt>
                <c:pt idx="5">
                  <c:v>2.5569701508505402</c:v>
                </c:pt>
                <c:pt idx="6">
                  <c:v>2.8351342676794693</c:v>
                </c:pt>
                <c:pt idx="7">
                  <c:v>3.3379694019471486</c:v>
                </c:pt>
                <c:pt idx="8">
                  <c:v>3.3629328483292324</c:v>
                </c:pt>
                <c:pt idx="9">
                  <c:v>3.4164259477194108</c:v>
                </c:pt>
                <c:pt idx="10">
                  <c:v>3.5804714525159591</c:v>
                </c:pt>
                <c:pt idx="11">
                  <c:v>3.9656217681252453</c:v>
                </c:pt>
                <c:pt idx="12">
                  <c:v>4.3044113975963771</c:v>
                </c:pt>
                <c:pt idx="13">
                  <c:v>4.1474983060518529</c:v>
                </c:pt>
                <c:pt idx="14">
                  <c:v>2.9635177062158982</c:v>
                </c:pt>
                <c:pt idx="15">
                  <c:v>1.3480261046325024</c:v>
                </c:pt>
                <c:pt idx="16">
                  <c:v>0.92008130951107303</c:v>
                </c:pt>
                <c:pt idx="17">
                  <c:v>0.53493099390178667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337472"/>
        <c:axId val="111339008"/>
      </c:barChart>
      <c:catAx>
        <c:axId val="111337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339008"/>
        <c:crosses val="autoZero"/>
        <c:auto val="1"/>
        <c:lblAlgn val="ctr"/>
        <c:lblOffset val="100"/>
        <c:noMultiLvlLbl val="0"/>
      </c:catAx>
      <c:valAx>
        <c:axId val="11133900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337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0.22461094176159155</c:v>
                </c:pt>
                <c:pt idx="1">
                  <c:v>0.23870417732310317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1.5642547729825123</c:v>
                </c:pt>
                <c:pt idx="1">
                  <c:v>0.51150895140664965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9.4497031926841011</c:v>
                </c:pt>
                <c:pt idx="1">
                  <c:v>4.2114236999147483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27.193967591849834</c:v>
                </c:pt>
                <c:pt idx="1">
                  <c:v>22.736572890025574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48.347505214182576</c:v>
                </c:pt>
                <c:pt idx="1">
                  <c:v>60.477408354646215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4.7649606930851922</c:v>
                </c:pt>
                <c:pt idx="1">
                  <c:v>4.2540494458653022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8.4549975934541965</c:v>
                </c:pt>
                <c:pt idx="1">
                  <c:v>7.5703324808184149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490176"/>
        <c:axId val="111491712"/>
      </c:barChart>
      <c:catAx>
        <c:axId val="111490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91712"/>
        <c:crosses val="autoZero"/>
        <c:auto val="1"/>
        <c:lblAlgn val="ctr"/>
        <c:lblOffset val="100"/>
        <c:noMultiLvlLbl val="0"/>
      </c:catAx>
      <c:valAx>
        <c:axId val="111491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90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33.47505214182577</c:v>
                </c:pt>
                <c:pt idx="1">
                  <c:v>29.07075873827792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33.065939355045728</c:v>
                </c:pt>
                <c:pt idx="1">
                  <c:v>38.516624040920718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33.178244825926519</c:v>
                </c:pt>
                <c:pt idx="1">
                  <c:v>32.105711849957373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0.28076367720198941</c:v>
                </c:pt>
                <c:pt idx="1">
                  <c:v>0.30690537084398978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564288"/>
        <c:axId val="111565824"/>
      </c:barChart>
      <c:catAx>
        <c:axId val="11156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65824"/>
        <c:crosses val="autoZero"/>
        <c:auto val="1"/>
        <c:lblAlgn val="ctr"/>
        <c:lblOffset val="100"/>
        <c:noMultiLvlLbl val="0"/>
      </c:catAx>
      <c:valAx>
        <c:axId val="111565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64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1024</c:v>
                </c:pt>
                <c:pt idx="1">
                  <c:v>948</c:v>
                </c:pt>
                <c:pt idx="2">
                  <c:v>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840</c:v>
                </c:pt>
                <c:pt idx="1">
                  <c:v>785</c:v>
                </c:pt>
                <c:pt idx="2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975424"/>
        <c:axId val="107976960"/>
      </c:barChart>
      <c:catAx>
        <c:axId val="1079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76960"/>
        <c:crosses val="autoZero"/>
        <c:auto val="1"/>
        <c:lblAlgn val="ctr"/>
        <c:lblOffset val="100"/>
        <c:noMultiLvlLbl val="0"/>
      </c:catAx>
      <c:valAx>
        <c:axId val="10797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754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597440"/>
        <c:axId val="111598976"/>
      </c:barChart>
      <c:catAx>
        <c:axId val="11159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98976"/>
        <c:crosses val="autoZero"/>
        <c:auto val="1"/>
        <c:lblAlgn val="ctr"/>
        <c:lblOffset val="100"/>
        <c:noMultiLvlLbl val="0"/>
      </c:catAx>
      <c:valAx>
        <c:axId val="111598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0.94</c:v>
                </c:pt>
                <c:pt idx="1">
                  <c:v>0.3</c:v>
                </c:pt>
                <c:pt idx="3">
                  <c:v>0.43</c:v>
                </c:pt>
                <c:pt idx="4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652224"/>
        <c:axId val="111658112"/>
      </c:barChart>
      <c:catAx>
        <c:axId val="11165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58112"/>
        <c:crosses val="autoZero"/>
        <c:auto val="1"/>
        <c:lblAlgn val="ctr"/>
        <c:lblOffset val="100"/>
        <c:noMultiLvlLbl val="0"/>
      </c:catAx>
      <c:valAx>
        <c:axId val="11165811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522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7.1428571428571423</c:v>
                </c:pt>
                <c:pt idx="1">
                  <c:v>63.698786907759207</c:v>
                </c:pt>
                <c:pt idx="2">
                  <c:v>16.958798087867059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92.857142857142861</c:v>
                </c:pt>
                <c:pt idx="1">
                  <c:v>36.301213092240786</c:v>
                </c:pt>
                <c:pt idx="2">
                  <c:v>83.041201912132934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693184"/>
        <c:axId val="111699072"/>
      </c:barChart>
      <c:catAx>
        <c:axId val="11169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99072"/>
        <c:crosses val="autoZero"/>
        <c:auto val="1"/>
        <c:lblAlgn val="ctr"/>
        <c:lblOffset val="100"/>
        <c:noMultiLvlLbl val="0"/>
      </c:catAx>
      <c:valAx>
        <c:axId val="111699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93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118</c:v>
                </c:pt>
                <c:pt idx="1">
                  <c:v>101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132</c:v>
                </c:pt>
                <c:pt idx="1">
                  <c:v>114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86336"/>
        <c:axId val="111887872"/>
      </c:barChart>
      <c:catAx>
        <c:axId val="1118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887872"/>
        <c:crosses val="autoZero"/>
        <c:auto val="1"/>
        <c:lblAlgn val="ctr"/>
        <c:lblOffset val="100"/>
        <c:noMultiLvlLbl val="0"/>
      </c:catAx>
      <c:valAx>
        <c:axId val="111887872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88633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277</c:v>
                </c:pt>
                <c:pt idx="1">
                  <c:v>316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270</c:v>
                </c:pt>
                <c:pt idx="1">
                  <c:v>325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948160"/>
        <c:axId val="111949696"/>
      </c:barChart>
      <c:catAx>
        <c:axId val="111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949696"/>
        <c:crosses val="autoZero"/>
        <c:auto val="1"/>
        <c:lblAlgn val="ctr"/>
        <c:lblOffset val="100"/>
        <c:noMultiLvlLbl val="0"/>
      </c:catAx>
      <c:valAx>
        <c:axId val="11194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9481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30.63211751114045</c:v>
                </c:pt>
                <c:pt idx="1">
                  <c:v>28.003952569169961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29.592341970622215</c:v>
                </c:pt>
                <c:pt idx="1">
                  <c:v>30.494071146245062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16.009242449249051</c:v>
                </c:pt>
                <c:pt idx="1">
                  <c:v>18.972332015810274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12.625845849150025</c:v>
                </c:pt>
                <c:pt idx="1">
                  <c:v>14.486166007905139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6.0901138801782473</c:v>
                </c:pt>
                <c:pt idx="1">
                  <c:v>5.2964426877470352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5.0503383396600103</c:v>
                </c:pt>
                <c:pt idx="1">
                  <c:v>2.7470355731225298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149632"/>
        <c:axId val="112151168"/>
      </c:barChart>
      <c:catAx>
        <c:axId val="112149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51168"/>
        <c:crosses val="autoZero"/>
        <c:auto val="1"/>
        <c:lblAlgn val="ctr"/>
        <c:lblOffset val="100"/>
        <c:noMultiLvlLbl val="0"/>
      </c:catAx>
      <c:valAx>
        <c:axId val="112151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149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54.45</c:v>
                </c:pt>
                <c:pt idx="1">
                  <c:v>38.93</c:v>
                </c:pt>
                <c:pt idx="2">
                  <c:v>5.38</c:v>
                </c:pt>
                <c:pt idx="3">
                  <c:v>0.85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55.71</c:v>
                </c:pt>
                <c:pt idx="1">
                  <c:v>35.26</c:v>
                </c:pt>
                <c:pt idx="2">
                  <c:v>7.23</c:v>
                </c:pt>
                <c:pt idx="3">
                  <c:v>1.41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196992"/>
        <c:axId val="112280704"/>
      </c:barChart>
      <c:catAx>
        <c:axId val="112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80704"/>
        <c:crosses val="autoZero"/>
        <c:auto val="1"/>
        <c:lblAlgn val="ctr"/>
        <c:lblOffset val="100"/>
        <c:noMultiLvlLbl val="0"/>
      </c:catAx>
      <c:valAx>
        <c:axId val="11228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1969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53732</c:v>
                </c:pt>
                <c:pt idx="1">
                  <c:v>61350</c:v>
                </c:pt>
                <c:pt idx="2">
                  <c:v>70231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26528"/>
        <c:axId val="112328064"/>
      </c:barChart>
      <c:catAx>
        <c:axId val="11232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28064"/>
        <c:crosses val="autoZero"/>
        <c:auto val="1"/>
        <c:lblAlgn val="ctr"/>
        <c:lblOffset val="100"/>
        <c:noMultiLvlLbl val="0"/>
      </c:catAx>
      <c:valAx>
        <c:axId val="11232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2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3308</c:v>
                </c:pt>
                <c:pt idx="1">
                  <c:v>3388</c:v>
                </c:pt>
                <c:pt idx="2">
                  <c:v>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4898</c:v>
                </c:pt>
                <c:pt idx="1">
                  <c:v>4929</c:v>
                </c:pt>
                <c:pt idx="2">
                  <c:v>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67488"/>
        <c:axId val="112369024"/>
      </c:barChart>
      <c:catAx>
        <c:axId val="11236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69024"/>
        <c:crosses val="autoZero"/>
        <c:auto val="1"/>
        <c:lblAlgn val="ctr"/>
        <c:lblOffset val="100"/>
        <c:noMultiLvlLbl val="0"/>
      </c:catAx>
      <c:valAx>
        <c:axId val="1123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674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21.7</c:v>
                </c:pt>
                <c:pt idx="1">
                  <c:v>29.9</c:v>
                </c:pt>
                <c:pt idx="2">
                  <c:v>1.2</c:v>
                </c:pt>
                <c:pt idx="3">
                  <c:v>47.2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15.6</c:v>
                </c:pt>
                <c:pt idx="1">
                  <c:v>54.1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66.920877025738804</c:v>
                </c:pt>
                <c:pt idx="1">
                  <c:v>76.120857699805072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33.079122974261196</c:v>
                </c:pt>
                <c:pt idx="1">
                  <c:v>23.879142300194932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641536"/>
        <c:axId val="112643072"/>
      </c:barChart>
      <c:catAx>
        <c:axId val="112641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43072"/>
        <c:crosses val="autoZero"/>
        <c:auto val="1"/>
        <c:lblAlgn val="ctr"/>
        <c:lblOffset val="100"/>
        <c:noMultiLvlLbl val="0"/>
      </c:catAx>
      <c:valAx>
        <c:axId val="1126430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6415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24.4</c:v>
                </c:pt>
                <c:pt idx="1">
                  <c:v>5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676864"/>
        <c:axId val="112678400"/>
      </c:barChart>
      <c:catAx>
        <c:axId val="11267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78400"/>
        <c:crosses val="autoZero"/>
        <c:auto val="1"/>
        <c:lblAlgn val="ctr"/>
        <c:lblOffset val="100"/>
        <c:noMultiLvlLbl val="0"/>
      </c:catAx>
      <c:valAx>
        <c:axId val="11267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7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13.1</c:v>
                </c:pt>
                <c:pt idx="1">
                  <c:v>9.9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863104"/>
        <c:axId val="112864640"/>
      </c:barChart>
      <c:catAx>
        <c:axId val="11286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64640"/>
        <c:crosses val="autoZero"/>
        <c:auto val="1"/>
        <c:lblAlgn val="ctr"/>
        <c:lblOffset val="100"/>
        <c:noMultiLvlLbl val="0"/>
      </c:catAx>
      <c:valAx>
        <c:axId val="11286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6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7.58</c:v>
                </c:pt>
                <c:pt idx="1">
                  <c:v>0</c:v>
                </c:pt>
                <c:pt idx="2">
                  <c:v>12.66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920448"/>
        <c:axId val="112921984"/>
      </c:barChart>
      <c:catAx>
        <c:axId val="11292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921984"/>
        <c:crosses val="autoZero"/>
        <c:auto val="1"/>
        <c:lblAlgn val="ctr"/>
        <c:lblOffset val="100"/>
        <c:noMultiLvlLbl val="0"/>
      </c:catAx>
      <c:valAx>
        <c:axId val="11292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9204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1783</c:v>
                </c:pt>
                <c:pt idx="1">
                  <c:v>1973</c:v>
                </c:pt>
                <c:pt idx="2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1140</c:v>
                </c:pt>
                <c:pt idx="1">
                  <c:v>746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62496"/>
        <c:axId val="113180672"/>
      </c:barChart>
      <c:catAx>
        <c:axId val="113162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80672"/>
        <c:crosses val="autoZero"/>
        <c:auto val="1"/>
        <c:lblAlgn val="ctr"/>
        <c:lblOffset val="100"/>
        <c:noMultiLvlLbl val="0"/>
      </c:catAx>
      <c:valAx>
        <c:axId val="1131806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62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2849</c:v>
                </c:pt>
                <c:pt idx="1">
                  <c:v>5592</c:v>
                </c:pt>
                <c:pt idx="2">
                  <c:v>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2716</c:v>
                </c:pt>
                <c:pt idx="1">
                  <c:v>1962</c:v>
                </c:pt>
                <c:pt idx="2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28416"/>
        <c:axId val="113238400"/>
      </c:barChart>
      <c:catAx>
        <c:axId val="11322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38400"/>
        <c:crosses val="autoZero"/>
        <c:auto val="1"/>
        <c:lblAlgn val="ctr"/>
        <c:lblOffset val="100"/>
        <c:noMultiLvlLbl val="0"/>
      </c:catAx>
      <c:valAx>
        <c:axId val="113238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22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1.6</c:v>
                </c:pt>
                <c:pt idx="1">
                  <c:v>2.8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282048"/>
        <c:axId val="113300224"/>
      </c:barChart>
      <c:catAx>
        <c:axId val="11328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300224"/>
        <c:crosses val="autoZero"/>
        <c:auto val="1"/>
        <c:lblAlgn val="ctr"/>
        <c:lblOffset val="100"/>
        <c:noMultiLvlLbl val="0"/>
      </c:catAx>
      <c:valAx>
        <c:axId val="113300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282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21.4</c:v>
                </c:pt>
                <c:pt idx="1">
                  <c:v>22.3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32.9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331584"/>
        <c:axId val="113337472"/>
      </c:barChart>
      <c:catAx>
        <c:axId val="11333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37472"/>
        <c:crosses val="autoZero"/>
        <c:auto val="1"/>
        <c:lblAlgn val="ctr"/>
        <c:lblOffset val="100"/>
        <c:noMultiLvlLbl val="0"/>
      </c:catAx>
      <c:valAx>
        <c:axId val="113337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3315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20632.38</c:v>
                </c:pt>
                <c:pt idx="1">
                  <c:v>1170.42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05312"/>
        <c:axId val="113423488"/>
      </c:barChart>
      <c:catAx>
        <c:axId val="11340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23488"/>
        <c:crosses val="autoZero"/>
        <c:auto val="1"/>
        <c:lblAlgn val="ctr"/>
        <c:lblOffset val="100"/>
        <c:noMultiLvlLbl val="0"/>
      </c:catAx>
      <c:valAx>
        <c:axId val="11342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0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67</c:v>
                </c:pt>
                <c:pt idx="1">
                  <c:v>68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59</c:v>
                </c:pt>
                <c:pt idx="1">
                  <c:v>57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475968"/>
        <c:axId val="113477504"/>
      </c:barChart>
      <c:catAx>
        <c:axId val="1134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77504"/>
        <c:crosses val="autoZero"/>
        <c:auto val="1"/>
        <c:lblAlgn val="ctr"/>
        <c:lblOffset val="100"/>
        <c:noMultiLvlLbl val="0"/>
      </c:catAx>
      <c:valAx>
        <c:axId val="1134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4759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58.9</c:v>
                </c:pt>
                <c:pt idx="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25.3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405312"/>
        <c:axId val="109406848"/>
      </c:barChart>
      <c:catAx>
        <c:axId val="10940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406848"/>
        <c:crosses val="autoZero"/>
        <c:auto val="1"/>
        <c:lblAlgn val="ctr"/>
        <c:lblOffset val="100"/>
        <c:noMultiLvlLbl val="0"/>
      </c:catAx>
      <c:valAx>
        <c:axId val="109406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05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323</c:v>
                </c:pt>
                <c:pt idx="1">
                  <c:v>478</c:v>
                </c:pt>
                <c:pt idx="2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463</c:v>
                </c:pt>
                <c:pt idx="1">
                  <c:v>595</c:v>
                </c:pt>
                <c:pt idx="2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80064"/>
        <c:axId val="117081600"/>
      </c:barChart>
      <c:catAx>
        <c:axId val="11708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81600"/>
        <c:crosses val="autoZero"/>
        <c:auto val="1"/>
        <c:lblAlgn val="ctr"/>
        <c:lblOffset val="100"/>
        <c:noMultiLvlLbl val="0"/>
      </c:catAx>
      <c:valAx>
        <c:axId val="11708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80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110</c:v>
                </c:pt>
                <c:pt idx="1">
                  <c:v>135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29600"/>
        <c:axId val="117131136"/>
      </c:barChart>
      <c:catAx>
        <c:axId val="1171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31136"/>
        <c:crosses val="autoZero"/>
        <c:auto val="1"/>
        <c:lblAlgn val="ctr"/>
        <c:lblOffset val="100"/>
        <c:noMultiLvlLbl val="0"/>
      </c:catAx>
      <c:valAx>
        <c:axId val="1171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29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1024</c:v>
                </c:pt>
                <c:pt idx="1">
                  <c:v>948</c:v>
                </c:pt>
                <c:pt idx="2">
                  <c:v>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840</c:v>
                </c:pt>
                <c:pt idx="1">
                  <c:v>785</c:v>
                </c:pt>
                <c:pt idx="2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66848"/>
        <c:axId val="117168384"/>
      </c:barChart>
      <c:catAx>
        <c:axId val="1171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168384"/>
        <c:crosses val="autoZero"/>
        <c:auto val="1"/>
        <c:lblAlgn val="ctr"/>
        <c:lblOffset val="100"/>
        <c:noMultiLvlLbl val="0"/>
      </c:catAx>
      <c:valAx>
        <c:axId val="11716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166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15.6</c:v>
                </c:pt>
                <c:pt idx="1">
                  <c:v>54.1</c:v>
                </c:pt>
                <c:pt idx="2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58.9</c:v>
                </c:pt>
                <c:pt idx="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25.3</c:v>
                </c:pt>
                <c:pt idx="1">
                  <c:v>36.299999999999997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331072"/>
        <c:axId val="117332608"/>
      </c:barChart>
      <c:catAx>
        <c:axId val="117331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32608"/>
        <c:crosses val="autoZero"/>
        <c:auto val="1"/>
        <c:lblAlgn val="ctr"/>
        <c:lblOffset val="100"/>
        <c:noMultiLvlLbl val="0"/>
      </c:catAx>
      <c:valAx>
        <c:axId val="117332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3107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392896"/>
        <c:axId val="117394432"/>
      </c:barChart>
      <c:catAx>
        <c:axId val="11739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94432"/>
        <c:crosses val="autoZero"/>
        <c:auto val="1"/>
        <c:lblAlgn val="ctr"/>
        <c:lblOffset val="100"/>
        <c:noMultiLvlLbl val="0"/>
      </c:catAx>
      <c:valAx>
        <c:axId val="117394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9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144</c:v>
                </c:pt>
                <c:pt idx="1">
                  <c:v>108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96</c:v>
                </c:pt>
                <c:pt idx="1">
                  <c:v>195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30912"/>
        <c:axId val="117457280"/>
      </c:barChart>
      <c:catAx>
        <c:axId val="11743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57280"/>
        <c:crosses val="autoZero"/>
        <c:auto val="1"/>
        <c:lblAlgn val="ctr"/>
        <c:lblOffset val="100"/>
        <c:noMultiLvlLbl val="0"/>
      </c:catAx>
      <c:valAx>
        <c:axId val="1174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3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36</c:v>
                </c:pt>
                <c:pt idx="1">
                  <c:v>26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27</c:v>
                </c:pt>
                <c:pt idx="1">
                  <c:v>49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00928"/>
        <c:axId val="117531392"/>
      </c:barChart>
      <c:catAx>
        <c:axId val="1175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31392"/>
        <c:crosses val="autoZero"/>
        <c:auto val="1"/>
        <c:lblAlgn val="ctr"/>
        <c:lblOffset val="100"/>
        <c:noMultiLvlLbl val="0"/>
      </c:catAx>
      <c:valAx>
        <c:axId val="11753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1937</c:v>
                </c:pt>
                <c:pt idx="1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50080"/>
        <c:axId val="117560064"/>
      </c:barChart>
      <c:catAx>
        <c:axId val="11755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60064"/>
        <c:crosses val="autoZero"/>
        <c:auto val="1"/>
        <c:lblAlgn val="ctr"/>
        <c:lblOffset val="100"/>
        <c:noMultiLvlLbl val="0"/>
      </c:catAx>
      <c:valAx>
        <c:axId val="11756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1238</c:v>
                </c:pt>
                <c:pt idx="1">
                  <c:v>945</c:v>
                </c:pt>
                <c:pt idx="2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13696"/>
        <c:axId val="117615232"/>
      </c:barChart>
      <c:catAx>
        <c:axId val="1176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5232"/>
        <c:crosses val="autoZero"/>
        <c:auto val="1"/>
        <c:lblAlgn val="ctr"/>
        <c:lblOffset val="100"/>
        <c:noMultiLvlLbl val="0"/>
      </c:catAx>
      <c:valAx>
        <c:axId val="11761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1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15.2</c:v>
                </c:pt>
                <c:pt idx="1">
                  <c:v>15.2</c:v>
                </c:pt>
                <c:pt idx="2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84.8</c:v>
                </c:pt>
                <c:pt idx="1">
                  <c:v>84.8</c:v>
                </c:pt>
                <c:pt idx="2">
                  <c:v>81.8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439232"/>
        <c:axId val="109510656"/>
      </c:barChart>
      <c:catAx>
        <c:axId val="1094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510656"/>
        <c:crosses val="autoZero"/>
        <c:auto val="1"/>
        <c:lblAlgn val="ctr"/>
        <c:lblOffset val="100"/>
        <c:noMultiLvlLbl val="0"/>
      </c:catAx>
      <c:valAx>
        <c:axId val="109510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439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31</c:v>
                </c:pt>
                <c:pt idx="1">
                  <c:v>42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86112"/>
        <c:axId val="117787648"/>
      </c:barChart>
      <c:catAx>
        <c:axId val="117786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7648"/>
        <c:crosses val="autoZero"/>
        <c:auto val="1"/>
        <c:lblAlgn val="ctr"/>
        <c:lblOffset val="100"/>
        <c:noMultiLvlLbl val="0"/>
      </c:catAx>
      <c:valAx>
        <c:axId val="117787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6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48</c:v>
                </c:pt>
                <c:pt idx="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34880"/>
        <c:axId val="117836416"/>
      </c:barChart>
      <c:catAx>
        <c:axId val="117834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36416"/>
        <c:crosses val="autoZero"/>
        <c:auto val="1"/>
        <c:lblAlgn val="ctr"/>
        <c:lblOffset val="100"/>
        <c:noMultiLvlLbl val="0"/>
      </c:catAx>
      <c:valAx>
        <c:axId val="117836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3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10194</c:v>
                </c:pt>
                <c:pt idx="1">
                  <c:v>9593</c:v>
                </c:pt>
                <c:pt idx="2">
                  <c:v>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877760"/>
        <c:axId val="117887744"/>
      </c:barChart>
      <c:catAx>
        <c:axId val="1178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87744"/>
        <c:crosses val="autoZero"/>
        <c:auto val="1"/>
        <c:lblAlgn val="ctr"/>
        <c:lblOffset val="100"/>
        <c:noMultiLvlLbl val="0"/>
      </c:catAx>
      <c:valAx>
        <c:axId val="11788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87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16.097856709817769</c:v>
                </c:pt>
                <c:pt idx="1">
                  <c:v>60.293855425983381</c:v>
                </c:pt>
                <c:pt idx="2">
                  <c:v>23.60828786419885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</c:v>
                </c:pt>
                <c:pt idx="1">
                  <c:v>14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137600"/>
        <c:axId val="118139136"/>
      </c:barChart>
      <c:catAx>
        <c:axId val="1181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9136"/>
        <c:crosses val="autoZero"/>
        <c:auto val="1"/>
        <c:lblAlgn val="ctr"/>
        <c:lblOffset val="100"/>
        <c:noMultiLvlLbl val="0"/>
      </c:catAx>
      <c:valAx>
        <c:axId val="11813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37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195328"/>
        <c:axId val="118196864"/>
      </c:barChart>
      <c:catAx>
        <c:axId val="1181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96864"/>
        <c:crosses val="autoZero"/>
        <c:auto val="1"/>
        <c:lblAlgn val="ctr"/>
        <c:lblOffset val="100"/>
        <c:noMultiLvlLbl val="0"/>
      </c:catAx>
      <c:valAx>
        <c:axId val="1181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195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90.8</c:v>
                </c:pt>
                <c:pt idx="1">
                  <c:v>98.5</c:v>
                </c:pt>
                <c:pt idx="2">
                  <c:v>98.3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</c:v>
                </c:pt>
                <c:pt idx="1">
                  <c:v>91.4</c:v>
                </c:pt>
                <c:pt idx="2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14496"/>
        <c:axId val="118316032"/>
      </c:barChart>
      <c:catAx>
        <c:axId val="11831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16032"/>
        <c:crosses val="autoZero"/>
        <c:auto val="1"/>
        <c:lblAlgn val="ctr"/>
        <c:lblOffset val="100"/>
        <c:noMultiLvlLbl val="0"/>
      </c:catAx>
      <c:valAx>
        <c:axId val="118316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14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1050</c:v>
                </c:pt>
                <c:pt idx="1">
                  <c:v>863</c:v>
                </c:pt>
                <c:pt idx="2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456320"/>
        <c:axId val="118457856"/>
      </c:barChart>
      <c:catAx>
        <c:axId val="11845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57856"/>
        <c:crosses val="autoZero"/>
        <c:auto val="1"/>
        <c:lblAlgn val="ctr"/>
        <c:lblOffset val="100"/>
        <c:noMultiLvlLbl val="0"/>
      </c:catAx>
      <c:valAx>
        <c:axId val="11845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5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20</c:v>
                </c:pt>
                <c:pt idx="1">
                  <c:v>13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27</c:v>
                </c:pt>
                <c:pt idx="1">
                  <c:v>24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80896"/>
        <c:axId val="118482432"/>
      </c:barChart>
      <c:catAx>
        <c:axId val="11848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82432"/>
        <c:crosses val="autoZero"/>
        <c:auto val="1"/>
        <c:lblAlgn val="ctr"/>
        <c:lblOffset val="100"/>
        <c:noMultiLvlLbl val="0"/>
      </c:catAx>
      <c:valAx>
        <c:axId val="118482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80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89</c:v>
                </c:pt>
                <c:pt idx="1">
                  <c:v>58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105</c:v>
                </c:pt>
                <c:pt idx="1">
                  <c:v>114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50912"/>
        <c:axId val="118552448"/>
      </c:barChart>
      <c:catAx>
        <c:axId val="1185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52448"/>
        <c:crosses val="autoZero"/>
        <c:auto val="1"/>
        <c:lblAlgn val="ctr"/>
        <c:lblOffset val="100"/>
        <c:noMultiLvlLbl val="0"/>
      </c:catAx>
      <c:valAx>
        <c:axId val="11855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50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521152"/>
        <c:axId val="109531136"/>
      </c:barChart>
      <c:catAx>
        <c:axId val="10952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31136"/>
        <c:crosses val="autoZero"/>
        <c:auto val="1"/>
        <c:lblAlgn val="ctr"/>
        <c:lblOffset val="100"/>
        <c:noMultiLvlLbl val="0"/>
      </c:catAx>
      <c:valAx>
        <c:axId val="1095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52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1.9400164045504795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2.2823722406476232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2.1682536286152421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2.196783281623337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2.2645412075175635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2.3251667201597659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2.5498377375985166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2.8315680610534573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3.156092864020541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3.0740701116222673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3.5840376591419707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4.2116900253200669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4.7466210192218536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4.7787168788559615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3.7944438500766737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2.2360115545094685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1.7010805606076818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1.1839805998359545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679808"/>
        <c:axId val="118702080"/>
      </c:barChart>
      <c:catAx>
        <c:axId val="1186798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702080"/>
        <c:crosses val="autoZero"/>
        <c:auto val="1"/>
        <c:lblAlgn val="ctr"/>
        <c:lblOffset val="100"/>
        <c:noMultiLvlLbl val="0"/>
      </c:catAx>
      <c:valAx>
        <c:axId val="1187020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6798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2.093363289468992</c:v>
                </c:pt>
                <c:pt idx="1">
                  <c:v>2.3786598195499447</c:v>
                </c:pt>
                <c:pt idx="2">
                  <c:v>2.5106094647123856</c:v>
                </c:pt>
                <c:pt idx="3">
                  <c:v>2.4107556791840521</c:v>
                </c:pt>
                <c:pt idx="4">
                  <c:v>2.3073356870297062</c:v>
                </c:pt>
                <c:pt idx="5">
                  <c:v>2.5569701508505402</c:v>
                </c:pt>
                <c:pt idx="6">
                  <c:v>2.8351342676794693</c:v>
                </c:pt>
                <c:pt idx="7">
                  <c:v>3.3379694019471486</c:v>
                </c:pt>
                <c:pt idx="8">
                  <c:v>3.3629328483292324</c:v>
                </c:pt>
                <c:pt idx="9">
                  <c:v>3.4164259477194108</c:v>
                </c:pt>
                <c:pt idx="10">
                  <c:v>3.5804714525159591</c:v>
                </c:pt>
                <c:pt idx="11">
                  <c:v>3.9656217681252453</c:v>
                </c:pt>
                <c:pt idx="12">
                  <c:v>4.3044113975963771</c:v>
                </c:pt>
                <c:pt idx="13">
                  <c:v>4.1474983060518529</c:v>
                </c:pt>
                <c:pt idx="14">
                  <c:v>2.9635177062158982</c:v>
                </c:pt>
                <c:pt idx="15">
                  <c:v>1.3480261046325024</c:v>
                </c:pt>
                <c:pt idx="16">
                  <c:v>0.92008130951107303</c:v>
                </c:pt>
                <c:pt idx="17">
                  <c:v>0.53493099390178667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709248"/>
        <c:axId val="118727424"/>
      </c:barChart>
      <c:catAx>
        <c:axId val="1187092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727424"/>
        <c:crosses val="autoZero"/>
        <c:auto val="1"/>
        <c:lblAlgn val="ctr"/>
        <c:lblOffset val="100"/>
        <c:noMultiLvlLbl val="0"/>
      </c:catAx>
      <c:valAx>
        <c:axId val="1187274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09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0.22461094176159155</c:v>
                </c:pt>
                <c:pt idx="1">
                  <c:v>0.23870417732310317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1.5642547729825123</c:v>
                </c:pt>
                <c:pt idx="1">
                  <c:v>0.51150895140664965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9.4497031926841011</c:v>
                </c:pt>
                <c:pt idx="1">
                  <c:v>4.2114236999147483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27.193967591849834</c:v>
                </c:pt>
                <c:pt idx="1">
                  <c:v>22.736572890025574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48.347505214182576</c:v>
                </c:pt>
                <c:pt idx="1">
                  <c:v>60.477408354646215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4.7649606930851922</c:v>
                </c:pt>
                <c:pt idx="1">
                  <c:v>4.2540494458653022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8.4549975934541965</c:v>
                </c:pt>
                <c:pt idx="1">
                  <c:v>7.5703324808184149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059584"/>
        <c:axId val="119061120"/>
      </c:barChart>
      <c:catAx>
        <c:axId val="1190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61120"/>
        <c:crosses val="autoZero"/>
        <c:auto val="1"/>
        <c:lblAlgn val="ctr"/>
        <c:lblOffset val="100"/>
        <c:noMultiLvlLbl val="0"/>
      </c:catAx>
      <c:valAx>
        <c:axId val="119061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59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33.47505214182577</c:v>
                </c:pt>
                <c:pt idx="1">
                  <c:v>29.07075873827792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33.065939355045728</c:v>
                </c:pt>
                <c:pt idx="1">
                  <c:v>38.516624040920718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33.178244825926519</c:v>
                </c:pt>
                <c:pt idx="1">
                  <c:v>32.105711849957373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0.28076367720198941</c:v>
                </c:pt>
                <c:pt idx="1">
                  <c:v>0.30690537084398978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145984"/>
        <c:axId val="119147520"/>
      </c:barChart>
      <c:catAx>
        <c:axId val="11914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47520"/>
        <c:crosses val="autoZero"/>
        <c:auto val="1"/>
        <c:lblAlgn val="ctr"/>
        <c:lblOffset val="100"/>
        <c:noMultiLvlLbl val="0"/>
      </c:catAx>
      <c:valAx>
        <c:axId val="119147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45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  <c:pt idx="4">
                  <c:v>17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187328"/>
        <c:axId val="119188864"/>
      </c:barChart>
      <c:catAx>
        <c:axId val="11918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88864"/>
        <c:crosses val="autoZero"/>
        <c:auto val="1"/>
        <c:lblAlgn val="ctr"/>
        <c:lblOffset val="100"/>
        <c:noMultiLvlLbl val="0"/>
      </c:catAx>
      <c:valAx>
        <c:axId val="119188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8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0.94</c:v>
                </c:pt>
                <c:pt idx="1">
                  <c:v>0.3</c:v>
                </c:pt>
                <c:pt idx="3">
                  <c:v>0.43</c:v>
                </c:pt>
                <c:pt idx="4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373184"/>
        <c:axId val="119379072"/>
      </c:barChart>
      <c:catAx>
        <c:axId val="11937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79072"/>
        <c:crosses val="autoZero"/>
        <c:auto val="1"/>
        <c:lblAlgn val="ctr"/>
        <c:lblOffset val="100"/>
        <c:noMultiLvlLbl val="0"/>
      </c:catAx>
      <c:valAx>
        <c:axId val="11937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7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7.1428571428571423</c:v>
                </c:pt>
                <c:pt idx="1">
                  <c:v>63.698786907759207</c:v>
                </c:pt>
                <c:pt idx="2">
                  <c:v>16.958798087867059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92.857142857142861</c:v>
                </c:pt>
                <c:pt idx="1">
                  <c:v>36.301213092240786</c:v>
                </c:pt>
                <c:pt idx="2">
                  <c:v>83.041201912132934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45216"/>
        <c:axId val="119551104"/>
      </c:barChart>
      <c:catAx>
        <c:axId val="119545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51104"/>
        <c:crosses val="autoZero"/>
        <c:auto val="1"/>
        <c:lblAlgn val="ctr"/>
        <c:lblOffset val="100"/>
        <c:noMultiLvlLbl val="0"/>
      </c:catAx>
      <c:valAx>
        <c:axId val="1195511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452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4.2</c:v>
                </c:pt>
                <c:pt idx="1">
                  <c:v>0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609216"/>
        <c:axId val="119610752"/>
      </c:barChart>
      <c:catAx>
        <c:axId val="1196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10752"/>
        <c:crosses val="autoZero"/>
        <c:auto val="1"/>
        <c:lblAlgn val="ctr"/>
        <c:lblOffset val="100"/>
        <c:noMultiLvlLbl val="0"/>
      </c:catAx>
      <c:valAx>
        <c:axId val="119610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609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118</c:v>
                </c:pt>
                <c:pt idx="1">
                  <c:v>101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132</c:v>
                </c:pt>
                <c:pt idx="1">
                  <c:v>114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035200"/>
        <c:axId val="120036736"/>
      </c:barChart>
      <c:catAx>
        <c:axId val="12003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036736"/>
        <c:crosses val="autoZero"/>
        <c:auto val="1"/>
        <c:lblAlgn val="ctr"/>
        <c:lblOffset val="100"/>
        <c:noMultiLvlLbl val="0"/>
      </c:catAx>
      <c:valAx>
        <c:axId val="12003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03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277</c:v>
                </c:pt>
                <c:pt idx="1">
                  <c:v>316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270</c:v>
                </c:pt>
                <c:pt idx="1">
                  <c:v>325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21600"/>
        <c:axId val="120496128"/>
      </c:barChart>
      <c:catAx>
        <c:axId val="1201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496128"/>
        <c:crosses val="autoZero"/>
        <c:auto val="1"/>
        <c:lblAlgn val="ctr"/>
        <c:lblOffset val="100"/>
        <c:noMultiLvlLbl val="0"/>
      </c:catAx>
      <c:valAx>
        <c:axId val="12049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0121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144</c:v>
                </c:pt>
                <c:pt idx="1">
                  <c:v>108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96</c:v>
                </c:pt>
                <c:pt idx="1">
                  <c:v>195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46880"/>
        <c:axId val="109552768"/>
      </c:barChart>
      <c:catAx>
        <c:axId val="10954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52768"/>
        <c:crosses val="autoZero"/>
        <c:auto val="1"/>
        <c:lblAlgn val="ctr"/>
        <c:lblOffset val="100"/>
        <c:noMultiLvlLbl val="0"/>
      </c:catAx>
      <c:valAx>
        <c:axId val="10955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54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30.63211751114045</c:v>
                </c:pt>
                <c:pt idx="1">
                  <c:v>28.003952569169961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29.592341970622215</c:v>
                </c:pt>
                <c:pt idx="1">
                  <c:v>30.494071146245062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16.009242449249051</c:v>
                </c:pt>
                <c:pt idx="1">
                  <c:v>18.972332015810274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12.625845849150025</c:v>
                </c:pt>
                <c:pt idx="1">
                  <c:v>14.486166007905139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6.0901138801782473</c:v>
                </c:pt>
                <c:pt idx="1">
                  <c:v>5.2964426877470352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5.0503383396600103</c:v>
                </c:pt>
                <c:pt idx="1">
                  <c:v>2.7470355731225298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0711808"/>
        <c:axId val="121926016"/>
      </c:barChart>
      <c:catAx>
        <c:axId val="12071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926016"/>
        <c:crosses val="autoZero"/>
        <c:auto val="1"/>
        <c:lblAlgn val="ctr"/>
        <c:lblOffset val="100"/>
        <c:noMultiLvlLbl val="0"/>
      </c:catAx>
      <c:valAx>
        <c:axId val="121926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711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54.45</c:v>
                </c:pt>
                <c:pt idx="1">
                  <c:v>38.93</c:v>
                </c:pt>
                <c:pt idx="2">
                  <c:v>5.38</c:v>
                </c:pt>
                <c:pt idx="3">
                  <c:v>0.85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55.71</c:v>
                </c:pt>
                <c:pt idx="1">
                  <c:v>35.26</c:v>
                </c:pt>
                <c:pt idx="2">
                  <c:v>7.23</c:v>
                </c:pt>
                <c:pt idx="3">
                  <c:v>1.41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1980032"/>
        <c:axId val="121981568"/>
      </c:barChart>
      <c:catAx>
        <c:axId val="121980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81568"/>
        <c:crosses val="autoZero"/>
        <c:auto val="1"/>
        <c:lblAlgn val="ctr"/>
        <c:lblOffset val="100"/>
        <c:noMultiLvlLbl val="0"/>
      </c:catAx>
      <c:valAx>
        <c:axId val="121981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80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53732</c:v>
                </c:pt>
                <c:pt idx="1">
                  <c:v>61350</c:v>
                </c:pt>
                <c:pt idx="2">
                  <c:v>70231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023296"/>
        <c:axId val="122045568"/>
      </c:barChart>
      <c:catAx>
        <c:axId val="12202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45568"/>
        <c:crosses val="autoZero"/>
        <c:auto val="1"/>
        <c:lblAlgn val="ctr"/>
        <c:lblOffset val="100"/>
        <c:noMultiLvlLbl val="0"/>
      </c:catAx>
      <c:valAx>
        <c:axId val="122045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23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3308</c:v>
                </c:pt>
                <c:pt idx="1">
                  <c:v>3388</c:v>
                </c:pt>
                <c:pt idx="2">
                  <c:v>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4898</c:v>
                </c:pt>
                <c:pt idx="1">
                  <c:v>4929</c:v>
                </c:pt>
                <c:pt idx="2">
                  <c:v>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80640"/>
        <c:axId val="122102912"/>
      </c:barChart>
      <c:catAx>
        <c:axId val="1220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102912"/>
        <c:crosses val="autoZero"/>
        <c:auto val="1"/>
        <c:lblAlgn val="ctr"/>
        <c:lblOffset val="100"/>
        <c:noMultiLvlLbl val="0"/>
      </c:catAx>
      <c:valAx>
        <c:axId val="1221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806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21.7</c:v>
                </c:pt>
                <c:pt idx="1">
                  <c:v>29.9</c:v>
                </c:pt>
                <c:pt idx="2">
                  <c:v>1.2</c:v>
                </c:pt>
                <c:pt idx="3">
                  <c:v>47.2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66.920877025738804</c:v>
                </c:pt>
                <c:pt idx="1">
                  <c:v>76.120857699805072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33.079122974261196</c:v>
                </c:pt>
                <c:pt idx="1">
                  <c:v>23.879142300194932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210560"/>
        <c:axId val="122220544"/>
      </c:barChart>
      <c:catAx>
        <c:axId val="122210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220544"/>
        <c:crosses val="autoZero"/>
        <c:auto val="1"/>
        <c:lblAlgn val="ctr"/>
        <c:lblOffset val="100"/>
        <c:noMultiLvlLbl val="0"/>
      </c:catAx>
      <c:valAx>
        <c:axId val="12222054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2105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84</c:v>
                </c:pt>
                <c:pt idx="1">
                  <c:v>17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62272"/>
        <c:axId val="122263808"/>
      </c:barChart>
      <c:catAx>
        <c:axId val="1222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63808"/>
        <c:crosses val="autoZero"/>
        <c:auto val="1"/>
        <c:lblAlgn val="ctr"/>
        <c:lblOffset val="100"/>
        <c:noMultiLvlLbl val="0"/>
      </c:catAx>
      <c:valAx>
        <c:axId val="12226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24.4</c:v>
                </c:pt>
                <c:pt idx="1">
                  <c:v>5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88768"/>
        <c:axId val="122438016"/>
      </c:barChart>
      <c:catAx>
        <c:axId val="1222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438016"/>
        <c:crosses val="autoZero"/>
        <c:auto val="1"/>
        <c:lblAlgn val="ctr"/>
        <c:lblOffset val="100"/>
        <c:noMultiLvlLbl val="0"/>
      </c:catAx>
      <c:valAx>
        <c:axId val="12243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13.1</c:v>
                </c:pt>
                <c:pt idx="1">
                  <c:v>9.9</c:v>
                </c:pt>
                <c:pt idx="2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83456"/>
        <c:axId val="122484992"/>
      </c:barChart>
      <c:catAx>
        <c:axId val="1224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84992"/>
        <c:crosses val="autoZero"/>
        <c:auto val="1"/>
        <c:lblAlgn val="ctr"/>
        <c:lblOffset val="100"/>
        <c:noMultiLvlLbl val="0"/>
      </c:catAx>
      <c:valAx>
        <c:axId val="12248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8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7.58</c:v>
                </c:pt>
                <c:pt idx="1">
                  <c:v>0</c:v>
                </c:pt>
                <c:pt idx="2">
                  <c:v>12.66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2540800"/>
        <c:axId val="122542336"/>
      </c:barChart>
      <c:catAx>
        <c:axId val="1225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42336"/>
        <c:crosses val="autoZero"/>
        <c:auto val="1"/>
        <c:lblAlgn val="ctr"/>
        <c:lblOffset val="100"/>
        <c:noMultiLvlLbl val="0"/>
      </c:catAx>
      <c:valAx>
        <c:axId val="12254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54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36</c:v>
                </c:pt>
                <c:pt idx="1">
                  <c:v>26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27</c:v>
                </c:pt>
                <c:pt idx="1">
                  <c:v>49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88480"/>
        <c:axId val="109590016"/>
      </c:barChart>
      <c:catAx>
        <c:axId val="109588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90016"/>
        <c:crosses val="autoZero"/>
        <c:auto val="1"/>
        <c:lblAlgn val="ctr"/>
        <c:lblOffset val="100"/>
        <c:noMultiLvlLbl val="0"/>
      </c:catAx>
      <c:valAx>
        <c:axId val="10959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588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3.3</c:v>
                </c:pt>
                <c:pt idx="1">
                  <c:v>3.3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59488"/>
        <c:axId val="122594048"/>
      </c:barChart>
      <c:catAx>
        <c:axId val="1225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94048"/>
        <c:crosses val="autoZero"/>
        <c:auto val="1"/>
        <c:lblAlgn val="ctr"/>
        <c:lblOffset val="100"/>
        <c:noMultiLvlLbl val="0"/>
      </c:catAx>
      <c:valAx>
        <c:axId val="12259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55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15.2</c:v>
                </c:pt>
                <c:pt idx="1">
                  <c:v>15.2</c:v>
                </c:pt>
                <c:pt idx="2">
                  <c:v>18.2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84.8</c:v>
                </c:pt>
                <c:pt idx="1">
                  <c:v>84.8</c:v>
                </c:pt>
                <c:pt idx="2">
                  <c:v>81.8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2703872"/>
        <c:axId val="122705408"/>
      </c:barChart>
      <c:catAx>
        <c:axId val="1227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705408"/>
        <c:crosses val="autoZero"/>
        <c:auto val="1"/>
        <c:lblAlgn val="ctr"/>
        <c:lblOffset val="100"/>
        <c:noMultiLvlLbl val="0"/>
      </c:catAx>
      <c:valAx>
        <c:axId val="12270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27038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1783</c:v>
                </c:pt>
                <c:pt idx="1">
                  <c:v>1973</c:v>
                </c:pt>
                <c:pt idx="2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1140</c:v>
                </c:pt>
                <c:pt idx="1">
                  <c:v>746</c:v>
                </c:pt>
                <c:pt idx="2">
                  <c:v>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732928"/>
        <c:axId val="122734464"/>
      </c:barChart>
      <c:catAx>
        <c:axId val="12273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34464"/>
        <c:crosses val="autoZero"/>
        <c:auto val="1"/>
        <c:lblAlgn val="ctr"/>
        <c:lblOffset val="100"/>
        <c:noMultiLvlLbl val="0"/>
      </c:catAx>
      <c:valAx>
        <c:axId val="122734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732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2849</c:v>
                </c:pt>
                <c:pt idx="1">
                  <c:v>5592</c:v>
                </c:pt>
                <c:pt idx="2">
                  <c:v>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2716</c:v>
                </c:pt>
                <c:pt idx="1">
                  <c:v>1962</c:v>
                </c:pt>
                <c:pt idx="2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53344"/>
        <c:axId val="124954880"/>
      </c:barChart>
      <c:catAx>
        <c:axId val="12495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54880"/>
        <c:crosses val="autoZero"/>
        <c:auto val="1"/>
        <c:lblAlgn val="ctr"/>
        <c:lblOffset val="100"/>
        <c:noMultiLvlLbl val="0"/>
      </c:catAx>
      <c:valAx>
        <c:axId val="124954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95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1.6</c:v>
                </c:pt>
                <c:pt idx="1">
                  <c:v>2.8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023360"/>
        <c:axId val="125024896"/>
      </c:barChart>
      <c:catAx>
        <c:axId val="12502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24896"/>
        <c:crosses val="autoZero"/>
        <c:auto val="1"/>
        <c:lblAlgn val="ctr"/>
        <c:lblOffset val="100"/>
        <c:noMultiLvlLbl val="0"/>
      </c:catAx>
      <c:valAx>
        <c:axId val="125024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502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21.4</c:v>
                </c:pt>
                <c:pt idx="1">
                  <c:v>22.3</c:v>
                </c:pt>
                <c:pt idx="2">
                  <c:v>24.3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32.9</c:v>
                </c:pt>
                <c:pt idx="2">
                  <c:v>35.6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068800"/>
        <c:axId val="125070336"/>
      </c:barChart>
      <c:catAx>
        <c:axId val="12506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70336"/>
        <c:crosses val="autoZero"/>
        <c:auto val="1"/>
        <c:lblAlgn val="ctr"/>
        <c:lblOffset val="100"/>
        <c:noMultiLvlLbl val="0"/>
      </c:catAx>
      <c:valAx>
        <c:axId val="125070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68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154.71299999999999</c:v>
                </c:pt>
                <c:pt idx="1">
                  <c:v>172.71299999999999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08064"/>
        <c:axId val="125209600"/>
      </c:barChart>
      <c:catAx>
        <c:axId val="12520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09600"/>
        <c:crosses val="autoZero"/>
        <c:auto val="1"/>
        <c:lblAlgn val="ctr"/>
        <c:lblOffset val="100"/>
        <c:noMultiLvlLbl val="0"/>
      </c:catAx>
      <c:valAx>
        <c:axId val="125209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0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20632.38</c:v>
                </c:pt>
                <c:pt idx="1">
                  <c:v>1170.42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56832"/>
        <c:axId val="125258368"/>
      </c:barChart>
      <c:catAx>
        <c:axId val="12525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8368"/>
        <c:crosses val="autoZero"/>
        <c:auto val="1"/>
        <c:lblAlgn val="ctr"/>
        <c:lblOffset val="100"/>
        <c:noMultiLvlLbl val="0"/>
      </c:catAx>
      <c:valAx>
        <c:axId val="12525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6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67</c:v>
                </c:pt>
                <c:pt idx="1">
                  <c:v>68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59</c:v>
                </c:pt>
                <c:pt idx="1">
                  <c:v>57</c:v>
                </c:pt>
                <c:pt idx="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92000"/>
        <c:axId val="125393536"/>
      </c:barChart>
      <c:catAx>
        <c:axId val="12539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93536"/>
        <c:crosses val="autoZero"/>
        <c:auto val="1"/>
        <c:lblAlgn val="ctr"/>
        <c:lblOffset val="100"/>
        <c:noMultiLvlLbl val="0"/>
      </c:catAx>
      <c:valAx>
        <c:axId val="12539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92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14308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13733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27591</v>
      </c>
      <c r="C4" s="35">
        <v>13664</v>
      </c>
      <c r="D4" s="63">
        <v>13927</v>
      </c>
      <c r="E4" s="211"/>
    </row>
    <row r="5" spans="1:5" ht="30" x14ac:dyDescent="0.25">
      <c r="A5" s="201" t="s">
        <v>716</v>
      </c>
      <c r="B5" s="72">
        <v>27876</v>
      </c>
      <c r="C5" s="61">
        <v>13748</v>
      </c>
      <c r="D5" s="111">
        <v>14128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3433</v>
      </c>
      <c r="C4" s="71">
        <v>6355</v>
      </c>
    </row>
    <row r="5" spans="1:6" x14ac:dyDescent="0.25">
      <c r="A5" s="286" t="s">
        <v>719</v>
      </c>
      <c r="B5" s="214">
        <v>1414</v>
      </c>
      <c r="C5" s="214">
        <v>1977</v>
      </c>
    </row>
    <row r="6" spans="1:6" x14ac:dyDescent="0.25">
      <c r="A6" s="286" t="s">
        <v>720</v>
      </c>
      <c r="B6" s="214">
        <v>2253</v>
      </c>
      <c r="C6" s="214">
        <v>2384</v>
      </c>
    </row>
    <row r="7" spans="1:6" x14ac:dyDescent="0.25">
      <c r="A7" s="286" t="s">
        <v>721</v>
      </c>
      <c r="B7" s="214">
        <v>4006</v>
      </c>
      <c r="C7" s="214">
        <v>2867</v>
      </c>
    </row>
    <row r="8" spans="1:6" x14ac:dyDescent="0.25">
      <c r="A8" s="286" t="s">
        <v>722</v>
      </c>
      <c r="B8" s="214">
        <v>82</v>
      </c>
      <c r="C8" s="214">
        <v>311</v>
      </c>
    </row>
    <row r="9" spans="1:6" x14ac:dyDescent="0.25">
      <c r="A9" s="286" t="s">
        <v>723</v>
      </c>
      <c r="B9" s="214">
        <v>1264</v>
      </c>
      <c r="C9" s="214">
        <v>1176</v>
      </c>
    </row>
    <row r="10" spans="1:6" ht="30" x14ac:dyDescent="0.25">
      <c r="A10" s="293" t="s">
        <v>724</v>
      </c>
      <c r="B10" s="214">
        <v>4155</v>
      </c>
      <c r="C10" s="214">
        <v>510</v>
      </c>
    </row>
    <row r="11" spans="1:6" x14ac:dyDescent="0.25">
      <c r="A11" s="286" t="s">
        <v>887</v>
      </c>
      <c r="B11" s="214">
        <v>793</v>
      </c>
      <c r="C11" s="214">
        <v>1208</v>
      </c>
    </row>
    <row r="12" spans="1:6" x14ac:dyDescent="0.25">
      <c r="A12" s="294" t="s">
        <v>16</v>
      </c>
      <c r="B12" s="1">
        <f>SUM(B4:B11)</f>
        <v>17400</v>
      </c>
      <c r="C12" s="1">
        <f>SUM(C4:C11)</f>
        <v>16788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3650</v>
      </c>
      <c r="C19" s="71">
        <v>5302</v>
      </c>
    </row>
    <row r="20" spans="1:3" x14ac:dyDescent="0.25">
      <c r="A20" s="286" t="s">
        <v>719</v>
      </c>
      <c r="B20" s="214">
        <v>674</v>
      </c>
      <c r="C20" s="214">
        <v>817</v>
      </c>
    </row>
    <row r="21" spans="1:3" x14ac:dyDescent="0.25">
      <c r="A21" s="286" t="s">
        <v>720</v>
      </c>
      <c r="B21" s="214">
        <v>1768</v>
      </c>
      <c r="C21" s="214">
        <v>1930</v>
      </c>
    </row>
    <row r="22" spans="1:3" x14ac:dyDescent="0.25">
      <c r="A22" s="286" t="s">
        <v>721</v>
      </c>
      <c r="B22" s="214">
        <v>3922</v>
      </c>
      <c r="C22" s="214">
        <v>3055</v>
      </c>
    </row>
    <row r="23" spans="1:3" x14ac:dyDescent="0.25">
      <c r="A23" s="286" t="s">
        <v>722</v>
      </c>
      <c r="B23" s="214">
        <v>19</v>
      </c>
      <c r="C23" s="214">
        <v>55</v>
      </c>
    </row>
    <row r="24" spans="1:3" x14ac:dyDescent="0.25">
      <c r="A24" s="286" t="s">
        <v>723</v>
      </c>
      <c r="B24" s="214">
        <v>829</v>
      </c>
      <c r="C24" s="214">
        <v>717</v>
      </c>
    </row>
    <row r="25" spans="1:3" ht="30" x14ac:dyDescent="0.25">
      <c r="A25" s="293" t="s">
        <v>724</v>
      </c>
      <c r="B25" s="214">
        <v>2963</v>
      </c>
      <c r="C25" s="214">
        <v>555</v>
      </c>
    </row>
    <row r="26" spans="1:3" x14ac:dyDescent="0.25">
      <c r="A26" s="286" t="s">
        <v>887</v>
      </c>
      <c r="B26" s="214">
        <v>409</v>
      </c>
      <c r="C26" s="214">
        <v>1229</v>
      </c>
    </row>
    <row r="27" spans="1:3" x14ac:dyDescent="0.25">
      <c r="A27" s="294" t="s">
        <v>16</v>
      </c>
      <c r="B27" s="1">
        <f>SUM(B19:B26)</f>
        <v>14234</v>
      </c>
      <c r="C27" s="1">
        <f>SUM(C19:C26)</f>
        <v>13660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73.53</v>
      </c>
      <c r="C4" s="1018">
        <v>70.38</v>
      </c>
      <c r="D4" s="1018">
        <v>76.930000000000007</v>
      </c>
      <c r="E4" s="1019">
        <v>45</v>
      </c>
      <c r="F4" s="1019">
        <v>160</v>
      </c>
      <c r="G4" s="1020">
        <v>44.2</v>
      </c>
      <c r="H4" s="1021">
        <v>42.5</v>
      </c>
      <c r="I4" s="1022">
        <v>45.8</v>
      </c>
      <c r="J4" s="1019">
        <v>13.1</v>
      </c>
    </row>
    <row r="5" spans="1:12" x14ac:dyDescent="0.25">
      <c r="A5" s="498">
        <v>2021</v>
      </c>
      <c r="B5" s="757">
        <v>72.95</v>
      </c>
      <c r="C5" s="758">
        <v>69.739999999999995</v>
      </c>
      <c r="D5" s="758">
        <v>76.44</v>
      </c>
      <c r="E5" s="1023">
        <v>44</v>
      </c>
      <c r="F5" s="1023">
        <v>162.69999999999999</v>
      </c>
      <c r="G5" s="1024">
        <v>44.3</v>
      </c>
      <c r="H5" s="1025">
        <v>42.6</v>
      </c>
      <c r="I5" s="1026">
        <v>46</v>
      </c>
      <c r="J5" s="1023">
        <v>9.9</v>
      </c>
    </row>
    <row r="6" spans="1:12" x14ac:dyDescent="0.25">
      <c r="A6" s="499">
        <v>2022</v>
      </c>
      <c r="B6" s="1011">
        <v>72.650000000000006</v>
      </c>
      <c r="C6" s="1012">
        <v>69.03</v>
      </c>
      <c r="D6" s="1012">
        <v>76.400000000000006</v>
      </c>
      <c r="E6" s="1013">
        <v>41</v>
      </c>
      <c r="F6" s="1013">
        <v>181.6</v>
      </c>
      <c r="G6" s="1014">
        <v>45.6</v>
      </c>
      <c r="H6" s="1015">
        <v>43.9</v>
      </c>
      <c r="I6" s="1016">
        <v>47.3</v>
      </c>
      <c r="J6" s="1013">
        <v>21.4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9.9</v>
      </c>
    </row>
    <row r="13" spans="1:12" x14ac:dyDescent="0.25">
      <c r="A13" s="633">
        <f t="shared" si="0"/>
        <v>2022</v>
      </c>
      <c r="B13" s="627">
        <f t="shared" si="1"/>
        <v>21.4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7129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8368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70231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1543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7301</v>
      </c>
      <c r="C5" s="70">
        <v>8206</v>
      </c>
      <c r="D5" s="55">
        <v>4898</v>
      </c>
      <c r="E5" s="110">
        <v>3308</v>
      </c>
      <c r="F5" s="55">
        <v>26.8</v>
      </c>
      <c r="G5" s="55">
        <v>32.200000000000003</v>
      </c>
      <c r="H5" s="110">
        <v>21.4</v>
      </c>
      <c r="I5" s="55"/>
      <c r="J5" s="70"/>
      <c r="K5" s="55"/>
      <c r="L5" s="55"/>
      <c r="M5" s="71">
        <v>63</v>
      </c>
      <c r="N5" s="71">
        <v>59</v>
      </c>
      <c r="O5" s="71">
        <v>67</v>
      </c>
    </row>
    <row r="6" spans="1:16" x14ac:dyDescent="0.25">
      <c r="A6" s="215">
        <v>2021</v>
      </c>
      <c r="B6" s="212">
        <v>7390</v>
      </c>
      <c r="C6" s="212">
        <v>8318</v>
      </c>
      <c r="D6" s="58">
        <v>4929</v>
      </c>
      <c r="E6" s="160">
        <v>3388</v>
      </c>
      <c r="F6" s="58">
        <v>27.6</v>
      </c>
      <c r="G6" s="58">
        <v>32.9</v>
      </c>
      <c r="H6" s="160">
        <v>22.3</v>
      </c>
      <c r="I6" s="58">
        <v>53732</v>
      </c>
      <c r="J6" s="212">
        <v>1864</v>
      </c>
      <c r="K6" s="58">
        <v>840</v>
      </c>
      <c r="L6" s="58">
        <v>1024</v>
      </c>
      <c r="M6" s="214">
        <v>62</v>
      </c>
      <c r="N6" s="214">
        <v>57</v>
      </c>
      <c r="O6" s="214">
        <v>68</v>
      </c>
    </row>
    <row r="7" spans="1:16" x14ac:dyDescent="0.25">
      <c r="A7" s="229">
        <v>2022</v>
      </c>
      <c r="B7" s="167">
        <v>7129</v>
      </c>
      <c r="C7" s="167">
        <v>8368</v>
      </c>
      <c r="D7" s="94">
        <v>4895</v>
      </c>
      <c r="E7" s="169">
        <v>3473</v>
      </c>
      <c r="F7" s="94">
        <v>29.8</v>
      </c>
      <c r="G7" s="58">
        <v>35.6</v>
      </c>
      <c r="H7" s="160">
        <v>24.3</v>
      </c>
      <c r="I7" s="94">
        <v>61350</v>
      </c>
      <c r="J7" s="167">
        <v>1733</v>
      </c>
      <c r="K7" s="94">
        <v>785</v>
      </c>
      <c r="L7" s="94">
        <v>948</v>
      </c>
      <c r="M7" s="214">
        <v>62</v>
      </c>
      <c r="N7" s="214">
        <v>58</v>
      </c>
      <c r="O7" s="214">
        <v>67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70231</v>
      </c>
      <c r="J8" s="1072">
        <v>1543</v>
      </c>
      <c r="K8" s="1073">
        <v>708</v>
      </c>
      <c r="L8" s="1073">
        <v>835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53732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61350</v>
      </c>
      <c r="F14" s="514">
        <f>A5</f>
        <v>2020</v>
      </c>
      <c r="G14" s="310">
        <f>IF(ISBLANK(E5),"",E5)</f>
        <v>3308</v>
      </c>
      <c r="H14" s="310">
        <f>IF(ISBLANK(D5),"",D5)</f>
        <v>4898</v>
      </c>
      <c r="K14" s="514">
        <f>A6</f>
        <v>2021</v>
      </c>
      <c r="L14" s="310">
        <f>IF(ISBLANK(L6),"",L6)</f>
        <v>1024</v>
      </c>
      <c r="M14" s="310">
        <f>IF(ISBLANK(K6),"",K6)</f>
        <v>840</v>
      </c>
    </row>
    <row r="15" spans="1:16" x14ac:dyDescent="0.25">
      <c r="A15" s="481">
        <f>A8</f>
        <v>2023</v>
      </c>
      <c r="B15" s="311">
        <f t="shared" si="0"/>
        <v>70231</v>
      </c>
      <c r="F15" s="486">
        <f t="shared" ref="F15:F16" si="1">A6</f>
        <v>2021</v>
      </c>
      <c r="G15" s="479">
        <f t="shared" ref="G15:G16" si="2">IF(ISBLANK(E6),"",E6)</f>
        <v>3388</v>
      </c>
      <c r="H15" s="479">
        <f t="shared" ref="H15:H16" si="3">IF(ISBLANK(D6),"",D6)</f>
        <v>4929</v>
      </c>
      <c r="K15" s="486">
        <f>A7</f>
        <v>2022</v>
      </c>
      <c r="L15" s="479">
        <f t="shared" ref="L15:L16" si="4">IF(ISBLANK(L7),"",L7)</f>
        <v>948</v>
      </c>
      <c r="M15" s="479">
        <f t="shared" ref="M15:M16" si="5">IF(ISBLANK(K7),"",K7)</f>
        <v>785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3473</v>
      </c>
      <c r="H16" s="311">
        <f t="shared" si="3"/>
        <v>4895</v>
      </c>
      <c r="K16" s="481">
        <f>A8</f>
        <v>2023</v>
      </c>
      <c r="L16" s="311">
        <f t="shared" si="4"/>
        <v>835</v>
      </c>
      <c r="M16" s="311">
        <f t="shared" si="5"/>
        <v>708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7301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7390</v>
      </c>
      <c r="C21" s="373"/>
      <c r="D21" s="197"/>
      <c r="F21" s="514">
        <f>A5</f>
        <v>2020</v>
      </c>
      <c r="G21" s="310">
        <f>IF(ISBLANK(E5),"",E5)</f>
        <v>3308</v>
      </c>
      <c r="H21" s="310">
        <f>IF(ISBLANK(D5),"",D5)</f>
        <v>4898</v>
      </c>
      <c r="K21" s="514">
        <f>A6</f>
        <v>2021</v>
      </c>
      <c r="L21" s="310">
        <f>IF(ISBLANK(L6),"",L6)</f>
        <v>1024</v>
      </c>
      <c r="M21" s="310">
        <f>IF(ISBLANK(K6),"",K6)</f>
        <v>840</v>
      </c>
    </row>
    <row r="22" spans="1:15" x14ac:dyDescent="0.25">
      <c r="A22" s="481">
        <f t="shared" si="6"/>
        <v>2022</v>
      </c>
      <c r="B22" s="311">
        <f t="shared" si="7"/>
        <v>7129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3388</v>
      </c>
      <c r="H22" s="479">
        <f t="shared" ref="H22:H23" si="10">IF(ISBLANK(D6),"",D6)</f>
        <v>4929</v>
      </c>
      <c r="K22" s="486">
        <f>A7</f>
        <v>2022</v>
      </c>
      <c r="L22" s="479">
        <f>IF(ISBLANK(L7),"",L7)</f>
        <v>948</v>
      </c>
      <c r="M22" s="479">
        <f>IF(ISBLANK(K7),"",K7)</f>
        <v>785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3473</v>
      </c>
      <c r="H23" s="311">
        <f t="shared" si="10"/>
        <v>4895</v>
      </c>
      <c r="K23" s="481">
        <f>A8</f>
        <v>2023</v>
      </c>
      <c r="L23" s="311">
        <f>IF(ISBLANK(L8),"",L8)</f>
        <v>835</v>
      </c>
      <c r="M23" s="311">
        <f>IF(ISBLANK(K8),"",K8)</f>
        <v>708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7301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7390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7129</v>
      </c>
      <c r="C28" s="373"/>
      <c r="D28" s="197"/>
      <c r="F28" s="514">
        <f>A5</f>
        <v>2020</v>
      </c>
      <c r="G28" s="310">
        <f>IF(ISBLANK(H5),"",H5)</f>
        <v>21.4</v>
      </c>
      <c r="H28" s="310">
        <f>IF(ISBLANK(G5),"",G5)</f>
        <v>32.200000000000003</v>
      </c>
      <c r="K28" s="514">
        <f>A5</f>
        <v>2020</v>
      </c>
      <c r="L28" s="310">
        <f>IF(ISBLANK(O5),"",O5)</f>
        <v>67</v>
      </c>
      <c r="M28" s="310">
        <f>IF(ISBLANK(N5),"",N5)</f>
        <v>59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22.3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68</v>
      </c>
      <c r="M29" s="479">
        <f t="shared" ref="M29:M30" si="18">IF(ISBLANK(N6),"",N6)</f>
        <v>57</v>
      </c>
    </row>
    <row r="30" spans="1:15" x14ac:dyDescent="0.25">
      <c r="F30" s="481">
        <f t="shared" si="13"/>
        <v>2022</v>
      </c>
      <c r="G30" s="311">
        <f t="shared" si="14"/>
        <v>24.3</v>
      </c>
      <c r="H30" s="311">
        <f t="shared" si="15"/>
        <v>35.6</v>
      </c>
      <c r="K30" s="481">
        <f t="shared" si="16"/>
        <v>2022</v>
      </c>
      <c r="L30" s="311">
        <f t="shared" si="17"/>
        <v>67</v>
      </c>
      <c r="M30" s="311">
        <f t="shared" si="18"/>
        <v>58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21.4</v>
      </c>
      <c r="H35" s="310">
        <f>IF(ISBLANK(G5),"",G5)</f>
        <v>32.200000000000003</v>
      </c>
      <c r="K35" s="514">
        <f>A5</f>
        <v>2020</v>
      </c>
      <c r="L35" s="310">
        <f>IF(ISBLANK(O5),"",O5)</f>
        <v>67</v>
      </c>
      <c r="M35" s="310">
        <f>IF(ISBLANK(N5),"",N5)</f>
        <v>59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22.3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68</v>
      </c>
      <c r="M36" s="479">
        <f t="shared" ref="M36:M37" si="24">IF(ISBLANK(N6),"",N6)</f>
        <v>57</v>
      </c>
    </row>
    <row r="37" spans="6:15" x14ac:dyDescent="0.25">
      <c r="F37" s="481">
        <f t="shared" si="19"/>
        <v>2022</v>
      </c>
      <c r="G37" s="311">
        <f t="shared" si="20"/>
        <v>24.3</v>
      </c>
      <c r="H37" s="311">
        <f t="shared" si="21"/>
        <v>35.6</v>
      </c>
      <c r="K37" s="481">
        <f t="shared" si="22"/>
        <v>2022</v>
      </c>
      <c r="L37" s="311">
        <f t="shared" si="23"/>
        <v>67</v>
      </c>
      <c r="M37" s="311">
        <f t="shared" si="24"/>
        <v>58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18.2</v>
      </c>
      <c r="C6" s="35">
        <v>17.3</v>
      </c>
      <c r="D6" s="63">
        <v>18.899999999999999</v>
      </c>
      <c r="E6" s="35">
        <v>56</v>
      </c>
      <c r="F6" s="35">
        <v>52.3</v>
      </c>
      <c r="G6" s="35">
        <v>59.1</v>
      </c>
      <c r="H6" s="292">
        <v>25.8</v>
      </c>
      <c r="I6" s="35">
        <v>30.5</v>
      </c>
      <c r="J6" s="63">
        <v>22</v>
      </c>
      <c r="M6" s="127" t="s">
        <v>16</v>
      </c>
      <c r="N6" s="935">
        <f>IF(ISBLANK(B8),"",B8)</f>
        <v>15.6</v>
      </c>
      <c r="O6" s="935">
        <f>IF(ISBLANK(E8),"",E8)</f>
        <v>54.1</v>
      </c>
      <c r="P6" s="128">
        <f>IF(ISBLANK(H8),"",H8)</f>
        <v>30.3</v>
      </c>
    </row>
    <row r="7" spans="1:19" x14ac:dyDescent="0.25">
      <c r="A7" s="286">
        <v>2022</v>
      </c>
      <c r="B7" s="167">
        <v>18.899999999999999</v>
      </c>
      <c r="C7" s="94">
        <v>18.3</v>
      </c>
      <c r="D7" s="169">
        <v>19.399999999999999</v>
      </c>
      <c r="E7" s="94">
        <v>53.3</v>
      </c>
      <c r="F7" s="94">
        <v>49.2</v>
      </c>
      <c r="G7" s="94">
        <v>56.8</v>
      </c>
      <c r="H7" s="167">
        <v>27.8</v>
      </c>
      <c r="I7" s="94">
        <v>32.5</v>
      </c>
      <c r="J7" s="169">
        <v>23.8</v>
      </c>
    </row>
    <row r="8" spans="1:19" x14ac:dyDescent="0.25">
      <c r="A8" s="218">
        <v>2023</v>
      </c>
      <c r="B8" s="167">
        <v>15.6</v>
      </c>
      <c r="C8" s="94">
        <v>15.4</v>
      </c>
      <c r="D8" s="169">
        <v>15.8</v>
      </c>
      <c r="E8" s="94">
        <v>54.1</v>
      </c>
      <c r="F8" s="94">
        <v>48.3</v>
      </c>
      <c r="G8" s="94">
        <v>58.9</v>
      </c>
      <c r="H8" s="167">
        <v>30.3</v>
      </c>
      <c r="I8" s="94">
        <v>36.299999999999997</v>
      </c>
      <c r="J8" s="169">
        <v>25.3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58.9</v>
      </c>
      <c r="P12" s="938">
        <f>IF(ISBLANK(J8),"",J8)</f>
        <v>25.3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15.4</v>
      </c>
      <c r="O13" s="937">
        <f>IF(ISBLANK(F8),"",F8)</f>
        <v>48.3</v>
      </c>
      <c r="P13" s="939">
        <f>IF(ISBLANK(I8),"",I8)</f>
        <v>36.299999999999997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15.6</v>
      </c>
      <c r="O20" s="935">
        <f>IF(ISBLANK(E8),"",E8)</f>
        <v>54.1</v>
      </c>
      <c r="P20" s="940">
        <f>IF(ISBLANK(H8),"",H8)</f>
        <v>30.3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58.9</v>
      </c>
      <c r="P24" s="938">
        <f>IF(ISBLANK(J8),"",J8)</f>
        <v>25.3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15.4</v>
      </c>
      <c r="O25" s="937">
        <f>IF(ISBLANK(F8),"",F8)</f>
        <v>48.3</v>
      </c>
      <c r="P25" s="939">
        <f>IF(ISBLANK(I8),"",I8)</f>
        <v>36.299999999999997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1550154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55282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1552501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55365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2757235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98329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921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122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631436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23.9</v>
      </c>
      <c r="E20" s="600">
        <v>22.5</v>
      </c>
      <c r="F20" s="600">
        <v>21.7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26.3</v>
      </c>
      <c r="E21" s="751">
        <v>32.700000000000003</v>
      </c>
      <c r="F21" s="751">
        <v>29.9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7.2</v>
      </c>
      <c r="E22" s="752">
        <v>1.3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21.7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29.9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47.2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21.7</v>
      </c>
      <c r="C30" s="204" t="s">
        <v>493</v>
      </c>
    </row>
    <row r="31" spans="1:11" x14ac:dyDescent="0.25">
      <c r="A31" s="698" t="s">
        <v>1430</v>
      </c>
      <c r="B31" s="734">
        <f>F21</f>
        <v>29.9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47.2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327</v>
      </c>
      <c r="C4" s="71">
        <v>20</v>
      </c>
      <c r="D4" s="71">
        <v>27</v>
      </c>
      <c r="G4" s="217">
        <f>A4</f>
        <v>2021</v>
      </c>
      <c r="H4" s="289">
        <f>IF(ISBLANK(C4),"",C4)</f>
        <v>20</v>
      </c>
      <c r="I4" s="289">
        <f>IF(ISBLANK(D4),"",D4)</f>
        <v>27</v>
      </c>
    </row>
    <row r="5" spans="1:9" x14ac:dyDescent="0.25">
      <c r="A5" s="286">
        <v>2022</v>
      </c>
      <c r="B5" s="214">
        <v>338</v>
      </c>
      <c r="C5" s="214">
        <v>13</v>
      </c>
      <c r="D5" s="214">
        <v>24</v>
      </c>
      <c r="G5" s="286">
        <f t="shared" ref="G5:G6" si="0">A5</f>
        <v>2022</v>
      </c>
      <c r="H5" s="290">
        <f t="shared" ref="H5:H6" si="1">IF(ISBLANK(C5),"",C5)</f>
        <v>13</v>
      </c>
      <c r="I5" s="290">
        <f t="shared" ref="I5:I6" si="2">IF(ISBLANK(D5),"",D5)</f>
        <v>24</v>
      </c>
    </row>
    <row r="6" spans="1:9" x14ac:dyDescent="0.25">
      <c r="A6" s="218">
        <v>2023</v>
      </c>
      <c r="B6" s="168">
        <v>326</v>
      </c>
      <c r="C6" s="168">
        <v>23</v>
      </c>
      <c r="D6" s="168">
        <v>11</v>
      </c>
      <c r="G6" s="219">
        <f t="shared" si="0"/>
        <v>2023</v>
      </c>
      <c r="H6" s="291">
        <f t="shared" si="1"/>
        <v>23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20</v>
      </c>
      <c r="I12" s="289">
        <f>IF(ISBLANK(D4),"",D4)</f>
        <v>27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13</v>
      </c>
      <c r="I13" s="290">
        <f t="shared" si="4"/>
        <v>24</v>
      </c>
    </row>
    <row r="14" spans="1:9" x14ac:dyDescent="0.25">
      <c r="G14" s="219">
        <f t="shared" si="3"/>
        <v>2023</v>
      </c>
      <c r="H14" s="291">
        <f t="shared" ref="H14:I14" si="5">IF(ISBLANK(C6),"",C6)</f>
        <v>23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806</v>
      </c>
      <c r="C23" s="71">
        <v>89</v>
      </c>
      <c r="D23" s="71">
        <v>105</v>
      </c>
      <c r="G23" s="217">
        <f>A23</f>
        <v>2021</v>
      </c>
      <c r="H23" s="289">
        <f>IF(ISBLANK(C23),"",C23)</f>
        <v>89</v>
      </c>
      <c r="I23" s="289">
        <f>IF(ISBLANK(D23),"",D23)</f>
        <v>105</v>
      </c>
    </row>
    <row r="24" spans="1:13" x14ac:dyDescent="0.25">
      <c r="A24" s="286">
        <v>2022</v>
      </c>
      <c r="B24" s="214">
        <v>864</v>
      </c>
      <c r="C24" s="214">
        <v>58</v>
      </c>
      <c r="D24" s="214">
        <v>114</v>
      </c>
      <c r="G24" s="286">
        <f t="shared" ref="G24:G25" si="6">A24</f>
        <v>2022</v>
      </c>
      <c r="H24" s="290">
        <f t="shared" ref="H24:H25" si="7">IF(ISBLANK(C24),"",C24)</f>
        <v>58</v>
      </c>
      <c r="I24" s="290">
        <f t="shared" ref="I24:I25" si="8">IF(ISBLANK(D24),"",D24)</f>
        <v>114</v>
      </c>
    </row>
    <row r="25" spans="1:13" x14ac:dyDescent="0.25">
      <c r="A25" s="218">
        <v>2023</v>
      </c>
      <c r="B25" s="168">
        <v>921</v>
      </c>
      <c r="C25" s="168">
        <v>64</v>
      </c>
      <c r="D25" s="168">
        <v>122</v>
      </c>
      <c r="G25" s="219">
        <f t="shared" si="6"/>
        <v>2023</v>
      </c>
      <c r="H25" s="291">
        <f t="shared" si="7"/>
        <v>64</v>
      </c>
      <c r="I25" s="291">
        <f t="shared" si="8"/>
        <v>122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89</v>
      </c>
      <c r="I31" s="289">
        <f>IF(ISBLANK(D23),"",D23)</f>
        <v>105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58</v>
      </c>
      <c r="I32" s="290">
        <f t="shared" si="10"/>
        <v>114</v>
      </c>
    </row>
    <row r="33" spans="7:9" x14ac:dyDescent="0.25">
      <c r="G33" s="219">
        <f t="shared" si="9"/>
        <v>2023</v>
      </c>
      <c r="H33" s="291">
        <f t="shared" ref="H33:I33" si="11">IF(ISBLANK(C25),"",C25)</f>
        <v>64</v>
      </c>
      <c r="I33" s="291">
        <f t="shared" si="11"/>
        <v>122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518649</v>
      </c>
      <c r="C4" s="1077">
        <v>16926</v>
      </c>
      <c r="D4" s="110">
        <v>570485</v>
      </c>
      <c r="E4" s="70">
        <v>18617</v>
      </c>
      <c r="F4" s="1076">
        <v>156747</v>
      </c>
      <c r="G4" s="70">
        <v>5115</v>
      </c>
      <c r="H4" s="1078">
        <v>2172594</v>
      </c>
      <c r="I4" s="1077">
        <v>70900</v>
      </c>
    </row>
    <row r="5" spans="1:9" x14ac:dyDescent="0.25">
      <c r="A5" s="587">
        <v>2021</v>
      </c>
      <c r="B5" s="1079">
        <v>550658</v>
      </c>
      <c r="C5" s="1080">
        <v>18262</v>
      </c>
      <c r="D5" s="160">
        <v>802559</v>
      </c>
      <c r="E5" s="212">
        <v>26616</v>
      </c>
      <c r="F5" s="1079">
        <v>31916</v>
      </c>
      <c r="G5" s="212">
        <v>1058</v>
      </c>
      <c r="H5" s="1081">
        <v>2450567</v>
      </c>
      <c r="I5" s="1080">
        <v>81271</v>
      </c>
    </row>
    <row r="6" spans="1:9" x14ac:dyDescent="0.25">
      <c r="A6" s="588">
        <v>2022</v>
      </c>
      <c r="B6" s="1082">
        <v>597307</v>
      </c>
      <c r="C6" s="1083">
        <v>21301</v>
      </c>
      <c r="D6" s="169">
        <v>825708</v>
      </c>
      <c r="E6" s="167">
        <v>29446</v>
      </c>
      <c r="F6" s="1082">
        <v>34024</v>
      </c>
      <c r="G6" s="167">
        <v>1213</v>
      </c>
      <c r="H6" s="1084">
        <v>2757235</v>
      </c>
      <c r="I6" s="1083">
        <v>98329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373687</v>
      </c>
      <c r="C4" s="1076"/>
      <c r="D4" s="1077"/>
      <c r="E4" s="1076"/>
      <c r="F4" s="1077"/>
    </row>
    <row r="5" spans="1:6" x14ac:dyDescent="0.25">
      <c r="A5" s="480">
        <v>2021</v>
      </c>
      <c r="B5" s="1081">
        <v>411804</v>
      </c>
      <c r="C5" s="1079">
        <v>1364017</v>
      </c>
      <c r="D5" s="1080">
        <v>45237</v>
      </c>
      <c r="E5" s="1079">
        <v>1329814</v>
      </c>
      <c r="F5" s="1080">
        <v>44102</v>
      </c>
    </row>
    <row r="6" spans="1:6" ht="15.75" thickBot="1" x14ac:dyDescent="0.3">
      <c r="A6" s="960">
        <v>2022</v>
      </c>
      <c r="B6" s="1085">
        <v>631436</v>
      </c>
      <c r="C6" s="1086">
        <v>1550154</v>
      </c>
      <c r="D6" s="1087">
        <v>55282</v>
      </c>
      <c r="E6" s="1086">
        <v>1552501</v>
      </c>
      <c r="F6" s="1087">
        <v>55365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Шид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687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28041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72.650000000000006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181.6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27591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27876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828</v>
      </c>
      <c r="C63" s="548">
        <f>IF(ISBLANK('DEM2'!C7),"-",'DEM2'!C7)</f>
        <v>910</v>
      </c>
      <c r="D63" s="548"/>
      <c r="E63" s="548">
        <f>IF(ISBLANK('DEM2'!D8),"-",'DEM2'!D8)</f>
        <v>794</v>
      </c>
      <c r="F63" s="548">
        <f>IF(ISBLANK('DEM2'!C8),"-",'DEM2'!C8)</f>
        <v>852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1081</v>
      </c>
      <c r="C64" s="317">
        <f>IF(ISBLANK('DEM2'!F7),"-",'DEM2'!F7)</f>
        <v>1183</v>
      </c>
      <c r="D64" s="789"/>
      <c r="E64" s="317">
        <f>IF(ISBLANK('DEM2'!G8),"-",'DEM2'!G8)</f>
        <v>998</v>
      </c>
      <c r="F64" s="317">
        <f>IF(ISBLANK('DEM2'!F8),"-",'DEM2'!F8)</f>
        <v>1106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564</v>
      </c>
      <c r="C65" s="345">
        <f>IF(ISBLANK('DEM2'!I7),"-",'DEM2'!I7)</f>
        <v>606</v>
      </c>
      <c r="D65" s="393"/>
      <c r="E65" s="345">
        <f>IF(ISBLANK('DEM2'!J8),"-",'DEM2'!J8)</f>
        <v>494</v>
      </c>
      <c r="F65" s="345">
        <f>IF(ISBLANK('DEM2'!I8),"-",'DEM2'!I8)</f>
        <v>535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2332</v>
      </c>
      <c r="C66" s="317">
        <f>IF(ISBLANK('DEM2'!L7),"-",'DEM2'!L7)</f>
        <v>2533</v>
      </c>
      <c r="D66" s="395"/>
      <c r="E66" s="317">
        <f>IF(ISBLANK('DEM2'!M8),"-",'DEM2'!M8)</f>
        <v>2162</v>
      </c>
      <c r="F66" s="317">
        <f>IF(ISBLANK('DEM2'!L8),"-",'DEM2'!L8)</f>
        <v>2352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2315</v>
      </c>
      <c r="C67" s="317">
        <f>IF(ISBLANK('DEM2'!O7),"-",'DEM2'!O7)</f>
        <v>2493</v>
      </c>
      <c r="D67" s="395"/>
      <c r="E67" s="317">
        <f>IF(ISBLANK('DEM2'!P8),"-",'DEM2'!P8)</f>
        <v>1903</v>
      </c>
      <c r="F67" s="317">
        <f>IF(ISBLANK('DEM2'!O8),"-",'DEM2'!O8)</f>
        <v>2040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9601</v>
      </c>
      <c r="C68" s="414">
        <f>IF(ISBLANK('DEM2'!R7),"-",'DEM2'!R7)</f>
        <v>10212</v>
      </c>
      <c r="D68" s="420"/>
      <c r="E68" s="414">
        <f>IF(ISBLANK('DEM2'!S8),"-",'DEM2'!S8)</f>
        <v>8676</v>
      </c>
      <c r="F68" s="414">
        <f>IF(ISBLANK('DEM2'!R8),"-",'DEM2'!R8)</f>
        <v>8995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15177</v>
      </c>
      <c r="C69" s="463">
        <f>IF(ISBLANK('DEM2'!U7),"-",'DEM2'!U7)</f>
        <v>14976</v>
      </c>
      <c r="D69" s="799"/>
      <c r="E69" s="463">
        <f>IF(ISBLANK('DEM2'!V8),"-",'DEM2'!V8)</f>
        <v>14308</v>
      </c>
      <c r="F69" s="463">
        <f>IF(ISBLANK('DEM2'!U8),"-",'DEM2'!U8)</f>
        <v>13733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4.5999999999999996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5.8</v>
      </c>
      <c r="G117" s="801">
        <f>IF(ISBLANK('DEM2'!E25),"-",'DEM2'!E25)</f>
        <v>17.2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7129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8368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70231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1543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36.799999999999997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107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2757235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98329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825708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514223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29446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597307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21301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34024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1213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1550154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55282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1552501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55365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326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921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631436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4553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4473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3254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20495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4393</v>
      </c>
      <c r="C300" s="808">
        <f>IF(ISBLANK(POLJ3!C4),"-",POLJ3!C4)</f>
        <v>745</v>
      </c>
      <c r="D300" s="1153">
        <f>IF(ISBLANK(POLJ3!D4),"-",POLJ3!D4)</f>
        <v>3648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4369</v>
      </c>
      <c r="C301" s="789">
        <f>IF(ISBLANK(POLJ3!C5),"-",POLJ3!C5)</f>
        <v>2783</v>
      </c>
      <c r="D301" s="1154">
        <f>IF(ISBLANK(POLJ3!D5),"-",POLJ3!D5)</f>
        <v>1586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1</v>
      </c>
      <c r="D302" s="1155">
        <f>IF(ISBLANK(POLJ3!D6),"-",POLJ3!D6)</f>
        <v>13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373</v>
      </c>
      <c r="C303" s="791">
        <f>IF(ISBLANK(POLJ3!C7),"-",POLJ3!C7)</f>
        <v>119</v>
      </c>
      <c r="D303" s="1164">
        <f>IF(ISBLANK(POLJ3!D7),"-",POLJ3!D7)</f>
        <v>254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4553</v>
      </c>
      <c r="C304" s="807">
        <f>IF(ISBLANK(POLJ3!C8),"-",POLJ3!C8)</f>
        <v>716</v>
      </c>
      <c r="D304" s="1122">
        <f>IF(ISBLANK(POLJ3!D8),"-",POLJ3!D8)</f>
        <v>3837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217.18</v>
      </c>
      <c r="C310" s="1123"/>
      <c r="D310" s="3"/>
      <c r="E310" s="5"/>
      <c r="F310" s="5"/>
      <c r="G310" s="815" t="s">
        <v>765</v>
      </c>
      <c r="H310" s="816">
        <f>IF(ISBLANK(POLJ2!H3),"-",POLJ2!H3)</f>
        <v>4389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34248.14</v>
      </c>
      <c r="C311" s="1124"/>
      <c r="D311" s="3"/>
      <c r="E311" s="5"/>
      <c r="F311" s="5"/>
      <c r="G311" s="810" t="s">
        <v>766</v>
      </c>
      <c r="H311" s="248">
        <f>IF(ISBLANK(POLJ2!H4),"-",POLJ2!H4)</f>
        <v>43384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1038</v>
      </c>
      <c r="C312" s="1124"/>
      <c r="D312" s="3"/>
      <c r="E312" s="5"/>
      <c r="F312" s="5"/>
      <c r="G312" s="810" t="s">
        <v>767</v>
      </c>
      <c r="H312" s="248">
        <f>IF(ISBLANK(POLJ2!H5),"-",POLJ2!H5)</f>
        <v>8937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539.65</v>
      </c>
      <c r="C313" s="1124"/>
      <c r="D313" s="3"/>
      <c r="E313" s="5"/>
      <c r="F313" s="5"/>
      <c r="G313" s="812" t="s">
        <v>768</v>
      </c>
      <c r="H313" s="249">
        <f>IF(ISBLANK(POLJ2!H6),"-",POLJ2!H6)</f>
        <v>341684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5.31</v>
      </c>
      <c r="C314" s="1124"/>
      <c r="D314" s="3"/>
      <c r="E314" s="5"/>
      <c r="F314" s="5"/>
      <c r="G314" s="814" t="s">
        <v>16</v>
      </c>
      <c r="H314" s="817">
        <f>IF(ISBLANK(POLJ2!H7),"-",POLJ2!H7)</f>
        <v>398394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559.49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36607.769999999997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179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32.6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926</v>
      </c>
      <c r="I364" s="808">
        <f>IF(ISBLANK(OBRAZ2!I6),"-",OBRAZ2!I6)</f>
        <v>606</v>
      </c>
      <c r="J364" s="808">
        <f>IF(ISBLANK(OBRAZ2!J6),"-",OBRAZ2!J6)</f>
        <v>320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535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86.8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238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20.697412823397077</v>
      </c>
      <c r="I375" s="850">
        <f>IF(ISBLANK(OBRAZ2!C12),"-",OBRAZ2!C21)</f>
        <v>20.302375809935207</v>
      </c>
      <c r="J375" s="850">
        <f>IF(ISBLANK(OBRAZ2!D12),"-",OBRAZ2!D21)</f>
        <v>18.907563025210084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51.74353205849269</v>
      </c>
      <c r="I377" s="851">
        <f>IF(ISBLANK(OBRAZ2!C14),"-",OBRAZ2!C23)</f>
        <v>51.727861771058315</v>
      </c>
      <c r="J377" s="851">
        <f>IF(ISBLANK(OBRAZ2!D14),"-",OBRAZ2!D23)</f>
        <v>56.092436974789919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15.860517435320585</v>
      </c>
      <c r="I379" s="851">
        <f>IF(ISBLANK(OBRAZ2!C16),"-",OBRAZ2!C25)</f>
        <v>10.583153347732182</v>
      </c>
      <c r="J379" s="851">
        <f>IF(ISBLANK(OBRAZ2!D16),"-",OBRAZ2!D25)</f>
        <v>12.079831932773109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11.698537682789652</v>
      </c>
      <c r="I380" s="852">
        <f>IF(ISBLANK(OBRAZ2!C17),"-",OBRAZ2!C26)</f>
        <v>17.386609071274297</v>
      </c>
      <c r="J380" s="852">
        <f>IF(ISBLANK(OBRAZ2!D17),"-",OBRAZ2!D26)</f>
        <v>12.920168067226893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702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781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347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245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95.7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242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17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179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7075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39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0.24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123.9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0.08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90.9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3625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453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3475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907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800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280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6.2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127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183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57.4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43.6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172.71299999999999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223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11900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67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7053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21802.799999999999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32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14.9214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103</v>
      </c>
      <c r="D696" s="315"/>
      <c r="E696" s="314"/>
      <c r="F696" s="5"/>
      <c r="G696" s="837">
        <v>2012</v>
      </c>
      <c r="H696" s="835">
        <f>IF(ISBLANK(INDEKSI2!B5),"-",INDEKSI2!B5)</f>
        <v>32.369999999999997</v>
      </c>
      <c r="I696" s="835">
        <f>IF(ISBLANK(INDEKSI2!C5),"-",INDEKSI2!C5)</f>
        <v>55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40.29</v>
      </c>
      <c r="D697" s="315"/>
      <c r="E697" s="314"/>
      <c r="F697" s="5"/>
      <c r="G697" s="838">
        <v>2013</v>
      </c>
      <c r="H697" s="559">
        <f>IF(ISBLANK(INDEKSI2!B6),"-",INDEKSI2!B6)</f>
        <v>34.64</v>
      </c>
      <c r="I697" s="559">
        <f>IF(ISBLANK(INDEKSI2!C6),"-",INDEKSI2!C6)</f>
        <v>43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35.409999999999997</v>
      </c>
      <c r="I698" s="836">
        <f>IF(ISBLANK(INDEKSI2!C7),"-",INDEKSI2!C7)</f>
        <v>45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1478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5073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36.799999999999997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107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35.409999999999997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14.9214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40.29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32.49</v>
      </c>
      <c r="C4" s="721">
        <v>58</v>
      </c>
      <c r="D4" s="710"/>
      <c r="E4" s="711"/>
      <c r="F4" s="712"/>
    </row>
    <row r="5" spans="1:6" x14ac:dyDescent="0.25">
      <c r="A5" s="286">
        <v>2012</v>
      </c>
      <c r="B5" s="614">
        <v>32.369999999999997</v>
      </c>
      <c r="C5" s="722">
        <v>55</v>
      </c>
      <c r="D5" s="713"/>
      <c r="E5" s="641"/>
      <c r="F5" s="714"/>
    </row>
    <row r="6" spans="1:6" x14ac:dyDescent="0.25">
      <c r="A6" s="286">
        <v>2013</v>
      </c>
      <c r="B6" s="614">
        <v>34.64</v>
      </c>
      <c r="C6" s="722">
        <v>43</v>
      </c>
      <c r="D6" s="715">
        <v>14.9214</v>
      </c>
      <c r="E6" s="609">
        <v>103</v>
      </c>
      <c r="F6" s="716">
        <v>40.29</v>
      </c>
    </row>
    <row r="7" spans="1:6" x14ac:dyDescent="0.25">
      <c r="A7" s="219">
        <v>2014</v>
      </c>
      <c r="B7" s="615">
        <v>35.409999999999997</v>
      </c>
      <c r="C7" s="723">
        <v>45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4553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3254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4473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217.18</v>
      </c>
      <c r="G3" s="217" t="s">
        <v>765</v>
      </c>
      <c r="H3" s="71">
        <v>4389</v>
      </c>
    </row>
    <row r="4" spans="1:9" x14ac:dyDescent="0.25">
      <c r="A4" s="286" t="s">
        <v>760</v>
      </c>
      <c r="B4" s="214">
        <v>34248.14</v>
      </c>
      <c r="G4" s="286" t="s">
        <v>766</v>
      </c>
      <c r="H4" s="214">
        <v>43384</v>
      </c>
    </row>
    <row r="5" spans="1:9" x14ac:dyDescent="0.25">
      <c r="A5" s="286" t="s">
        <v>761</v>
      </c>
      <c r="B5" s="214">
        <v>1038</v>
      </c>
      <c r="G5" s="286" t="s">
        <v>767</v>
      </c>
      <c r="H5" s="214">
        <v>8937</v>
      </c>
    </row>
    <row r="6" spans="1:9" x14ac:dyDescent="0.25">
      <c r="A6" s="286" t="s">
        <v>762</v>
      </c>
      <c r="B6" s="214">
        <v>539.65</v>
      </c>
      <c r="G6" s="286" t="s">
        <v>768</v>
      </c>
      <c r="H6" s="214">
        <v>341684</v>
      </c>
    </row>
    <row r="7" spans="1:9" x14ac:dyDescent="0.25">
      <c r="A7" s="286" t="s">
        <v>763</v>
      </c>
      <c r="B7" s="214">
        <v>5.31</v>
      </c>
      <c r="G7" s="1" t="s">
        <v>24</v>
      </c>
      <c r="H7" s="288">
        <v>398394</v>
      </c>
    </row>
    <row r="8" spans="1:9" x14ac:dyDescent="0.25">
      <c r="A8" s="287" t="s">
        <v>764</v>
      </c>
      <c r="B8" s="73">
        <v>559.49</v>
      </c>
    </row>
    <row r="9" spans="1:9" x14ac:dyDescent="0.25">
      <c r="A9" s="1" t="s">
        <v>24</v>
      </c>
      <c r="B9" s="288">
        <v>36607.769999999997</v>
      </c>
      <c r="I9" s="41" t="s">
        <v>876</v>
      </c>
    </row>
    <row r="10" spans="1:9" x14ac:dyDescent="0.25">
      <c r="G10" s="29" t="s">
        <v>775</v>
      </c>
      <c r="H10" s="58">
        <v>20495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4393</v>
      </c>
      <c r="C4" s="55">
        <v>745</v>
      </c>
      <c r="D4" s="110">
        <v>3648</v>
      </c>
    </row>
    <row r="5" spans="1:4" ht="30" customHeight="1" x14ac:dyDescent="0.25">
      <c r="A5" s="274" t="s">
        <v>884</v>
      </c>
      <c r="B5" s="212">
        <v>4369</v>
      </c>
      <c r="C5" s="58">
        <v>2783</v>
      </c>
      <c r="D5" s="160">
        <v>1586</v>
      </c>
    </row>
    <row r="6" spans="1:4" x14ac:dyDescent="0.25">
      <c r="A6" s="274" t="s">
        <v>772</v>
      </c>
      <c r="B6" s="212">
        <v>14</v>
      </c>
      <c r="C6" s="58">
        <v>1</v>
      </c>
      <c r="D6" s="160">
        <v>13</v>
      </c>
    </row>
    <row r="7" spans="1:4" ht="30" x14ac:dyDescent="0.25">
      <c r="A7" s="274" t="s">
        <v>773</v>
      </c>
      <c r="B7" s="212">
        <v>373</v>
      </c>
      <c r="C7" s="58">
        <v>119</v>
      </c>
      <c r="D7" s="160">
        <v>254</v>
      </c>
    </row>
    <row r="8" spans="1:4" x14ac:dyDescent="0.25">
      <c r="A8" s="201" t="s">
        <v>774</v>
      </c>
      <c r="B8" s="72">
        <v>4553</v>
      </c>
      <c r="C8" s="61">
        <v>716</v>
      </c>
      <c r="D8" s="111">
        <v>3837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7.1428571428571423</v>
      </c>
      <c r="C14" s="276">
        <f>D6/B6*100</f>
        <v>92.857142857142861</v>
      </c>
    </row>
    <row r="15" spans="1:4" ht="60" x14ac:dyDescent="0.25">
      <c r="A15" s="277" t="s">
        <v>885</v>
      </c>
      <c r="B15" s="282">
        <f>C5/B5*100</f>
        <v>63.698786907759207</v>
      </c>
      <c r="C15" s="278">
        <f>D5/B5*100</f>
        <v>36.301213092240786</v>
      </c>
    </row>
    <row r="16" spans="1:4" ht="30" x14ac:dyDescent="0.25">
      <c r="A16" s="279" t="s">
        <v>821</v>
      </c>
      <c r="B16" s="283">
        <f>C4/B4*100</f>
        <v>16.958798087867059</v>
      </c>
      <c r="C16" s="280">
        <f>D4/B4*100</f>
        <v>83.041201912132934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7.1428571428571423</v>
      </c>
      <c r="C21" s="276">
        <f>C14</f>
        <v>92.857142857142861</v>
      </c>
    </row>
    <row r="22" spans="1:3" ht="60" x14ac:dyDescent="0.25">
      <c r="A22" s="277" t="s">
        <v>823</v>
      </c>
      <c r="B22" s="282">
        <f t="shared" ref="B22:C23" si="0">B15</f>
        <v>63.698786907759207</v>
      </c>
      <c r="C22" s="278">
        <f t="shared" si="0"/>
        <v>36.301213092240786</v>
      </c>
    </row>
    <row r="23" spans="1:3" ht="30" x14ac:dyDescent="0.25">
      <c r="A23" s="279" t="s">
        <v>858</v>
      </c>
      <c r="B23" s="285">
        <f t="shared" si="0"/>
        <v>16.958798087867059</v>
      </c>
      <c r="C23" s="284">
        <f t="shared" si="0"/>
        <v>83.041201912132934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20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179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32.6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535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86.8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238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963</v>
      </c>
      <c r="C6" s="973">
        <v>639</v>
      </c>
      <c r="D6" s="945">
        <v>324</v>
      </c>
      <c r="E6" s="973">
        <v>889</v>
      </c>
      <c r="F6" s="973">
        <v>592</v>
      </c>
      <c r="G6" s="945">
        <v>297</v>
      </c>
      <c r="H6" s="599">
        <v>926</v>
      </c>
      <c r="I6" s="616">
        <v>606</v>
      </c>
      <c r="J6" s="945">
        <v>320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184</v>
      </c>
      <c r="C12" s="600">
        <v>188</v>
      </c>
      <c r="D12" s="600">
        <v>180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460</v>
      </c>
      <c r="C14" s="751">
        <v>479</v>
      </c>
      <c r="D14" s="751">
        <v>534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141</v>
      </c>
      <c r="C16" s="1029">
        <v>98</v>
      </c>
      <c r="D16" s="751">
        <v>115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104</v>
      </c>
      <c r="C17" s="752">
        <v>161</v>
      </c>
      <c r="D17" s="752">
        <v>123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20.697412823397077</v>
      </c>
      <c r="C21" s="289">
        <f>C12/SUM(C12:C17)*100</f>
        <v>20.302375809935207</v>
      </c>
      <c r="D21" s="289">
        <f>D12/SUM(D12:D17)*100</f>
        <v>18.907563025210084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51.74353205849269</v>
      </c>
      <c r="C23" s="290">
        <f>C14/SUM(C12:C17)*100</f>
        <v>51.727861771058315</v>
      </c>
      <c r="D23" s="290">
        <f>D14/SUM(D12:D17)*100</f>
        <v>56.092436974789919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15.860517435320585</v>
      </c>
      <c r="C25" s="290">
        <f>C16/SUM(C12:C17)*100</f>
        <v>10.583153347732182</v>
      </c>
      <c r="D25" s="290">
        <f>D16/SUM(D12:D17)*100</f>
        <v>12.079831932773109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11.698537682789652</v>
      </c>
      <c r="C26" s="291">
        <f>C17/SUM(C12:C17)*100</f>
        <v>17.386609071274297</v>
      </c>
      <c r="D26" s="291">
        <f>D17/SUM(D12:D17)*100</f>
        <v>12.920168067226893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15.2</v>
      </c>
      <c r="C7" s="600">
        <v>15.2</v>
      </c>
      <c r="D7" s="600">
        <v>18.2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84.8</v>
      </c>
      <c r="C9" s="752">
        <v>84.8</v>
      </c>
      <c r="D9" s="752">
        <v>81.8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15.2</v>
      </c>
      <c r="C13" s="697">
        <f t="shared" ref="C13:D13" si="1">IF(ISBLANK(C7),"",C7)</f>
        <v>15.2</v>
      </c>
      <c r="D13" s="697">
        <f t="shared" si="1"/>
        <v>18.2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84.8</v>
      </c>
      <c r="C15" s="699">
        <f t="shared" si="2"/>
        <v>84.8</v>
      </c>
      <c r="D15" s="699">
        <f t="shared" si="2"/>
        <v>81.8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15.2</v>
      </c>
      <c r="C18" s="697">
        <f t="shared" ref="C18:D18" si="4">IF(ISBLANK(C7),"",C7)</f>
        <v>15.2</v>
      </c>
      <c r="D18" s="697">
        <f t="shared" si="4"/>
        <v>18.2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84.8</v>
      </c>
      <c r="C20" s="699">
        <f t="shared" si="5"/>
        <v>84.8</v>
      </c>
      <c r="D20" s="699">
        <f t="shared" si="5"/>
        <v>81.8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90.8</v>
      </c>
      <c r="C5" s="611">
        <v>92</v>
      </c>
      <c r="D5" s="1030">
        <v>91.4</v>
      </c>
      <c r="F5" s="28"/>
      <c r="G5" s="693">
        <f>A5</f>
        <v>2020</v>
      </c>
      <c r="H5" s="669">
        <f>IF(ISBLANK(B5),"",B5)</f>
        <v>90.8</v>
      </c>
      <c r="I5" s="618">
        <f t="shared" ref="H5:I7" si="0">IF(ISBLANK(C5),"",C5)</f>
        <v>92</v>
      </c>
    </row>
    <row r="6" spans="1:10" x14ac:dyDescent="0.25">
      <c r="A6" s="749">
        <v>2021</v>
      </c>
      <c r="B6" s="601">
        <v>98.5</v>
      </c>
      <c r="C6" s="612">
        <v>91.4</v>
      </c>
      <c r="D6" s="946">
        <v>94.9</v>
      </c>
      <c r="F6" s="44"/>
      <c r="G6" s="693">
        <f t="shared" ref="G6:G7" si="1">A6</f>
        <v>2021</v>
      </c>
      <c r="H6" s="670">
        <f t="shared" si="0"/>
        <v>98.5</v>
      </c>
      <c r="I6" s="619">
        <f t="shared" si="0"/>
        <v>91.4</v>
      </c>
    </row>
    <row r="7" spans="1:10" x14ac:dyDescent="0.25">
      <c r="A7" s="750">
        <v>2022</v>
      </c>
      <c r="B7" s="601">
        <v>98.3</v>
      </c>
      <c r="C7" s="612">
        <v>98.4</v>
      </c>
      <c r="D7" s="946">
        <v>98.3</v>
      </c>
      <c r="F7" s="44"/>
      <c r="G7" s="693">
        <f t="shared" si="1"/>
        <v>2022</v>
      </c>
      <c r="H7" s="671">
        <f t="shared" si="0"/>
        <v>98.3</v>
      </c>
      <c r="I7" s="620">
        <f t="shared" si="0"/>
        <v>98.4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90.8</v>
      </c>
      <c r="I13" s="618">
        <f>IF(ISBLANK(C5),"",C5)</f>
        <v>92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98.5</v>
      </c>
      <c r="I14" s="619">
        <f t="shared" si="3"/>
        <v>91.4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98.3</v>
      </c>
      <c r="I15" s="620">
        <f t="shared" si="4"/>
        <v>98.4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Шид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687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28041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72.650000000000006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181.6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27591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27876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828</v>
      </c>
      <c r="C63" s="548">
        <f>IF(ISBLANK('DEM2'!C7),"-",'DEM2'!C7)</f>
        <v>910</v>
      </c>
      <c r="D63" s="548"/>
      <c r="E63" s="548">
        <f>IF(ISBLANK('DEM2'!D8),"-",'DEM2'!D8)</f>
        <v>794</v>
      </c>
      <c r="F63" s="548">
        <f>IF(ISBLANK('DEM2'!C8),"-",'DEM2'!C8)</f>
        <v>852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1081</v>
      </c>
      <c r="C64" s="317">
        <f>IF(ISBLANK('DEM2'!F7),"-",'DEM2'!F7)</f>
        <v>1183</v>
      </c>
      <c r="D64" s="789"/>
      <c r="E64" s="317">
        <f>IF(ISBLANK('DEM2'!G8),"-",'DEM2'!G8)</f>
        <v>998</v>
      </c>
      <c r="F64" s="317">
        <f>IF(ISBLANK('DEM2'!F8),"-",'DEM2'!F8)</f>
        <v>1106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564</v>
      </c>
      <c r="C65" s="345">
        <f>IF(ISBLANK('DEM2'!I7),"-",'DEM2'!I7)</f>
        <v>606</v>
      </c>
      <c r="D65" s="393"/>
      <c r="E65" s="345">
        <f>IF(ISBLANK('DEM2'!J8),"-",'DEM2'!J8)</f>
        <v>494</v>
      </c>
      <c r="F65" s="345">
        <f>IF(ISBLANK('DEM2'!I8),"-",'DEM2'!I8)</f>
        <v>535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2332</v>
      </c>
      <c r="C66" s="348">
        <f>IF(ISBLANK('DEM2'!L7),"-",'DEM2'!L7)</f>
        <v>2533</v>
      </c>
      <c r="D66" s="394"/>
      <c r="E66" s="348">
        <f>IF(ISBLANK('DEM2'!M8),"-",'DEM2'!M8)</f>
        <v>2162</v>
      </c>
      <c r="F66" s="348">
        <f>IF(ISBLANK('DEM2'!L8),"-",'DEM2'!L8)</f>
        <v>2352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2315</v>
      </c>
      <c r="C67" s="345">
        <f>IF(ISBLANK('DEM2'!O7),"-",'DEM2'!O7)</f>
        <v>2493</v>
      </c>
      <c r="D67" s="393"/>
      <c r="E67" s="345">
        <f>IF(ISBLANK('DEM2'!P8),"-",'DEM2'!P8)</f>
        <v>1903</v>
      </c>
      <c r="F67" s="345">
        <f>IF(ISBLANK('DEM2'!O8),"-",'DEM2'!O8)</f>
        <v>2040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9601</v>
      </c>
      <c r="C68" s="317">
        <f>IF(ISBLANK('DEM2'!R7),"-",'DEM2'!R7)</f>
        <v>10212</v>
      </c>
      <c r="D68" s="395"/>
      <c r="E68" s="317">
        <f>IF(ISBLANK('DEM2'!S8),"-",'DEM2'!S8)</f>
        <v>8676</v>
      </c>
      <c r="F68" s="317">
        <f>IF(ISBLANK('DEM2'!R8),"-",'DEM2'!R8)</f>
        <v>8995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15177</v>
      </c>
      <c r="C69" s="463">
        <f>IF(ISBLANK('DEM2'!U7),"-",'DEM2'!U7)</f>
        <v>14976</v>
      </c>
      <c r="D69" s="799"/>
      <c r="E69" s="463">
        <f>IF(ISBLANK('DEM2'!V8),"-",'DEM2'!V8)</f>
        <v>14308</v>
      </c>
      <c r="F69" s="463">
        <f>IF(ISBLANK('DEM2'!U8),"-",'DEM2'!U8)</f>
        <v>13733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4.5999999999999996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5.8</v>
      </c>
      <c r="G117" s="801">
        <f>IF(ISBLANK('DEM2'!E25),"-",'DEM2'!E25)</f>
        <v>17.2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7129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8368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70231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1543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36.799999999999997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107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2757235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98329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825708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514223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29446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597307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21301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34024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1213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1550154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55282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1552501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55365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326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921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631436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4553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4473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3254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20495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4393</v>
      </c>
      <c r="C300" s="808">
        <f>IF(ISBLANK(POLJ3!C4),"-",POLJ3!C4)</f>
        <v>745</v>
      </c>
      <c r="D300" s="1153">
        <f>IF(ISBLANK(POLJ3!D4),"-",POLJ3!D4)</f>
        <v>3648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4369</v>
      </c>
      <c r="C301" s="789">
        <f>IF(ISBLANK(POLJ3!C5),"-",POLJ3!C5)</f>
        <v>2783</v>
      </c>
      <c r="D301" s="1154">
        <f>IF(ISBLANK(POLJ3!D5),"-",POLJ3!D5)</f>
        <v>1586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1</v>
      </c>
      <c r="D302" s="1155">
        <f>IF(ISBLANK(POLJ3!D6),"-",POLJ3!D6)</f>
        <v>13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373</v>
      </c>
      <c r="C303" s="791">
        <f>IF(ISBLANK(POLJ3!C7),"-",POLJ3!C7)</f>
        <v>119</v>
      </c>
      <c r="D303" s="1164">
        <f>IF(ISBLANK(POLJ3!D7),"-",POLJ3!D7)</f>
        <v>254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4553</v>
      </c>
      <c r="C304" s="807">
        <f>IF(ISBLANK(POLJ3!C8),"-",POLJ3!C8)</f>
        <v>716</v>
      </c>
      <c r="D304" s="1122">
        <f>IF(ISBLANK(POLJ3!D8),"-",POLJ3!D8)</f>
        <v>3837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217.18</v>
      </c>
      <c r="C310" s="1123"/>
      <c r="D310" s="3"/>
      <c r="E310" s="5"/>
      <c r="F310" s="5"/>
      <c r="G310" s="815" t="s">
        <v>854</v>
      </c>
      <c r="H310" s="816">
        <f>IF(ISBLANK(POLJ2!H3),"-",POLJ2!H3)</f>
        <v>4389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34248.14</v>
      </c>
      <c r="C311" s="1124"/>
      <c r="D311" s="3"/>
      <c r="E311" s="5"/>
      <c r="F311" s="5"/>
      <c r="G311" s="810" t="s">
        <v>855</v>
      </c>
      <c r="H311" s="248">
        <f>IF(ISBLANK(POLJ2!H4),"-",POLJ2!H4)</f>
        <v>43384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1038</v>
      </c>
      <c r="C312" s="1124"/>
      <c r="D312" s="3"/>
      <c r="E312" s="5"/>
      <c r="F312" s="5"/>
      <c r="G312" s="810" t="s">
        <v>856</v>
      </c>
      <c r="H312" s="248">
        <f>IF(ISBLANK(POLJ2!H5),"-",POLJ2!H5)</f>
        <v>8937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539.65</v>
      </c>
      <c r="C313" s="1124"/>
      <c r="D313" s="3"/>
      <c r="E313" s="5"/>
      <c r="F313" s="5"/>
      <c r="G313" s="812" t="s">
        <v>857</v>
      </c>
      <c r="H313" s="249">
        <f>IF(ISBLANK(POLJ2!H6),"-",POLJ2!H6)</f>
        <v>341684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5.31</v>
      </c>
      <c r="C314" s="1124"/>
      <c r="D314" s="3"/>
      <c r="E314" s="5"/>
      <c r="F314" s="5"/>
      <c r="G314" s="814" t="s">
        <v>847</v>
      </c>
      <c r="H314" s="817">
        <f>IF(ISBLANK(POLJ2!H7),"-",POLJ2!H7)</f>
        <v>398394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559.49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36607.769999999997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20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179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32.6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926</v>
      </c>
      <c r="I364" s="808">
        <f>IF(ISBLANK(OBRAZ2!I6),"-",OBRAZ2!I6)</f>
        <v>606</v>
      </c>
      <c r="J364" s="808">
        <f>IF(ISBLANK(OBRAZ2!J6),"-",OBRAZ2!J6)</f>
        <v>320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535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86.8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238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20.697412823397077</v>
      </c>
      <c r="I375" s="850">
        <f>IF(ISBLANK(OBRAZ2!C12),"-",OBRAZ2!C21)</f>
        <v>20.302375809935207</v>
      </c>
      <c r="J375" s="850">
        <f>IF(ISBLANK(OBRAZ2!D12),"-",OBRAZ2!D21)</f>
        <v>18.907563025210084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51.74353205849269</v>
      </c>
      <c r="I377" s="851">
        <f>IF(ISBLANK(OBRAZ2!C14),"-",OBRAZ2!C23)</f>
        <v>51.727861771058315</v>
      </c>
      <c r="J377" s="851">
        <f>IF(ISBLANK(OBRAZ2!D14),"-",OBRAZ2!D23)</f>
        <v>56.092436974789919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15.860517435320585</v>
      </c>
      <c r="I379" s="851">
        <f>IF(ISBLANK(OBRAZ2!C16),"-",OBRAZ2!C25)</f>
        <v>10.583153347732182</v>
      </c>
      <c r="J379" s="851">
        <f>IF(ISBLANK(OBRAZ2!D16),"-",OBRAZ2!D25)</f>
        <v>12.079831932773109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11.698537682789652</v>
      </c>
      <c r="I380" s="852">
        <f>IF(ISBLANK(OBRAZ2!C17),"-",OBRAZ2!C26)</f>
        <v>17.386609071274297</v>
      </c>
      <c r="J380" s="852">
        <f>IF(ISBLANK(OBRAZ2!D17),"-",OBRAZ2!D26)</f>
        <v>12.920168067226893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702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781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347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245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95.7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242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17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632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179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7075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39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0.24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123.9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0.08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90.9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3625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453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3475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907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800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280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6.2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127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183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57.4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43.6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172.71299999999999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223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11900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67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7053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21802.799999999999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32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14.9214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103</v>
      </c>
      <c r="D696" s="3"/>
      <c r="E696" s="5"/>
      <c r="F696" s="5"/>
      <c r="G696" s="837">
        <v>2012</v>
      </c>
      <c r="H696" s="835">
        <f>IF(ISBLANK(INDEKSI2!B5),"-",INDEKSI2!B5)</f>
        <v>32.369999999999997</v>
      </c>
      <c r="I696" s="835">
        <f>IF(ISBLANK(INDEKSI2!C5),"-",INDEKSI2!C5)</f>
        <v>55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40.29</v>
      </c>
      <c r="D697" s="3"/>
      <c r="E697" s="5"/>
      <c r="F697" s="5"/>
      <c r="G697" s="838">
        <v>2013</v>
      </c>
      <c r="H697" s="559">
        <f>IF(ISBLANK(INDEKSI2!B6),"-",INDEKSI2!B6)</f>
        <v>34.64</v>
      </c>
      <c r="I697" s="559">
        <f>IF(ISBLANK(INDEKSI2!C6),"-",INDEKSI2!C6)</f>
        <v>43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35.409999999999997</v>
      </c>
      <c r="I698" s="836">
        <f>IF(ISBLANK(INDEKSI2!C7),"-",INDEKSI2!C7)</f>
        <v>45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1478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1035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5073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2691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22</v>
      </c>
      <c r="D6" s="612">
        <v>5</v>
      </c>
      <c r="E6" s="612">
        <v>17</v>
      </c>
      <c r="F6" s="1033">
        <v>153</v>
      </c>
      <c r="G6" s="612">
        <v>89</v>
      </c>
      <c r="H6" s="980">
        <v>64</v>
      </c>
      <c r="I6" s="1034">
        <v>24.9</v>
      </c>
      <c r="J6" s="612">
        <v>27.2</v>
      </c>
      <c r="K6" s="1035">
        <v>22.2</v>
      </c>
      <c r="L6" s="1033">
        <v>491</v>
      </c>
      <c r="M6" s="612">
        <v>230</v>
      </c>
      <c r="N6" s="1028">
        <v>261</v>
      </c>
      <c r="O6" s="1034">
        <v>75.5</v>
      </c>
      <c r="P6" s="612">
        <v>68.5</v>
      </c>
      <c r="Q6" s="1028">
        <v>83</v>
      </c>
      <c r="R6" s="1033">
        <v>245</v>
      </c>
      <c r="S6" s="612">
        <v>127</v>
      </c>
      <c r="T6" s="1035">
        <v>118</v>
      </c>
    </row>
    <row r="7" spans="1:20" x14ac:dyDescent="0.25">
      <c r="A7" s="286">
        <v>2021</v>
      </c>
      <c r="B7" s="602">
        <v>1</v>
      </c>
      <c r="C7" s="601">
        <v>22</v>
      </c>
      <c r="D7" s="612">
        <v>5</v>
      </c>
      <c r="E7" s="612">
        <v>17</v>
      </c>
      <c r="F7" s="1033">
        <v>176</v>
      </c>
      <c r="G7" s="612">
        <v>96</v>
      </c>
      <c r="H7" s="980">
        <v>80</v>
      </c>
      <c r="I7" s="1034">
        <v>30.3</v>
      </c>
      <c r="J7" s="612">
        <v>31.3</v>
      </c>
      <c r="K7" s="1035">
        <v>29.3</v>
      </c>
      <c r="L7" s="1033">
        <v>491</v>
      </c>
      <c r="M7" s="612">
        <v>263</v>
      </c>
      <c r="N7" s="1028">
        <v>228</v>
      </c>
      <c r="O7" s="1034">
        <v>75.5</v>
      </c>
      <c r="P7" s="612">
        <v>77.5</v>
      </c>
      <c r="Q7" s="1028">
        <v>73.400000000000006</v>
      </c>
      <c r="R7" s="1033">
        <v>259</v>
      </c>
      <c r="S7" s="612">
        <v>127</v>
      </c>
      <c r="T7" s="1035">
        <v>132</v>
      </c>
    </row>
    <row r="8" spans="1:20" x14ac:dyDescent="0.25">
      <c r="A8" s="219">
        <v>2022</v>
      </c>
      <c r="B8" s="617">
        <v>1</v>
      </c>
      <c r="C8" s="947">
        <v>20</v>
      </c>
      <c r="D8" s="981">
        <v>5</v>
      </c>
      <c r="E8" s="981">
        <v>15</v>
      </c>
      <c r="F8" s="1036">
        <v>179</v>
      </c>
      <c r="G8" s="981">
        <v>91</v>
      </c>
      <c r="H8" s="979">
        <v>88</v>
      </c>
      <c r="I8" s="754">
        <v>32.6</v>
      </c>
      <c r="J8" s="981">
        <v>32.5</v>
      </c>
      <c r="K8" s="1037">
        <v>32.6</v>
      </c>
      <c r="L8" s="1036">
        <v>535</v>
      </c>
      <c r="M8" s="981">
        <v>292</v>
      </c>
      <c r="N8" s="691">
        <v>243</v>
      </c>
      <c r="O8" s="754">
        <v>86.8</v>
      </c>
      <c r="P8" s="981">
        <v>88.9</v>
      </c>
      <c r="Q8" s="691">
        <v>84.4</v>
      </c>
      <c r="R8" s="1036">
        <v>238</v>
      </c>
      <c r="S8" s="981">
        <v>123</v>
      </c>
      <c r="T8" s="1037">
        <v>115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702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781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347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245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95.7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242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17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66.920877025738804</v>
      </c>
      <c r="C21" s="739">
        <f>B10/(B7+B10)*100</f>
        <v>33.079122974261196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76.120857699805072</v>
      </c>
      <c r="C22" s="739">
        <f>B11/(B8+B11)*100</f>
        <v>23.879142300194932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66.920877025738804</v>
      </c>
      <c r="C26" s="739">
        <f>C21</f>
        <v>33.079122974261196</v>
      </c>
    </row>
    <row r="27" spans="1:10" ht="24.75" x14ac:dyDescent="0.25">
      <c r="A27" s="742" t="s">
        <v>1407</v>
      </c>
      <c r="B27" s="739">
        <f>B22</f>
        <v>76.120857699805072</v>
      </c>
      <c r="C27" s="739">
        <f>C22</f>
        <v>23.879142300194932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3</v>
      </c>
      <c r="D5" s="914" t="s">
        <v>5</v>
      </c>
      <c r="E5" s="211"/>
      <c r="F5" s="125">
        <v>2021</v>
      </c>
      <c r="G5" s="70">
        <v>5</v>
      </c>
      <c r="H5" s="55">
        <v>2</v>
      </c>
      <c r="I5" s="110">
        <v>3</v>
      </c>
      <c r="J5" s="70">
        <v>14</v>
      </c>
      <c r="K5" s="55">
        <v>0</v>
      </c>
      <c r="L5" s="110">
        <v>14</v>
      </c>
      <c r="M5" s="70">
        <v>694</v>
      </c>
      <c r="N5" s="55">
        <v>758</v>
      </c>
      <c r="O5" s="70">
        <v>359</v>
      </c>
      <c r="P5" s="110">
        <v>249</v>
      </c>
    </row>
    <row r="6" spans="1:16" x14ac:dyDescent="0.25">
      <c r="A6" s="923" t="s">
        <v>259</v>
      </c>
      <c r="B6" s="1096">
        <v>0</v>
      </c>
      <c r="C6" s="1097">
        <v>14</v>
      </c>
      <c r="D6" s="915" t="s">
        <v>5</v>
      </c>
      <c r="E6" s="254"/>
      <c r="F6" s="125">
        <v>2022</v>
      </c>
      <c r="G6" s="212">
        <v>5</v>
      </c>
      <c r="H6" s="58">
        <v>2</v>
      </c>
      <c r="I6" s="160">
        <v>3</v>
      </c>
      <c r="J6" s="212">
        <v>14</v>
      </c>
      <c r="K6" s="58">
        <v>0</v>
      </c>
      <c r="L6" s="160">
        <v>14</v>
      </c>
      <c r="M6" s="212">
        <v>702</v>
      </c>
      <c r="N6" s="58">
        <v>781</v>
      </c>
      <c r="O6" s="212">
        <v>347</v>
      </c>
      <c r="P6" s="160">
        <v>245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6</v>
      </c>
      <c r="H7" s="94">
        <v>3</v>
      </c>
      <c r="I7" s="169">
        <v>3</v>
      </c>
      <c r="J7" s="167"/>
      <c r="K7" s="94"/>
      <c r="L7" s="169"/>
      <c r="M7" s="167">
        <v>1014</v>
      </c>
      <c r="N7" s="94">
        <v>1005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90.8</v>
      </c>
      <c r="C5" s="611">
        <v>91.4</v>
      </c>
      <c r="D5" s="945">
        <v>90.1</v>
      </c>
      <c r="E5" s="610"/>
      <c r="F5" s="611"/>
      <c r="G5" s="945"/>
      <c r="H5" s="610"/>
      <c r="I5" s="611"/>
      <c r="J5" s="945"/>
      <c r="K5" s="610">
        <v>262</v>
      </c>
      <c r="L5" s="611">
        <v>141</v>
      </c>
      <c r="M5" s="945">
        <v>121</v>
      </c>
      <c r="N5" s="610">
        <v>94.7</v>
      </c>
      <c r="O5" s="611">
        <v>100.7</v>
      </c>
      <c r="P5" s="945">
        <v>88.6</v>
      </c>
      <c r="Q5" s="610">
        <v>0.9</v>
      </c>
      <c r="R5" s="611">
        <v>1.4</v>
      </c>
      <c r="S5" s="945">
        <v>0.2</v>
      </c>
    </row>
    <row r="6" spans="1:19" x14ac:dyDescent="0.25">
      <c r="A6" s="286">
        <v>2021</v>
      </c>
      <c r="B6" s="457">
        <v>89.5</v>
      </c>
      <c r="C6" s="458">
        <v>91.3</v>
      </c>
      <c r="D6" s="976">
        <v>87.5</v>
      </c>
      <c r="E6" s="457">
        <v>23</v>
      </c>
      <c r="F6" s="458">
        <v>14</v>
      </c>
      <c r="G6" s="976">
        <v>9</v>
      </c>
      <c r="H6" s="457">
        <v>0</v>
      </c>
      <c r="I6" s="458">
        <v>0</v>
      </c>
      <c r="J6" s="976">
        <v>0</v>
      </c>
      <c r="K6" s="457">
        <v>257</v>
      </c>
      <c r="L6" s="458">
        <v>122</v>
      </c>
      <c r="M6" s="976">
        <v>135</v>
      </c>
      <c r="N6" s="457">
        <v>92.9</v>
      </c>
      <c r="O6" s="458">
        <v>86.8</v>
      </c>
      <c r="P6" s="976">
        <v>99.3</v>
      </c>
      <c r="Q6" s="457">
        <v>0.7</v>
      </c>
      <c r="R6" s="458">
        <v>0.9</v>
      </c>
      <c r="S6" s="976">
        <v>0.4</v>
      </c>
    </row>
    <row r="7" spans="1:19" x14ac:dyDescent="0.25">
      <c r="A7" s="286">
        <v>2022</v>
      </c>
      <c r="B7" s="601">
        <v>95.7</v>
      </c>
      <c r="C7" s="612">
        <v>96</v>
      </c>
      <c r="D7" s="980">
        <v>95.4</v>
      </c>
      <c r="E7" s="601">
        <v>21</v>
      </c>
      <c r="F7" s="612">
        <v>14</v>
      </c>
      <c r="G7" s="980">
        <v>7</v>
      </c>
      <c r="H7" s="601">
        <v>0</v>
      </c>
      <c r="I7" s="612">
        <v>0</v>
      </c>
      <c r="J7" s="980">
        <v>0</v>
      </c>
      <c r="K7" s="601">
        <v>242</v>
      </c>
      <c r="L7" s="612">
        <v>130</v>
      </c>
      <c r="M7" s="980">
        <v>112</v>
      </c>
      <c r="N7" s="601">
        <v>94.3</v>
      </c>
      <c r="O7" s="612">
        <v>97.1</v>
      </c>
      <c r="P7" s="980">
        <v>91.3</v>
      </c>
      <c r="Q7" s="601">
        <v>0.2</v>
      </c>
      <c r="R7" s="612">
        <v>2.2999999999999998</v>
      </c>
      <c r="S7" s="980">
        <v>-2.2000000000000002</v>
      </c>
    </row>
    <row r="8" spans="1:19" x14ac:dyDescent="0.25">
      <c r="A8" s="219">
        <v>2023</v>
      </c>
      <c r="B8" s="947"/>
      <c r="C8" s="981"/>
      <c r="D8" s="979"/>
      <c r="E8" s="947">
        <v>17</v>
      </c>
      <c r="F8" s="981">
        <v>13</v>
      </c>
      <c r="G8" s="979">
        <v>4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825708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29446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111</v>
      </c>
      <c r="C5" s="616">
        <v>83</v>
      </c>
      <c r="D5" s="616">
        <v>28</v>
      </c>
      <c r="E5" s="599">
        <v>314</v>
      </c>
      <c r="F5" s="616">
        <v>199</v>
      </c>
      <c r="G5" s="945">
        <v>115</v>
      </c>
      <c r="H5" s="616">
        <v>261</v>
      </c>
      <c r="I5" s="616">
        <v>93</v>
      </c>
      <c r="J5" s="616">
        <v>168</v>
      </c>
      <c r="K5" s="217">
        <f>SUM(B5,E5,H5)</f>
        <v>686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94</v>
      </c>
      <c r="C6" s="612">
        <v>76</v>
      </c>
      <c r="D6" s="946">
        <v>18</v>
      </c>
      <c r="E6" s="601">
        <v>311</v>
      </c>
      <c r="F6" s="612">
        <v>195</v>
      </c>
      <c r="G6" s="946">
        <v>116</v>
      </c>
      <c r="H6" s="601">
        <v>238</v>
      </c>
      <c r="I6" s="612">
        <v>81</v>
      </c>
      <c r="J6" s="612">
        <v>157</v>
      </c>
      <c r="K6" s="218">
        <f>SUM(B6,E6,H6)</f>
        <v>643</v>
      </c>
      <c r="M6" s="105" t="s">
        <v>284</v>
      </c>
      <c r="N6" s="171">
        <f>IF(ISBLANK(J7),"",J7)</f>
        <v>144</v>
      </c>
      <c r="O6" s="80">
        <f>IF(ISBLANK(I7),"",I7)</f>
        <v>96</v>
      </c>
      <c r="P6" s="211"/>
    </row>
    <row r="7" spans="1:17" ht="24.75" x14ac:dyDescent="0.25">
      <c r="A7" s="218">
        <v>2023</v>
      </c>
      <c r="B7" s="601">
        <v>89</v>
      </c>
      <c r="C7" s="612">
        <v>71</v>
      </c>
      <c r="D7" s="946">
        <v>18</v>
      </c>
      <c r="E7" s="601">
        <v>303</v>
      </c>
      <c r="F7" s="612">
        <v>195</v>
      </c>
      <c r="G7" s="946">
        <v>108</v>
      </c>
      <c r="H7" s="601">
        <v>240</v>
      </c>
      <c r="I7" s="612">
        <v>96</v>
      </c>
      <c r="J7" s="612">
        <v>144</v>
      </c>
      <c r="K7" s="218">
        <f>SUM(B7,E7,H7)</f>
        <v>632</v>
      </c>
      <c r="M7" s="106" t="s">
        <v>285</v>
      </c>
      <c r="N7" s="220">
        <f>IF(ISBLANK(G7),"",G7)</f>
        <v>108</v>
      </c>
      <c r="O7" s="107">
        <f>IF(ISBLANK(F7),"",F7)</f>
        <v>195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18</v>
      </c>
      <c r="O8" s="83">
        <f>IF(ISBLANK(C7),"",C7)</f>
        <v>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144</v>
      </c>
      <c r="O13" s="80">
        <f>IF(ISBLANK(I7),"",I7)</f>
        <v>96</v>
      </c>
      <c r="P13" s="211"/>
    </row>
    <row r="14" spans="1:17" ht="27.75" customHeight="1" x14ac:dyDescent="0.25">
      <c r="M14" s="106" t="s">
        <v>515</v>
      </c>
      <c r="N14" s="220">
        <f>IF(ISBLANK(G7),"",G7)</f>
        <v>108</v>
      </c>
      <c r="O14" s="107">
        <f>IF(ISBLANK(F7),"",F7)</f>
        <v>195</v>
      </c>
      <c r="P14" s="211"/>
    </row>
    <row r="15" spans="1:17" ht="26.25" customHeight="1" x14ac:dyDescent="0.25">
      <c r="M15" s="108" t="s">
        <v>516</v>
      </c>
      <c r="N15" s="170">
        <f>IF(ISBLANK(D7),"",D7)</f>
        <v>18</v>
      </c>
      <c r="O15" s="83">
        <f>IF(ISBLANK(C7),"",C7)</f>
        <v>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42</v>
      </c>
      <c r="C21" s="616">
        <v>24</v>
      </c>
      <c r="D21" s="616">
        <v>18</v>
      </c>
      <c r="E21" s="599">
        <v>93</v>
      </c>
      <c r="F21" s="616">
        <v>52</v>
      </c>
      <c r="G21" s="945">
        <v>41</v>
      </c>
      <c r="H21" s="616">
        <v>86</v>
      </c>
      <c r="I21" s="616">
        <v>28</v>
      </c>
      <c r="J21" s="616">
        <v>58</v>
      </c>
      <c r="K21" s="217">
        <f>SUM(B21,E21,H21)</f>
        <v>221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33</v>
      </c>
      <c r="C22" s="1028">
        <v>25</v>
      </c>
      <c r="D22" s="980">
        <v>8</v>
      </c>
      <c r="E22" s="1034">
        <v>85</v>
      </c>
      <c r="F22" s="1028">
        <v>53</v>
      </c>
      <c r="G22" s="980">
        <v>32</v>
      </c>
      <c r="H22" s="1034">
        <v>74</v>
      </c>
      <c r="I22" s="1028">
        <v>35</v>
      </c>
      <c r="J22" s="1028">
        <v>39</v>
      </c>
      <c r="K22" s="218">
        <f>SUM(B22,E22,H22)</f>
        <v>192</v>
      </c>
      <c r="M22" s="105" t="s">
        <v>284</v>
      </c>
      <c r="N22" s="171">
        <f>IF(ISBLANK(J23),"",J23)</f>
        <v>36</v>
      </c>
      <c r="O22" s="80">
        <f>IF(ISBLANK(I23),"",I23)</f>
        <v>27</v>
      </c>
      <c r="P22" s="211"/>
    </row>
    <row r="23" spans="1:17" ht="24.75" x14ac:dyDescent="0.25">
      <c r="A23" s="218">
        <v>2022</v>
      </c>
      <c r="B23" s="1034">
        <v>41</v>
      </c>
      <c r="C23" s="1028">
        <v>27</v>
      </c>
      <c r="D23" s="980">
        <v>14</v>
      </c>
      <c r="E23" s="1034">
        <v>75</v>
      </c>
      <c r="F23" s="1028">
        <v>49</v>
      </c>
      <c r="G23" s="980">
        <v>26</v>
      </c>
      <c r="H23" s="1034">
        <v>63</v>
      </c>
      <c r="I23" s="1028">
        <v>27</v>
      </c>
      <c r="J23" s="1028">
        <v>36</v>
      </c>
      <c r="K23" s="218">
        <f>SUM(B23,E23,H23)</f>
        <v>179</v>
      </c>
      <c r="M23" s="106" t="s">
        <v>285</v>
      </c>
      <c r="N23" s="220">
        <f>IF(ISBLANK(G23),"",G23)</f>
        <v>26</v>
      </c>
      <c r="O23" s="107">
        <f>IF(ISBLANK(F23),"",F23)</f>
        <v>49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</v>
      </c>
      <c r="O24" s="109">
        <f>IF(ISBLANK(C23),"",C23)</f>
        <v>27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36</v>
      </c>
      <c r="O29" s="80">
        <f>IF(ISBLANK(I23),"",I23)</f>
        <v>27</v>
      </c>
      <c r="P29" s="211"/>
    </row>
    <row r="30" spans="1:17" ht="27.75" customHeight="1" x14ac:dyDescent="0.25">
      <c r="M30" s="106" t="s">
        <v>515</v>
      </c>
      <c r="N30" s="220">
        <f>IF(ISBLANK(G23),"",G23)</f>
        <v>26</v>
      </c>
      <c r="O30" s="107">
        <f>IF(ISBLANK(F23),"",F23)</f>
        <v>49</v>
      </c>
      <c r="P30" s="211"/>
    </row>
    <row r="31" spans="1:17" ht="27.75" customHeight="1" x14ac:dyDescent="0.25">
      <c r="M31" s="108" t="s">
        <v>516</v>
      </c>
      <c r="N31" s="221">
        <f>IF(ISBLANK(D23),"",D23)</f>
        <v>14</v>
      </c>
      <c r="O31" s="109">
        <f>IF(ISBLANK(C23),"",C23)</f>
        <v>27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514223</v>
      </c>
      <c r="D5" s="253"/>
    </row>
    <row r="6" spans="1:4" ht="30" x14ac:dyDescent="0.25">
      <c r="A6" s="686" t="s">
        <v>474</v>
      </c>
      <c r="B6" s="617">
        <v>311485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1.6</v>
      </c>
      <c r="J5" s="611">
        <v>1.3</v>
      </c>
      <c r="K5" s="945">
        <v>1.9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2.2000000000000002</v>
      </c>
      <c r="J6" s="458">
        <v>0.3</v>
      </c>
      <c r="K6" s="976">
        <v>4.5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-0.1</v>
      </c>
      <c r="J7" s="612">
        <v>-0.3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62</v>
      </c>
      <c r="C5" s="207">
        <v>56</v>
      </c>
      <c r="G5" s="113"/>
      <c r="H5" s="174" t="s">
        <v>586</v>
      </c>
      <c r="I5" s="207">
        <v>28</v>
      </c>
      <c r="J5" s="207">
        <v>28</v>
      </c>
    </row>
    <row r="6" spans="1:13" ht="15" customHeight="1" x14ac:dyDescent="0.25">
      <c r="A6" s="175" t="s">
        <v>587</v>
      </c>
      <c r="B6" s="208">
        <v>581</v>
      </c>
      <c r="C6" s="208">
        <v>147</v>
      </c>
      <c r="G6" s="113"/>
      <c r="H6" s="175" t="s">
        <v>587</v>
      </c>
      <c r="I6" s="208">
        <v>195</v>
      </c>
      <c r="J6" s="208">
        <v>60</v>
      </c>
    </row>
    <row r="7" spans="1:13" ht="15" customHeight="1" x14ac:dyDescent="0.25">
      <c r="A7" s="175" t="s">
        <v>588</v>
      </c>
      <c r="B7" s="208">
        <v>2816</v>
      </c>
      <c r="C7" s="208">
        <v>1355</v>
      </c>
      <c r="G7" s="113"/>
      <c r="H7" s="175" t="s">
        <v>588</v>
      </c>
      <c r="I7" s="208">
        <v>1178</v>
      </c>
      <c r="J7" s="208">
        <v>494</v>
      </c>
    </row>
    <row r="8" spans="1:13" ht="15" customHeight="1" x14ac:dyDescent="0.25">
      <c r="A8" s="175" t="s">
        <v>589</v>
      </c>
      <c r="B8" s="208">
        <v>4205</v>
      </c>
      <c r="C8" s="208">
        <v>3759</v>
      </c>
      <c r="G8" s="113"/>
      <c r="H8" s="175" t="s">
        <v>589</v>
      </c>
      <c r="I8" s="208">
        <v>3390</v>
      </c>
      <c r="J8" s="208">
        <v>2667</v>
      </c>
    </row>
    <row r="9" spans="1:13" ht="15" customHeight="1" x14ac:dyDescent="0.25">
      <c r="A9" s="175" t="s">
        <v>590</v>
      </c>
      <c r="B9" s="208">
        <v>6166</v>
      </c>
      <c r="C9" s="208">
        <v>7814</v>
      </c>
      <c r="G9" s="113"/>
      <c r="H9" s="175" t="s">
        <v>590</v>
      </c>
      <c r="I9" s="208">
        <v>6027</v>
      </c>
      <c r="J9" s="208">
        <v>7094</v>
      </c>
    </row>
    <row r="10" spans="1:13" ht="15" customHeight="1" x14ac:dyDescent="0.25">
      <c r="A10" s="175" t="s">
        <v>591</v>
      </c>
      <c r="B10" s="208">
        <v>521</v>
      </c>
      <c r="C10" s="208">
        <v>573</v>
      </c>
      <c r="G10" s="113"/>
      <c r="H10" s="175" t="s">
        <v>591</v>
      </c>
      <c r="I10" s="208">
        <v>594</v>
      </c>
      <c r="J10" s="208">
        <v>499</v>
      </c>
    </row>
    <row r="11" spans="1:13" ht="15" customHeight="1" x14ac:dyDescent="0.25">
      <c r="A11" s="176" t="s">
        <v>592</v>
      </c>
      <c r="B11" s="209">
        <v>796</v>
      </c>
      <c r="C11" s="209">
        <v>700</v>
      </c>
      <c r="G11" s="113"/>
      <c r="H11" s="176" t="s">
        <v>592</v>
      </c>
      <c r="I11" s="209">
        <v>1054</v>
      </c>
      <c r="J11" s="209">
        <v>888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62</v>
      </c>
      <c r="C17" s="178">
        <f>IF(ISBLANK(C5),"0",C5)</f>
        <v>56</v>
      </c>
      <c r="G17" s="113"/>
      <c r="H17" s="174" t="s">
        <v>586</v>
      </c>
      <c r="I17" s="177">
        <f>IF(ISBLANK(I5),"0",I5)</f>
        <v>28</v>
      </c>
      <c r="J17" s="178">
        <f>IF(ISBLANK(J5),"0",J5)</f>
        <v>28</v>
      </c>
    </row>
    <row r="18" spans="1:13" ht="15" customHeight="1" x14ac:dyDescent="0.25">
      <c r="A18" s="175" t="s">
        <v>587</v>
      </c>
      <c r="B18" s="179">
        <f t="shared" ref="B18:C18" si="0">IF(ISBLANK(B6),"0",B6)</f>
        <v>581</v>
      </c>
      <c r="C18" s="180">
        <f t="shared" si="0"/>
        <v>147</v>
      </c>
      <c r="G18" s="113"/>
      <c r="H18" s="175" t="s">
        <v>587</v>
      </c>
      <c r="I18" s="179">
        <f t="shared" ref="I18:J18" si="1">IF(ISBLANK(I6),"0",I6)</f>
        <v>195</v>
      </c>
      <c r="J18" s="180">
        <f t="shared" si="1"/>
        <v>60</v>
      </c>
    </row>
    <row r="19" spans="1:13" ht="15" customHeight="1" x14ac:dyDescent="0.25">
      <c r="A19" s="175" t="s">
        <v>588</v>
      </c>
      <c r="B19" s="179">
        <f t="shared" ref="B19:C19" si="2">IF(ISBLANK(B7),"0",B7)</f>
        <v>2816</v>
      </c>
      <c r="C19" s="180">
        <f t="shared" si="2"/>
        <v>1355</v>
      </c>
      <c r="G19" s="113"/>
      <c r="H19" s="175" t="s">
        <v>588</v>
      </c>
      <c r="I19" s="179">
        <f t="shared" ref="I19:J19" si="3">IF(ISBLANK(I7),"0",I7)</f>
        <v>1178</v>
      </c>
      <c r="J19" s="180">
        <f t="shared" si="3"/>
        <v>494</v>
      </c>
    </row>
    <row r="20" spans="1:13" ht="15" customHeight="1" x14ac:dyDescent="0.25">
      <c r="A20" s="175" t="s">
        <v>589</v>
      </c>
      <c r="B20" s="179">
        <f t="shared" ref="B20:C20" si="4">IF(ISBLANK(B8),"0",B8)</f>
        <v>4205</v>
      </c>
      <c r="C20" s="180">
        <f t="shared" si="4"/>
        <v>3759</v>
      </c>
      <c r="G20" s="113"/>
      <c r="H20" s="175" t="s">
        <v>589</v>
      </c>
      <c r="I20" s="179">
        <f t="shared" ref="I20:J20" si="5">IF(ISBLANK(I8),"0",I8)</f>
        <v>3390</v>
      </c>
      <c r="J20" s="180">
        <f t="shared" si="5"/>
        <v>2667</v>
      </c>
    </row>
    <row r="21" spans="1:13" ht="15" customHeight="1" x14ac:dyDescent="0.25">
      <c r="A21" s="175" t="s">
        <v>590</v>
      </c>
      <c r="B21" s="179">
        <f t="shared" ref="B21:C21" si="6">IF(ISBLANK(B9),"0",B9)</f>
        <v>6166</v>
      </c>
      <c r="C21" s="180">
        <f t="shared" si="6"/>
        <v>7814</v>
      </c>
      <c r="G21" s="113"/>
      <c r="H21" s="175" t="s">
        <v>590</v>
      </c>
      <c r="I21" s="179">
        <f t="shared" ref="I21:J21" si="7">IF(ISBLANK(I9),"0",I9)</f>
        <v>6027</v>
      </c>
      <c r="J21" s="180">
        <f t="shared" si="7"/>
        <v>7094</v>
      </c>
    </row>
    <row r="22" spans="1:13" ht="15" customHeight="1" x14ac:dyDescent="0.25">
      <c r="A22" s="175" t="s">
        <v>591</v>
      </c>
      <c r="B22" s="179">
        <f t="shared" ref="B22:C22" si="8">IF(ISBLANK(B10),"0",B10)</f>
        <v>521</v>
      </c>
      <c r="C22" s="180">
        <f t="shared" si="8"/>
        <v>573</v>
      </c>
      <c r="G22" s="113"/>
      <c r="H22" s="175" t="s">
        <v>591</v>
      </c>
      <c r="I22" s="179">
        <f t="shared" ref="I22:J22" si="9">IF(ISBLANK(I10),"0",I10)</f>
        <v>594</v>
      </c>
      <c r="J22" s="180">
        <f t="shared" si="9"/>
        <v>499</v>
      </c>
    </row>
    <row r="23" spans="1:13" ht="15" customHeight="1" x14ac:dyDescent="0.25">
      <c r="A23" s="176" t="s">
        <v>592</v>
      </c>
      <c r="B23" s="181">
        <f t="shared" ref="B23:C23" si="10">IF(ISBLANK(B11),"0",B11)</f>
        <v>796</v>
      </c>
      <c r="C23" s="182">
        <f t="shared" si="10"/>
        <v>700</v>
      </c>
      <c r="G23" s="113"/>
      <c r="H23" s="176" t="s">
        <v>592</v>
      </c>
      <c r="I23" s="181">
        <f t="shared" ref="I23:J23" si="11">IF(ISBLANK(I11),"0",I11)</f>
        <v>1054</v>
      </c>
      <c r="J23" s="182">
        <f t="shared" si="11"/>
        <v>888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0.40932197794942887</v>
      </c>
      <c r="C29" s="184">
        <f>C17/SUM(C17:C23)*100</f>
        <v>0.38878089419605666</v>
      </c>
      <c r="D29" s="253"/>
      <c r="E29" s="253"/>
      <c r="G29" s="113"/>
      <c r="H29" s="174" t="s">
        <v>593</v>
      </c>
      <c r="I29" s="184">
        <f>I17/SUM(I17:I23)*100</f>
        <v>0.22461094176159155</v>
      </c>
      <c r="J29" s="184">
        <f>J17/SUM(J17:J23)*100</f>
        <v>0.23870417732310317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3.835743051429326</v>
      </c>
      <c r="C30" s="185">
        <f>C18/SUM(C17:C23)*100</f>
        <v>1.0205498472646486</v>
      </c>
      <c r="D30" s="253"/>
      <c r="E30" s="253"/>
      <c r="G30" s="113"/>
      <c r="H30" s="175" t="s">
        <v>594</v>
      </c>
      <c r="I30" s="185">
        <f>I18/SUM(I17:I23)*100</f>
        <v>1.5642547729825123</v>
      </c>
      <c r="J30" s="185">
        <f>J18/SUM(J17:J23)*100</f>
        <v>0.51150895140664965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18.591140159767612</v>
      </c>
      <c r="C31" s="185">
        <f>C19/SUM(C17:C23)*100</f>
        <v>9.4071091363510142</v>
      </c>
      <c r="D31" s="253"/>
      <c r="E31" s="253"/>
      <c r="G31" s="113"/>
      <c r="H31" s="175" t="s">
        <v>595</v>
      </c>
      <c r="I31" s="185">
        <f>I19/SUM(I17:I23)*100</f>
        <v>9.4497031926841011</v>
      </c>
      <c r="J31" s="185">
        <f>J19/SUM(J17:J23)*100</f>
        <v>4.2114236999147483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27.761272859312076</v>
      </c>
      <c r="C32" s="185">
        <f>C20/SUM(C17:C23)*100</f>
        <v>26.096917522910303</v>
      </c>
      <c r="D32" s="253"/>
      <c r="E32" s="253"/>
      <c r="G32" s="113"/>
      <c r="H32" s="175" t="s">
        <v>596</v>
      </c>
      <c r="I32" s="185">
        <f>I20/SUM(I17:I23)*100</f>
        <v>27.193967591849834</v>
      </c>
      <c r="J32" s="185">
        <f>J20/SUM(J17:J23)*100</f>
        <v>22.736572890025574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40.707730903809335</v>
      </c>
      <c r="C33" s="185">
        <f>C21/SUM(C17:C23)*100</f>
        <v>54.248819772285472</v>
      </c>
      <c r="D33" s="253"/>
      <c r="E33" s="253"/>
      <c r="G33" s="113"/>
      <c r="H33" s="175" t="s">
        <v>597</v>
      </c>
      <c r="I33" s="185">
        <f>I21/SUM(I17:I23)*100</f>
        <v>48.347505214182576</v>
      </c>
      <c r="J33" s="185">
        <f>J21/SUM(J17:J23)*100</f>
        <v>60.477408354646215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3.4396250082524595</v>
      </c>
      <c r="C34" s="185">
        <f>C22/SUM(C17:C23)*100</f>
        <v>3.978061649541794</v>
      </c>
      <c r="D34" s="253"/>
      <c r="E34" s="253"/>
      <c r="G34" s="113"/>
      <c r="H34" s="175" t="s">
        <v>598</v>
      </c>
      <c r="I34" s="185">
        <f>I22/SUM(I17:I23)*100</f>
        <v>4.7649606930851922</v>
      </c>
      <c r="J34" s="185">
        <f>J22/SUM(J17:J23)*100</f>
        <v>4.2540494458653022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5.2551660394797652</v>
      </c>
      <c r="C35" s="186">
        <f>C23/SUM(C17:C23)*100</f>
        <v>4.8597611774507081</v>
      </c>
      <c r="D35" s="253"/>
      <c r="E35" s="253"/>
      <c r="G35" s="113"/>
      <c r="H35" s="176" t="s">
        <v>599</v>
      </c>
      <c r="I35" s="186">
        <f>I23/SUM(I17:I23)*100</f>
        <v>8.4549975934541965</v>
      </c>
      <c r="J35" s="186">
        <f>J23/SUM(J17:J23)*100</f>
        <v>7.5703324808184149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0.40932197794942887</v>
      </c>
      <c r="C41" s="184">
        <f t="shared" si="12"/>
        <v>0.38878089419605666</v>
      </c>
      <c r="G41" s="113"/>
      <c r="H41" s="174" t="s">
        <v>601</v>
      </c>
      <c r="I41" s="184">
        <f t="shared" ref="I41:J41" si="13">I29</f>
        <v>0.22461094176159155</v>
      </c>
      <c r="J41" s="184">
        <f t="shared" si="13"/>
        <v>0.23870417732310317</v>
      </c>
    </row>
    <row r="42" spans="1:12" x14ac:dyDescent="0.25">
      <c r="A42" s="175" t="s">
        <v>602</v>
      </c>
      <c r="B42" s="185">
        <f t="shared" si="12"/>
        <v>3.835743051429326</v>
      </c>
      <c r="C42" s="185">
        <f t="shared" si="12"/>
        <v>1.0205498472646486</v>
      </c>
      <c r="G42" s="113"/>
      <c r="H42" s="175" t="s">
        <v>602</v>
      </c>
      <c r="I42" s="185">
        <f t="shared" ref="I42:J42" si="14">I30</f>
        <v>1.5642547729825123</v>
      </c>
      <c r="J42" s="185">
        <f t="shared" si="14"/>
        <v>0.51150895140664965</v>
      </c>
    </row>
    <row r="43" spans="1:12" x14ac:dyDescent="0.25">
      <c r="A43" s="175" t="s">
        <v>603</v>
      </c>
      <c r="B43" s="185">
        <f t="shared" si="12"/>
        <v>18.591140159767612</v>
      </c>
      <c r="C43" s="185">
        <f t="shared" si="12"/>
        <v>9.4071091363510142</v>
      </c>
      <c r="G43" s="113"/>
      <c r="H43" s="175" t="s">
        <v>603</v>
      </c>
      <c r="I43" s="185">
        <f t="shared" ref="I43:J43" si="15">I31</f>
        <v>9.4497031926841011</v>
      </c>
      <c r="J43" s="185">
        <f t="shared" si="15"/>
        <v>4.2114236999147483</v>
      </c>
    </row>
    <row r="44" spans="1:12" x14ac:dyDescent="0.25">
      <c r="A44" s="175" t="s">
        <v>604</v>
      </c>
      <c r="B44" s="185">
        <f t="shared" si="12"/>
        <v>27.761272859312076</v>
      </c>
      <c r="C44" s="185">
        <f t="shared" si="12"/>
        <v>26.096917522910303</v>
      </c>
      <c r="G44" s="113"/>
      <c r="H44" s="175" t="s">
        <v>604</v>
      </c>
      <c r="I44" s="185">
        <f t="shared" ref="I44:J44" si="16">I32</f>
        <v>27.193967591849834</v>
      </c>
      <c r="J44" s="185">
        <f t="shared" si="16"/>
        <v>22.736572890025574</v>
      </c>
    </row>
    <row r="45" spans="1:12" x14ac:dyDescent="0.25">
      <c r="A45" s="175" t="s">
        <v>605</v>
      </c>
      <c r="B45" s="185">
        <f t="shared" si="12"/>
        <v>40.707730903809335</v>
      </c>
      <c r="C45" s="185">
        <f t="shared" si="12"/>
        <v>54.248819772285472</v>
      </c>
      <c r="G45" s="113"/>
      <c r="H45" s="175" t="s">
        <v>605</v>
      </c>
      <c r="I45" s="185">
        <f t="shared" ref="I45:J45" si="17">I33</f>
        <v>48.347505214182576</v>
      </c>
      <c r="J45" s="185">
        <f t="shared" si="17"/>
        <v>60.477408354646215</v>
      </c>
    </row>
    <row r="46" spans="1:12" x14ac:dyDescent="0.25">
      <c r="A46" s="175" t="s">
        <v>606</v>
      </c>
      <c r="B46" s="185">
        <f t="shared" si="12"/>
        <v>3.4396250082524595</v>
      </c>
      <c r="C46" s="185">
        <f t="shared" si="12"/>
        <v>3.978061649541794</v>
      </c>
      <c r="G46" s="113"/>
      <c r="H46" s="175" t="s">
        <v>606</v>
      </c>
      <c r="I46" s="185">
        <f t="shared" ref="I46:J46" si="18">I34</f>
        <v>4.7649606930851922</v>
      </c>
      <c r="J46" s="185">
        <f t="shared" si="18"/>
        <v>4.2540494458653022</v>
      </c>
    </row>
    <row r="47" spans="1:12" x14ac:dyDescent="0.25">
      <c r="A47" s="176" t="s">
        <v>607</v>
      </c>
      <c r="B47" s="186">
        <f t="shared" si="12"/>
        <v>5.2551660394797652</v>
      </c>
      <c r="C47" s="186">
        <f t="shared" si="12"/>
        <v>4.8597611774507081</v>
      </c>
      <c r="G47" s="113"/>
      <c r="H47" s="176" t="s">
        <v>607</v>
      </c>
      <c r="I47" s="186">
        <f t="shared" ref="I47:J47" si="19">I35</f>
        <v>8.4549975934541965</v>
      </c>
      <c r="J47" s="186">
        <f t="shared" si="19"/>
        <v>7.5703324808184149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9097</v>
      </c>
      <c r="C5" s="207">
        <v>7796</v>
      </c>
      <c r="D5" s="253"/>
      <c r="E5" s="253"/>
      <c r="F5" s="1003"/>
      <c r="H5" s="174" t="s">
        <v>624</v>
      </c>
      <c r="I5" s="207">
        <v>4173</v>
      </c>
      <c r="J5" s="207">
        <v>3410</v>
      </c>
    </row>
    <row r="6" spans="1:10" ht="15" customHeight="1" x14ac:dyDescent="0.25">
      <c r="A6" s="175" t="s">
        <v>625</v>
      </c>
      <c r="B6" s="208">
        <v>2305</v>
      </c>
      <c r="C6" s="208">
        <v>2527</v>
      </c>
      <c r="D6" s="253"/>
      <c r="E6" s="253"/>
      <c r="F6" s="1003"/>
      <c r="H6" s="175" t="s">
        <v>625</v>
      </c>
      <c r="I6" s="208">
        <v>4122</v>
      </c>
      <c r="J6" s="208">
        <v>4518</v>
      </c>
    </row>
    <row r="7" spans="1:10" ht="15" customHeight="1" x14ac:dyDescent="0.25">
      <c r="A7" s="176" t="s">
        <v>626</v>
      </c>
      <c r="B7" s="209">
        <v>3745</v>
      </c>
      <c r="C7" s="209">
        <v>4081</v>
      </c>
      <c r="D7" s="253"/>
      <c r="E7" s="253"/>
      <c r="F7" s="1003"/>
      <c r="H7" s="175" t="s">
        <v>626</v>
      </c>
      <c r="I7" s="208">
        <v>4136</v>
      </c>
      <c r="J7" s="208">
        <v>3766</v>
      </c>
    </row>
    <row r="8" spans="1:10" x14ac:dyDescent="0.25">
      <c r="D8" s="253"/>
      <c r="E8" s="253"/>
      <c r="F8" s="1003"/>
      <c r="H8" s="176" t="s">
        <v>2351</v>
      </c>
      <c r="I8" s="209">
        <v>35</v>
      </c>
      <c r="J8" s="209">
        <v>36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9097</v>
      </c>
      <c r="C13" s="178">
        <f>IF(ISBLANK(C5),"0",C5)</f>
        <v>7796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2305</v>
      </c>
      <c r="C14" s="180">
        <f t="shared" si="0"/>
        <v>2527</v>
      </c>
      <c r="D14" s="253"/>
      <c r="E14" s="253"/>
      <c r="F14" s="1003"/>
      <c r="H14" s="174" t="s">
        <v>624</v>
      </c>
      <c r="I14" s="177">
        <f>IF(ISBLANK(I5),"0",I5)</f>
        <v>4173</v>
      </c>
      <c r="J14" s="178">
        <f>IF(ISBLANK(J5),"0",J5)</f>
        <v>3410</v>
      </c>
    </row>
    <row r="15" spans="1:10" ht="15" customHeight="1" x14ac:dyDescent="0.25">
      <c r="A15" s="176" t="s">
        <v>626</v>
      </c>
      <c r="B15" s="181">
        <f t="shared" si="0"/>
        <v>3745</v>
      </c>
      <c r="C15" s="182">
        <f t="shared" si="0"/>
        <v>4081</v>
      </c>
      <c r="D15" s="253"/>
      <c r="E15" s="253"/>
      <c r="F15" s="1003"/>
      <c r="H15" s="175" t="s">
        <v>625</v>
      </c>
      <c r="I15" s="179">
        <f t="shared" ref="I15:J15" si="1">IF(ISBLANK(I6),"0",I6)</f>
        <v>4122</v>
      </c>
      <c r="J15" s="180">
        <f t="shared" si="1"/>
        <v>4518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4136</v>
      </c>
      <c r="J16" s="180">
        <f t="shared" si="2"/>
        <v>3766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35</v>
      </c>
      <c r="J17" s="182">
        <f t="shared" si="3"/>
        <v>36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60.058097312999273</v>
      </c>
      <c r="C21" s="184">
        <f>C13/SUM(C13:C15)*100</f>
        <v>54.123854484865319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15.217534825377962</v>
      </c>
      <c r="C22" s="185">
        <f>C14/SUM(C13:C15)*100</f>
        <v>17.543737850597058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24.724367861622763</v>
      </c>
      <c r="C23" s="186">
        <f>C15/SUM(C13:C15)*100</f>
        <v>28.33240766453763</v>
      </c>
      <c r="D23" s="253"/>
      <c r="E23" s="253"/>
      <c r="F23" s="1003"/>
      <c r="H23" s="174" t="s">
        <v>629</v>
      </c>
      <c r="I23" s="184">
        <f>I14/SUM(I14:I17)*100</f>
        <v>33.47505214182577</v>
      </c>
      <c r="J23" s="184">
        <f>J14/SUM(J14:J17)*100</f>
        <v>29.07075873827792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33.065939355045728</v>
      </c>
      <c r="J24" s="185">
        <f>J15/SUM(J14:J17)*100</f>
        <v>38.516624040920718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33.178244825926519</v>
      </c>
      <c r="J25" s="185">
        <f>J16/SUM(J14:J17)*100</f>
        <v>32.105711849957373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0.28076367720198941</v>
      </c>
      <c r="J26" s="186">
        <f>J17/SUM(J14:J17)*100</f>
        <v>0.30690537084398978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60.058097312999273</v>
      </c>
      <c r="C29" s="189">
        <f t="shared" si="4"/>
        <v>54.123854484865319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15.217534825377962</v>
      </c>
      <c r="C30" s="192">
        <f t="shared" si="4"/>
        <v>17.543737850597058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24.724367861622763</v>
      </c>
      <c r="C31" s="195">
        <f t="shared" si="4"/>
        <v>28.33240766453763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33.47505214182577</v>
      </c>
      <c r="J32" s="189">
        <f>J23</f>
        <v>29.07075873827792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33.065939355045728</v>
      </c>
      <c r="J33" s="192">
        <f t="shared" si="5"/>
        <v>38.516624040920718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33.178244825926519</v>
      </c>
      <c r="J34" s="192">
        <f t="shared" si="6"/>
        <v>32.105711849957373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0.28076367720198941</v>
      </c>
      <c r="J35" s="195">
        <f t="shared" si="7"/>
        <v>0.30690537084398978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687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28041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72.650000000000006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181.6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1</v>
      </c>
      <c r="E5" s="28"/>
      <c r="J5" s="654" t="s">
        <v>542</v>
      </c>
      <c r="K5" s="669">
        <f>IF(ISBLANK(B5),"",B5)</f>
        <v>0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3</v>
      </c>
      <c r="C6" s="657">
        <v>4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10</v>
      </c>
      <c r="C7" s="657">
        <v>10</v>
      </c>
      <c r="E7" s="44"/>
      <c r="J7" s="656" t="s">
        <v>641</v>
      </c>
      <c r="K7" s="670">
        <f t="shared" si="0"/>
        <v>10</v>
      </c>
      <c r="L7" s="619">
        <f t="shared" si="1"/>
        <v>10</v>
      </c>
      <c r="N7" s="44"/>
    </row>
    <row r="8" spans="1:15" x14ac:dyDescent="0.25">
      <c r="A8" s="650" t="s">
        <v>642</v>
      </c>
      <c r="B8" s="651">
        <v>17</v>
      </c>
      <c r="C8" s="651">
        <v>16</v>
      </c>
      <c r="E8" s="21"/>
      <c r="J8" s="650" t="s">
        <v>642</v>
      </c>
      <c r="K8" s="670">
        <f t="shared" si="0"/>
        <v>17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35</v>
      </c>
      <c r="C9" s="651">
        <v>20</v>
      </c>
      <c r="E9" s="21"/>
      <c r="J9" s="650" t="s">
        <v>643</v>
      </c>
      <c r="K9" s="670">
        <f t="shared" si="0"/>
        <v>35</v>
      </c>
      <c r="L9" s="619">
        <f t="shared" si="1"/>
        <v>20</v>
      </c>
      <c r="N9" s="21"/>
    </row>
    <row r="10" spans="1:15" x14ac:dyDescent="0.25">
      <c r="A10" s="652" t="s">
        <v>365</v>
      </c>
      <c r="B10" s="653">
        <v>296</v>
      </c>
      <c r="C10" s="653">
        <v>29</v>
      </c>
      <c r="J10" s="652" t="s">
        <v>365</v>
      </c>
      <c r="K10" s="671">
        <f t="shared" si="0"/>
        <v>296</v>
      </c>
      <c r="L10" s="620">
        <f t="shared" si="1"/>
        <v>29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2.2599999999999998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2.2599999999999998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0.52</v>
      </c>
      <c r="C16" s="197"/>
      <c r="D16" s="253"/>
      <c r="E16" s="254"/>
      <c r="F16" s="253"/>
      <c r="G16" s="253"/>
      <c r="J16" s="675" t="s">
        <v>489</v>
      </c>
      <c r="K16" s="676">
        <f>B16</f>
        <v>0.52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0.89</v>
      </c>
      <c r="C18" s="197"/>
      <c r="D18" s="255"/>
      <c r="E18" s="256"/>
      <c r="F18" s="253"/>
      <c r="G18" s="253"/>
      <c r="J18" s="678" t="s">
        <v>501</v>
      </c>
      <c r="K18" s="674">
        <f>B18</f>
        <v>0.89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1.81</v>
      </c>
      <c r="C19" s="198"/>
      <c r="D19" s="255"/>
      <c r="E19" s="256"/>
      <c r="F19" s="253"/>
      <c r="G19" s="253"/>
      <c r="J19" s="672" t="s">
        <v>502</v>
      </c>
      <c r="K19" s="676">
        <f>B19</f>
        <v>1.81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1.41</v>
      </c>
      <c r="C21" s="253"/>
      <c r="D21" s="253"/>
      <c r="E21" s="253"/>
      <c r="F21" s="253"/>
      <c r="G21" s="253"/>
      <c r="J21" s="661" t="s">
        <v>498</v>
      </c>
      <c r="K21" s="679">
        <f>B21</f>
        <v>1.41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7</v>
      </c>
      <c r="C34" s="657">
        <v>5</v>
      </c>
      <c r="E34" s="44"/>
      <c r="J34" s="656" t="s">
        <v>641</v>
      </c>
      <c r="K34" s="670">
        <f t="shared" si="2"/>
        <v>7</v>
      </c>
      <c r="L34" s="619">
        <f t="shared" si="3"/>
        <v>5</v>
      </c>
      <c r="N34" s="44"/>
    </row>
    <row r="35" spans="1:15" x14ac:dyDescent="0.25">
      <c r="A35" s="650" t="s">
        <v>642</v>
      </c>
      <c r="B35" s="651">
        <v>9</v>
      </c>
      <c r="C35" s="651">
        <v>6</v>
      </c>
      <c r="E35" s="21"/>
      <c r="J35" s="650" t="s">
        <v>642</v>
      </c>
      <c r="K35" s="670">
        <f t="shared" si="2"/>
        <v>9</v>
      </c>
      <c r="L35" s="619">
        <f t="shared" si="3"/>
        <v>6</v>
      </c>
      <c r="N35" s="21"/>
    </row>
    <row r="36" spans="1:15" x14ac:dyDescent="0.25">
      <c r="A36" s="650" t="s">
        <v>643</v>
      </c>
      <c r="B36" s="651">
        <v>11</v>
      </c>
      <c r="C36" s="651">
        <v>17</v>
      </c>
      <c r="E36" s="21"/>
      <c r="J36" s="650" t="s">
        <v>643</v>
      </c>
      <c r="K36" s="670">
        <f t="shared" si="2"/>
        <v>11</v>
      </c>
      <c r="L36" s="619">
        <f t="shared" si="3"/>
        <v>17</v>
      </c>
      <c r="N36" s="21"/>
    </row>
    <row r="37" spans="1:15" x14ac:dyDescent="0.25">
      <c r="A37" s="652" t="s">
        <v>365</v>
      </c>
      <c r="B37" s="653">
        <v>96</v>
      </c>
      <c r="C37" s="653">
        <v>9</v>
      </c>
      <c r="J37" s="652" t="s">
        <v>365</v>
      </c>
      <c r="K37" s="671">
        <f t="shared" si="2"/>
        <v>96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0.94</v>
      </c>
      <c r="C42" s="197"/>
      <c r="D42" s="253"/>
      <c r="E42" s="211"/>
      <c r="F42" s="253"/>
      <c r="G42" s="253"/>
      <c r="J42" s="673" t="s">
        <v>488</v>
      </c>
      <c r="K42" s="674">
        <f>B42</f>
        <v>0.94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0.43</v>
      </c>
      <c r="C45" s="197"/>
      <c r="D45" s="255"/>
      <c r="E45" s="256"/>
      <c r="F45" s="253"/>
      <c r="G45" s="253"/>
      <c r="J45" s="678" t="s">
        <v>501</v>
      </c>
      <c r="K45" s="674">
        <f>B45</f>
        <v>0.43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0.79</v>
      </c>
      <c r="C46" s="198"/>
      <c r="D46" s="255"/>
      <c r="E46" s="256"/>
      <c r="F46" s="253"/>
      <c r="G46" s="253"/>
      <c r="J46" s="672" t="s">
        <v>502</v>
      </c>
      <c r="K46" s="676">
        <f>B46</f>
        <v>0.79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7075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3520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8300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7075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39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0.24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123.9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0.08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90.9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597307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21301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4.2</v>
      </c>
      <c r="D4" s="600">
        <v>77.8</v>
      </c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83.8</v>
      </c>
      <c r="E5" s="751">
        <v>0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6.1</v>
      </c>
      <c r="D6" s="959">
        <v>123.9</v>
      </c>
      <c r="E6" s="959">
        <v>0.08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4.2</v>
      </c>
      <c r="I9" s="648">
        <f>IF(ISBLANK(C5),"",C5)</f>
        <v>0</v>
      </c>
      <c r="J9" s="649">
        <f>IF(ISBLANK(C6),"",C6)</f>
        <v>6.1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38</v>
      </c>
      <c r="C4" s="643">
        <v>1.2</v>
      </c>
      <c r="D4" s="643">
        <v>0.7</v>
      </c>
      <c r="E4" s="643">
        <v>0.22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39</v>
      </c>
      <c r="C5" s="602">
        <v>1.3</v>
      </c>
      <c r="D5" s="602">
        <v>0.7</v>
      </c>
      <c r="E5" s="602">
        <v>0.23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39</v>
      </c>
      <c r="C6" s="602">
        <v>1.4</v>
      </c>
      <c r="D6" s="602">
        <v>0.8</v>
      </c>
      <c r="E6" s="602">
        <v>0.24</v>
      </c>
      <c r="F6" s="602">
        <v>0.6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83.5</v>
      </c>
      <c r="D5" s="602">
        <v>1</v>
      </c>
      <c r="E5" s="602">
        <v>3.3</v>
      </c>
      <c r="F5" s="253"/>
      <c r="G5" s="253"/>
      <c r="H5" s="253"/>
    </row>
    <row r="6" spans="1:8" x14ac:dyDescent="0.25">
      <c r="A6" s="360">
        <v>2021</v>
      </c>
      <c r="B6" s="602">
        <v>93.9</v>
      </c>
      <c r="C6" s="602">
        <v>65.3</v>
      </c>
      <c r="D6" s="602">
        <v>1</v>
      </c>
      <c r="E6" s="602">
        <v>3.3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90.9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3.3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3.3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3625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453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3475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34024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1213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3848</v>
      </c>
      <c r="C5" s="1034">
        <v>1879</v>
      </c>
      <c r="D5" s="600">
        <v>1969</v>
      </c>
      <c r="G5" s="871" t="s">
        <v>126</v>
      </c>
      <c r="H5" s="637">
        <f>IF(ISBLANK(D7),"",D7)</f>
        <v>1937</v>
      </c>
    </row>
    <row r="6" spans="1:17" x14ac:dyDescent="0.25">
      <c r="A6" s="641">
        <v>2021</v>
      </c>
      <c r="B6" s="1034">
        <v>3918</v>
      </c>
      <c r="C6" s="1034">
        <v>1850</v>
      </c>
      <c r="D6" s="602">
        <v>2068</v>
      </c>
      <c r="G6" s="635" t="s">
        <v>127</v>
      </c>
      <c r="H6" s="623">
        <f>IF(ISBLANK(C7),"",C7)</f>
        <v>1688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3625</v>
      </c>
      <c r="C7" s="1034">
        <v>1688</v>
      </c>
      <c r="D7" s="617">
        <v>1937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1937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1688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1791</v>
      </c>
      <c r="C6" s="55">
        <v>933</v>
      </c>
      <c r="D6" s="55">
        <v>858</v>
      </c>
      <c r="E6" s="70">
        <v>2274</v>
      </c>
      <c r="F6" s="55">
        <v>1189</v>
      </c>
      <c r="G6" s="110">
        <v>1085</v>
      </c>
      <c r="H6" s="55">
        <v>1199</v>
      </c>
      <c r="I6" s="55">
        <v>619</v>
      </c>
      <c r="J6" s="55">
        <v>580</v>
      </c>
      <c r="K6" s="70">
        <v>4960</v>
      </c>
      <c r="L6" s="55">
        <v>2590</v>
      </c>
      <c r="M6" s="110">
        <v>2370</v>
      </c>
      <c r="N6" s="70">
        <v>4980</v>
      </c>
      <c r="O6" s="55">
        <v>2586</v>
      </c>
      <c r="P6" s="110">
        <v>2394</v>
      </c>
      <c r="Q6" s="70">
        <v>20300</v>
      </c>
      <c r="R6" s="55">
        <v>10468</v>
      </c>
      <c r="S6" s="110">
        <v>9832</v>
      </c>
      <c r="T6" s="70">
        <v>30643</v>
      </c>
      <c r="U6" s="55">
        <v>15197</v>
      </c>
      <c r="V6" s="160">
        <v>15446</v>
      </c>
    </row>
    <row r="7" spans="1:22" x14ac:dyDescent="0.25">
      <c r="A7" s="286">
        <v>2021</v>
      </c>
      <c r="B7" s="167">
        <v>1738</v>
      </c>
      <c r="C7" s="94">
        <v>910</v>
      </c>
      <c r="D7" s="94">
        <v>828</v>
      </c>
      <c r="E7" s="167">
        <v>2264</v>
      </c>
      <c r="F7" s="94">
        <v>1183</v>
      </c>
      <c r="G7" s="169">
        <v>1081</v>
      </c>
      <c r="H7" s="94">
        <v>1170</v>
      </c>
      <c r="I7" s="94">
        <v>606</v>
      </c>
      <c r="J7" s="94">
        <v>564</v>
      </c>
      <c r="K7" s="167">
        <v>4865</v>
      </c>
      <c r="L7" s="94">
        <v>2533</v>
      </c>
      <c r="M7" s="169">
        <v>2332</v>
      </c>
      <c r="N7" s="167">
        <v>4808</v>
      </c>
      <c r="O7" s="94">
        <v>2493</v>
      </c>
      <c r="P7" s="169">
        <v>2315</v>
      </c>
      <c r="Q7" s="167">
        <v>19813</v>
      </c>
      <c r="R7" s="94">
        <v>10212</v>
      </c>
      <c r="S7" s="169">
        <v>9601</v>
      </c>
      <c r="T7" s="212">
        <v>30153</v>
      </c>
      <c r="U7" s="58">
        <v>14976</v>
      </c>
      <c r="V7" s="160">
        <v>15177</v>
      </c>
    </row>
    <row r="8" spans="1:22" x14ac:dyDescent="0.25">
      <c r="A8" s="219">
        <v>2022</v>
      </c>
      <c r="B8" s="72">
        <v>1646</v>
      </c>
      <c r="C8" s="61">
        <v>852</v>
      </c>
      <c r="D8" s="61">
        <v>794</v>
      </c>
      <c r="E8" s="72">
        <v>2104</v>
      </c>
      <c r="F8" s="61">
        <v>1106</v>
      </c>
      <c r="G8" s="111">
        <v>998</v>
      </c>
      <c r="H8" s="61">
        <v>1029</v>
      </c>
      <c r="I8" s="61">
        <v>535</v>
      </c>
      <c r="J8" s="61">
        <v>494</v>
      </c>
      <c r="K8" s="72">
        <v>4514</v>
      </c>
      <c r="L8" s="61">
        <v>2352</v>
      </c>
      <c r="M8" s="111">
        <v>2162</v>
      </c>
      <c r="N8" s="72">
        <v>3943</v>
      </c>
      <c r="O8" s="61">
        <v>2040</v>
      </c>
      <c r="P8" s="111">
        <v>1903</v>
      </c>
      <c r="Q8" s="72">
        <v>17671</v>
      </c>
      <c r="R8" s="61">
        <v>8995</v>
      </c>
      <c r="S8" s="111">
        <v>8676</v>
      </c>
      <c r="T8" s="72">
        <v>28041</v>
      </c>
      <c r="U8" s="61">
        <v>13733</v>
      </c>
      <c r="V8" s="111">
        <v>14308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1646</v>
      </c>
      <c r="C15" s="172">
        <f>E8</f>
        <v>2104</v>
      </c>
      <c r="D15" s="172">
        <f>H8</f>
        <v>1029</v>
      </c>
      <c r="E15" s="172">
        <f>K8</f>
        <v>4514</v>
      </c>
      <c r="F15" s="172">
        <f>N8</f>
        <v>3943</v>
      </c>
      <c r="G15" s="172">
        <f>Q8</f>
        <v>17671</v>
      </c>
      <c r="H15" s="334">
        <f>T8</f>
        <v>28041</v>
      </c>
      <c r="M15" s="172">
        <f>K8</f>
        <v>4514</v>
      </c>
      <c r="N15" s="172">
        <f>H15-E15-O15</f>
        <v>16907</v>
      </c>
      <c r="O15" s="172">
        <f>H15-(B15+C15+G15)</f>
        <v>6620</v>
      </c>
      <c r="P15" s="29"/>
      <c r="Q15" s="100">
        <f>M15/H15*100</f>
        <v>16.097856709817769</v>
      </c>
      <c r="R15" s="100">
        <f>N15/H15*100</f>
        <v>60.293855425983381</v>
      </c>
      <c r="S15" s="100">
        <f>O15/H15*100</f>
        <v>23.60828786419885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16.097856709817769</v>
      </c>
      <c r="R18" s="100">
        <f>N15/H15*100</f>
        <v>60.293855425983381</v>
      </c>
      <c r="S18" s="100">
        <f>O15/H15*100</f>
        <v>23.60828786419885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8</v>
      </c>
      <c r="C23" s="361"/>
      <c r="D23" s="361"/>
      <c r="E23" s="167">
        <v>0</v>
      </c>
      <c r="F23" s="361"/>
      <c r="G23" s="362"/>
      <c r="H23" s="167">
        <v>4</v>
      </c>
      <c r="I23" s="94">
        <v>7.58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4.5999999999999996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5.8</v>
      </c>
      <c r="C25" s="357"/>
      <c r="D25" s="357"/>
      <c r="E25" s="72">
        <v>17.2</v>
      </c>
      <c r="F25" s="357"/>
      <c r="G25" s="461"/>
      <c r="H25" s="72">
        <v>5.81</v>
      </c>
      <c r="I25" s="61">
        <v>12.66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7.58</v>
      </c>
      <c r="F32" s="700">
        <f>A23</f>
        <v>2020</v>
      </c>
      <c r="G32" s="674">
        <f>IF(ISBLANK(J23),"",J23)</f>
        <v>0</v>
      </c>
      <c r="H32" s="674">
        <f>IF(ISBLANK(I23),"",I23)</f>
        <v>7.58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12.66</v>
      </c>
      <c r="F34" s="702">
        <f t="shared" si="3"/>
        <v>2022</v>
      </c>
      <c r="G34" s="676">
        <f t="shared" si="4"/>
        <v>0</v>
      </c>
      <c r="H34" s="676">
        <f t="shared" si="5"/>
        <v>12.66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14</v>
      </c>
      <c r="C4" s="600">
        <v>1</v>
      </c>
      <c r="D4" s="600">
        <v>1</v>
      </c>
      <c r="E4" s="599">
        <v>0</v>
      </c>
      <c r="F4" s="600">
        <v>3.1</v>
      </c>
      <c r="G4" s="600">
        <v>0.2</v>
      </c>
    </row>
    <row r="5" spans="1:10" x14ac:dyDescent="0.25">
      <c r="A5" s="286">
        <v>2022</v>
      </c>
      <c r="B5" s="751">
        <v>14</v>
      </c>
      <c r="C5" s="751">
        <v>1</v>
      </c>
      <c r="D5" s="751">
        <v>0</v>
      </c>
      <c r="E5" s="753">
        <v>0</v>
      </c>
      <c r="F5" s="751">
        <v>3.1</v>
      </c>
      <c r="G5" s="751">
        <v>0</v>
      </c>
    </row>
    <row r="6" spans="1:10" x14ac:dyDescent="0.25">
      <c r="A6" s="218">
        <v>2023</v>
      </c>
      <c r="B6" s="752">
        <v>16</v>
      </c>
      <c r="C6" s="752">
        <v>1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14</v>
      </c>
      <c r="C11" s="80">
        <f>IF(ISBLANK(D4),"",D4)</f>
        <v>1</v>
      </c>
      <c r="E11" s="103">
        <f>A4</f>
        <v>2021</v>
      </c>
      <c r="F11" s="80">
        <f>IF(ISBLANK(B4),"",B4)</f>
        <v>14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14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14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16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16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907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800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280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6.2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183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1050</v>
      </c>
    </row>
    <row r="17" spans="2:3" x14ac:dyDescent="0.25">
      <c r="B17" s="253">
        <v>2022</v>
      </c>
      <c r="C17" s="1100">
        <v>863</v>
      </c>
    </row>
    <row r="18" spans="2:3" x14ac:dyDescent="0.25">
      <c r="B18" s="253">
        <v>2023</v>
      </c>
      <c r="C18" s="1100">
        <v>800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1050</v>
      </c>
    </row>
    <row r="22" spans="2:3" x14ac:dyDescent="0.25">
      <c r="B22" s="636">
        <f>B17</f>
        <v>2022</v>
      </c>
      <c r="C22" s="636">
        <f t="shared" ref="C22:C23" si="0">IF(ISBLANK(C17),"",C17)</f>
        <v>863</v>
      </c>
    </row>
    <row r="23" spans="2:3" x14ac:dyDescent="0.25">
      <c r="B23" s="636">
        <f>B18</f>
        <v>2023</v>
      </c>
      <c r="C23" s="636">
        <f t="shared" si="0"/>
        <v>800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23</v>
      </c>
      <c r="C5" s="55">
        <v>42</v>
      </c>
      <c r="D5" s="55">
        <v>41</v>
      </c>
      <c r="E5" s="269">
        <f>SUM(B5:D5)</f>
        <v>106</v>
      </c>
      <c r="F5" s="71">
        <v>1238</v>
      </c>
      <c r="G5" s="70">
        <v>0.5</v>
      </c>
      <c r="H5" s="55">
        <v>0.2</v>
      </c>
      <c r="I5" s="110">
        <v>0.6</v>
      </c>
      <c r="J5" s="71">
        <v>4.0999999999999996</v>
      </c>
    </row>
    <row r="6" spans="1:10" x14ac:dyDescent="0.25">
      <c r="A6" s="286">
        <v>2022</v>
      </c>
      <c r="B6" s="757">
        <v>25</v>
      </c>
      <c r="C6" s="758">
        <v>42</v>
      </c>
      <c r="D6" s="758">
        <v>41</v>
      </c>
      <c r="E6" s="270">
        <f>SUM(B6:D6)</f>
        <v>108</v>
      </c>
      <c r="F6" s="214">
        <v>945</v>
      </c>
      <c r="G6" s="457">
        <v>0.6</v>
      </c>
      <c r="H6" s="458">
        <v>0.3</v>
      </c>
      <c r="I6" s="763">
        <v>0.6</v>
      </c>
      <c r="J6" s="214">
        <v>3.4</v>
      </c>
    </row>
    <row r="7" spans="1:10" x14ac:dyDescent="0.25">
      <c r="A7" s="218">
        <v>2023</v>
      </c>
      <c r="B7" s="167">
        <v>31</v>
      </c>
      <c r="C7" s="94">
        <v>42</v>
      </c>
      <c r="D7" s="94">
        <v>54</v>
      </c>
      <c r="E7" s="447">
        <f>SUM(B7:D7)</f>
        <v>127</v>
      </c>
      <c r="F7" s="168">
        <v>907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1238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945</v>
      </c>
      <c r="C14" s="28"/>
      <c r="D14" s="28"/>
      <c r="F14" s="625" t="s">
        <v>1526</v>
      </c>
      <c r="G14" s="621">
        <f>IF(ISBLANK(B7),"",B7)</f>
        <v>31</v>
      </c>
      <c r="I14" s="625" t="s">
        <v>1529</v>
      </c>
      <c r="J14" s="621">
        <f>IF(ISBLANK(B7),"",B7)</f>
        <v>31</v>
      </c>
    </row>
    <row r="15" spans="1:10" x14ac:dyDescent="0.25">
      <c r="A15" s="624">
        <f t="shared" ref="A15" si="1">A7</f>
        <v>2023</v>
      </c>
      <c r="B15" s="623">
        <f t="shared" si="0"/>
        <v>907</v>
      </c>
      <c r="C15" s="28"/>
      <c r="D15" s="28"/>
      <c r="F15" s="626" t="s">
        <v>1527</v>
      </c>
      <c r="G15" s="622">
        <f>IF(ISBLANK(C7),"",C7)</f>
        <v>42</v>
      </c>
      <c r="I15" s="626" t="s">
        <v>1538</v>
      </c>
      <c r="J15" s="622">
        <f>IF(ISBLANK(C7),"",C7)</f>
        <v>42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54</v>
      </c>
      <c r="I16" s="627" t="s">
        <v>1539</v>
      </c>
      <c r="J16" s="623">
        <f>IF(ISBLANK(D7),"",D7)</f>
        <v>54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0.6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84</v>
      </c>
      <c r="C6" s="759"/>
      <c r="D6" s="759"/>
      <c r="E6" s="457">
        <v>24.4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</v>
      </c>
      <c r="C7" s="759"/>
      <c r="D7" s="759"/>
      <c r="E7" s="457">
        <v>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</v>
      </c>
      <c r="C8" s="760"/>
      <c r="D8" s="760"/>
      <c r="E8" s="601">
        <v>2.9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84</v>
      </c>
      <c r="C16" s="755"/>
      <c r="I16" s="700">
        <f>A6</f>
        <v>2020</v>
      </c>
      <c r="J16" s="674">
        <f>IF(ISBLANK(E6),"",E6)</f>
        <v>24.4</v>
      </c>
      <c r="K16" s="756"/>
    </row>
    <row r="17" spans="1:10" x14ac:dyDescent="0.25">
      <c r="A17" s="701">
        <f>A7</f>
        <v>2021</v>
      </c>
      <c r="B17" s="853">
        <f>IF(ISBLANK(B7),"",B7)</f>
        <v>17</v>
      </c>
      <c r="C17" s="755"/>
      <c r="I17" s="701">
        <f>A7</f>
        <v>2021</v>
      </c>
      <c r="J17" s="853">
        <f>IF(ISBLANK(E7),"",E7)</f>
        <v>5</v>
      </c>
    </row>
    <row r="18" spans="1:10" x14ac:dyDescent="0.25">
      <c r="A18" s="702">
        <f>A8</f>
        <v>2022</v>
      </c>
      <c r="B18" s="676">
        <f>IF(ISBLANK(B8),"",B8)</f>
        <v>9</v>
      </c>
      <c r="C18" s="755"/>
      <c r="I18" s="702">
        <f>A8</f>
        <v>2022</v>
      </c>
      <c r="J18" s="676">
        <f>IF(ISBLANK(E8),"",E8)</f>
        <v>2.9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25</v>
      </c>
      <c r="D5" s="449">
        <f>IF(ISBLANK(B5),"",A5)</f>
        <v>2021</v>
      </c>
      <c r="E5" s="618">
        <f>IF(ISBLANK(B5),"",B5)</f>
        <v>25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26</v>
      </c>
      <c r="D6" s="450">
        <f>IF(ISBLANK(B6),"",A6)</f>
        <v>2022</v>
      </c>
      <c r="E6" s="619">
        <f>IF(ISBLANK(B6),"",B6)</f>
        <v>26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3.1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</v>
      </c>
      <c r="C4" s="643">
        <v>55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32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8</v>
      </c>
      <c r="C6" s="602">
        <v>56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12</v>
      </c>
      <c r="C5" s="643">
        <v>2535</v>
      </c>
      <c r="D5" s="643">
        <v>321</v>
      </c>
      <c r="E5" s="869">
        <v>12.6</v>
      </c>
      <c r="F5" s="1039">
        <v>12.4</v>
      </c>
      <c r="G5" s="1039">
        <v>12.7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9</v>
      </c>
      <c r="C6" s="657">
        <v>3320</v>
      </c>
      <c r="D6" s="657">
        <v>435</v>
      </c>
      <c r="E6" s="657">
        <v>13</v>
      </c>
      <c r="F6" s="657">
        <v>12.4</v>
      </c>
      <c r="G6" s="657">
        <v>13.6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8</v>
      </c>
      <c r="C7" s="617">
        <v>3475</v>
      </c>
      <c r="D7" s="617">
        <v>453</v>
      </c>
      <c r="E7" s="617">
        <v>12.9</v>
      </c>
      <c r="F7" s="617">
        <v>12.3</v>
      </c>
      <c r="G7" s="617">
        <v>13.5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21.8</v>
      </c>
      <c r="C4" s="655">
        <v>315</v>
      </c>
      <c r="D4" s="655">
        <v>6.5</v>
      </c>
      <c r="E4" s="655">
        <v>187</v>
      </c>
      <c r="F4" s="655">
        <v>0.6</v>
      </c>
      <c r="G4" s="655">
        <v>15</v>
      </c>
      <c r="H4" s="655">
        <v>1</v>
      </c>
      <c r="I4" s="655">
        <v>17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19.3</v>
      </c>
      <c r="C5" s="602">
        <v>277</v>
      </c>
      <c r="D5" s="602">
        <v>6.2</v>
      </c>
      <c r="E5" s="602">
        <v>180</v>
      </c>
      <c r="F5" s="602">
        <v>0.6</v>
      </c>
      <c r="G5" s="602">
        <v>14</v>
      </c>
      <c r="H5" s="602">
        <v>1</v>
      </c>
      <c r="I5" s="602">
        <v>16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280</v>
      </c>
      <c r="D6" s="617"/>
      <c r="E6" s="617">
        <v>183</v>
      </c>
      <c r="F6" s="617"/>
      <c r="G6" s="617">
        <v>16</v>
      </c>
      <c r="H6" s="617">
        <v>1</v>
      </c>
      <c r="I6" s="617">
        <v>12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250</v>
      </c>
      <c r="C4" s="1006">
        <v>132</v>
      </c>
      <c r="D4" s="1006">
        <v>118</v>
      </c>
      <c r="E4" s="1005">
        <v>547</v>
      </c>
      <c r="F4" s="1006">
        <v>270</v>
      </c>
      <c r="G4" s="1006">
        <v>277</v>
      </c>
      <c r="H4" s="1007">
        <v>8.1999999999999993</v>
      </c>
      <c r="I4" s="1007">
        <v>17.899999999999999</v>
      </c>
      <c r="J4" s="1007">
        <v>-9.6999999999999993</v>
      </c>
      <c r="K4" s="70">
        <v>323</v>
      </c>
      <c r="L4" s="55">
        <v>138</v>
      </c>
      <c r="M4" s="110">
        <v>185</v>
      </c>
      <c r="N4" s="55">
        <v>463</v>
      </c>
      <c r="O4" s="55">
        <v>189</v>
      </c>
      <c r="P4" s="110">
        <v>274</v>
      </c>
    </row>
    <row r="5" spans="1:17" x14ac:dyDescent="0.25">
      <c r="A5" s="286">
        <v>2021</v>
      </c>
      <c r="B5" s="1008">
        <v>215</v>
      </c>
      <c r="C5" s="1009">
        <v>114</v>
      </c>
      <c r="D5" s="1009">
        <v>101</v>
      </c>
      <c r="E5" s="1008">
        <v>641</v>
      </c>
      <c r="F5" s="1009">
        <v>325</v>
      </c>
      <c r="G5" s="1009">
        <v>316</v>
      </c>
      <c r="H5" s="1010">
        <v>7.1</v>
      </c>
      <c r="I5" s="1010">
        <v>21.3</v>
      </c>
      <c r="J5" s="1010">
        <v>-14.1</v>
      </c>
      <c r="K5" s="212">
        <v>478</v>
      </c>
      <c r="L5" s="58">
        <v>199</v>
      </c>
      <c r="M5" s="160">
        <v>279</v>
      </c>
      <c r="N5" s="58">
        <v>595</v>
      </c>
      <c r="O5" s="58">
        <v>240</v>
      </c>
      <c r="P5" s="160">
        <v>355</v>
      </c>
    </row>
    <row r="6" spans="1:17" x14ac:dyDescent="0.25">
      <c r="A6" s="219">
        <v>2022</v>
      </c>
      <c r="B6" s="1011">
        <v>172</v>
      </c>
      <c r="C6" s="1012">
        <v>79</v>
      </c>
      <c r="D6" s="1012">
        <v>93</v>
      </c>
      <c r="E6" s="1011">
        <v>530</v>
      </c>
      <c r="F6" s="1012">
        <v>264</v>
      </c>
      <c r="G6" s="1012">
        <v>266</v>
      </c>
      <c r="H6" s="1013">
        <v>6.1</v>
      </c>
      <c r="I6" s="1013">
        <v>18.899999999999999</v>
      </c>
      <c r="J6" s="1013">
        <v>-12.8</v>
      </c>
      <c r="K6" s="1014">
        <v>490</v>
      </c>
      <c r="L6" s="1015">
        <v>193</v>
      </c>
      <c r="M6" s="1016">
        <v>297</v>
      </c>
      <c r="N6" s="1015">
        <v>618</v>
      </c>
      <c r="O6" s="1015">
        <v>272</v>
      </c>
      <c r="P6" s="1016">
        <v>346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118</v>
      </c>
      <c r="C13" s="319">
        <f>IF(ISBLANK(C4),"",C4)</f>
        <v>132</v>
      </c>
      <c r="D13" s="364"/>
      <c r="E13" s="322">
        <f>A4</f>
        <v>2020</v>
      </c>
      <c r="F13" s="319">
        <f>IF(ISBLANK(G4),"",G4)</f>
        <v>277</v>
      </c>
      <c r="G13" s="319">
        <f>IF(ISBLANK(F4),"",F4)</f>
        <v>270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101</v>
      </c>
      <c r="C14" s="320">
        <f t="shared" ref="C14:C15" si="2">IF(ISBLANK(C5),"",C5)</f>
        <v>114</v>
      </c>
      <c r="D14" s="364"/>
      <c r="E14" s="323">
        <f t="shared" ref="E14:E15" si="3">A5</f>
        <v>2021</v>
      </c>
      <c r="F14" s="320">
        <f t="shared" ref="F14:F15" si="4">IF(ISBLANK(G5),"",G5)</f>
        <v>316</v>
      </c>
      <c r="G14" s="320">
        <f t="shared" ref="G14:G15" si="5">IF(ISBLANK(F5),"",F5)</f>
        <v>325</v>
      </c>
      <c r="H14" s="389"/>
      <c r="I14" s="389"/>
      <c r="J14" s="48"/>
      <c r="K14" s="325" t="s">
        <v>536</v>
      </c>
      <c r="L14" s="328">
        <f>IF(ISBLANK(K4),"",K4)</f>
        <v>323</v>
      </c>
      <c r="M14" s="328">
        <f>IF(ISBLANK(K5),"",K5)</f>
        <v>478</v>
      </c>
      <c r="N14" s="328">
        <f>IF(ISBLANK(K6),"",K6)</f>
        <v>490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93</v>
      </c>
      <c r="C15" s="321">
        <f t="shared" si="2"/>
        <v>79</v>
      </c>
      <c r="E15" s="324">
        <f t="shared" si="3"/>
        <v>2022</v>
      </c>
      <c r="F15" s="321">
        <f t="shared" si="4"/>
        <v>266</v>
      </c>
      <c r="G15" s="321">
        <f t="shared" si="5"/>
        <v>264</v>
      </c>
      <c r="H15" s="211"/>
      <c r="I15" s="211"/>
      <c r="J15" s="28"/>
      <c r="K15" s="326" t="s">
        <v>535</v>
      </c>
      <c r="L15" s="329">
        <f>IF(ISBLANK(N4),"",N4)</f>
        <v>463</v>
      </c>
      <c r="M15" s="329">
        <f>IF(ISBLANK(N5),"",N5)</f>
        <v>595</v>
      </c>
      <c r="N15" s="329">
        <f>IF(ISBLANK(N6),"",N6)</f>
        <v>618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323</v>
      </c>
      <c r="M19" s="328">
        <f>IF(ISBLANK(K5),"",K5)</f>
        <v>478</v>
      </c>
      <c r="N19" s="328">
        <f>IF(ISBLANK(K6),"",K6)</f>
        <v>490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463</v>
      </c>
      <c r="M20" s="329">
        <f>IF(ISBLANK(N5),"",N5)</f>
        <v>595</v>
      </c>
      <c r="N20" s="329">
        <f>IF(ISBLANK(N6),"",N6)</f>
        <v>618</v>
      </c>
      <c r="O20" s="364"/>
    </row>
    <row r="21" spans="1:15" x14ac:dyDescent="0.25">
      <c r="A21" s="322">
        <f>A4</f>
        <v>2020</v>
      </c>
      <c r="B21" s="319">
        <f>IF(ISBLANK(D4),"",D4)</f>
        <v>118</v>
      </c>
      <c r="C21" s="319">
        <f>IF(ISBLANK(C4),"",C4)</f>
        <v>132</v>
      </c>
      <c r="E21" s="322">
        <f>A4</f>
        <v>2020</v>
      </c>
      <c r="F21" s="319">
        <f>IF(ISBLANK(G4),"",G4)</f>
        <v>277</v>
      </c>
      <c r="G21" s="319">
        <f>IF(ISBLANK(F4),"",F4)</f>
        <v>270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101</v>
      </c>
      <c r="C22" s="320">
        <f t="shared" ref="C22:C23" si="8">IF(ISBLANK(C5),"",C5)</f>
        <v>114</v>
      </c>
      <c r="E22" s="323">
        <f t="shared" ref="E22:E23" si="9">A5</f>
        <v>2021</v>
      </c>
      <c r="F22" s="320">
        <f t="shared" ref="F22:F23" si="10">IF(ISBLANK(G5),"",G5)</f>
        <v>316</v>
      </c>
      <c r="G22" s="320">
        <f t="shared" ref="G22:G23" si="11">IF(ISBLANK(F5),"",F5)</f>
        <v>325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93</v>
      </c>
      <c r="C23" s="321">
        <f t="shared" si="8"/>
        <v>79</v>
      </c>
      <c r="E23" s="324">
        <f t="shared" si="9"/>
        <v>2022</v>
      </c>
      <c r="F23" s="321">
        <f t="shared" si="10"/>
        <v>266</v>
      </c>
      <c r="G23" s="321">
        <f t="shared" si="11"/>
        <v>264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22</v>
      </c>
      <c r="F5" s="616"/>
      <c r="G5" s="945"/>
      <c r="H5" s="599">
        <v>194</v>
      </c>
      <c r="I5" s="616">
        <v>62</v>
      </c>
      <c r="J5" s="616">
        <v>132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13</v>
      </c>
      <c r="F6" s="1028"/>
      <c r="G6" s="980"/>
      <c r="H6" s="1034">
        <v>108</v>
      </c>
      <c r="I6" s="1028">
        <v>35</v>
      </c>
      <c r="J6" s="1028">
        <v>73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11</v>
      </c>
      <c r="F7" s="1028"/>
      <c r="G7" s="980"/>
      <c r="H7" s="1034">
        <v>144</v>
      </c>
      <c r="I7" s="1028">
        <v>48</v>
      </c>
      <c r="J7" s="1028">
        <v>96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48</v>
      </c>
    </row>
    <row r="15" spans="1:12" ht="30" x14ac:dyDescent="0.25">
      <c r="A15" s="833" t="s">
        <v>1543</v>
      </c>
      <c r="B15" s="623">
        <f>IF(ISBLANK(J7),"",J7)</f>
        <v>96</v>
      </c>
    </row>
    <row r="17" spans="1:2" x14ac:dyDescent="0.25">
      <c r="A17" s="625" t="s">
        <v>1540</v>
      </c>
      <c r="B17" s="621">
        <f>IF(ISBLANK(I7),"",I7)</f>
        <v>48</v>
      </c>
    </row>
    <row r="18" spans="1:2" x14ac:dyDescent="0.25">
      <c r="A18" s="627" t="s">
        <v>1541</v>
      </c>
      <c r="B18" s="623">
        <f>IF(ISBLANK(J7),"",J7)</f>
        <v>96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43.6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58.8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56.2</v>
      </c>
      <c r="C10" s="614">
        <v>28.2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57.4</v>
      </c>
      <c r="C14" s="73">
        <v>43.6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172.71299999999999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223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11900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7053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21802.799999999999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172.71299999999999</v>
      </c>
      <c r="C5" s="611">
        <v>154.71299999999999</v>
      </c>
      <c r="D5" s="751">
        <v>10194</v>
      </c>
      <c r="E5" s="751">
        <v>34</v>
      </c>
      <c r="G5" s="358">
        <v>2014</v>
      </c>
      <c r="H5" s="70">
        <v>20636.080000000002</v>
      </c>
      <c r="I5" s="55">
        <v>483.73</v>
      </c>
      <c r="J5" s="55">
        <v>20152.349999999999</v>
      </c>
      <c r="K5" s="71">
        <v>30</v>
      </c>
    </row>
    <row r="6" spans="1:12" x14ac:dyDescent="0.25">
      <c r="A6" s="286">
        <v>2021</v>
      </c>
      <c r="B6" s="601">
        <v>172.71299999999999</v>
      </c>
      <c r="C6" s="612">
        <v>154.71299999999999</v>
      </c>
      <c r="D6" s="959">
        <v>9593</v>
      </c>
      <c r="E6" s="959">
        <v>32</v>
      </c>
      <c r="G6" s="480">
        <v>2017</v>
      </c>
      <c r="H6" s="212">
        <v>21420.58</v>
      </c>
      <c r="I6" s="58">
        <v>1170.42</v>
      </c>
      <c r="J6" s="58">
        <v>20250.16</v>
      </c>
      <c r="K6" s="214">
        <v>31</v>
      </c>
    </row>
    <row r="7" spans="1:12" x14ac:dyDescent="0.25">
      <c r="A7" s="218">
        <v>2022</v>
      </c>
      <c r="B7" s="601">
        <v>172.71299999999999</v>
      </c>
      <c r="C7" s="612">
        <v>154.71299999999999</v>
      </c>
      <c r="D7" s="959">
        <v>9168</v>
      </c>
      <c r="E7" s="959">
        <v>33</v>
      </c>
      <c r="G7" s="482">
        <v>2020</v>
      </c>
      <c r="H7" s="72">
        <v>21802.799999999999</v>
      </c>
      <c r="I7" s="61">
        <v>1170.42</v>
      </c>
      <c r="J7" s="61">
        <v>20632.38</v>
      </c>
      <c r="K7" s="73">
        <v>32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154.71299999999999</v>
      </c>
      <c r="D14" s="631">
        <f>A5</f>
        <v>2020</v>
      </c>
      <c r="E14" s="625">
        <f>IF(ISBLANK(D5),"",D5)</f>
        <v>10194</v>
      </c>
      <c r="F14" s="211"/>
      <c r="G14" s="634" t="s">
        <v>925</v>
      </c>
      <c r="H14" s="621">
        <f>IF(ISBLANK(J7),"",J7)</f>
        <v>20632.38</v>
      </c>
      <c r="I14" s="211"/>
      <c r="J14" s="211"/>
    </row>
    <row r="15" spans="1:12" x14ac:dyDescent="0.25">
      <c r="A15" s="870" t="s">
        <v>16</v>
      </c>
      <c r="B15" s="630">
        <f>IF(ISBLANK(B7),"",B7)</f>
        <v>172.71299999999999</v>
      </c>
      <c r="D15" s="632">
        <f t="shared" ref="D15:D16" si="0">A6</f>
        <v>2021</v>
      </c>
      <c r="E15" s="626">
        <f>IF(ISBLANK(D6),"",D6)</f>
        <v>9593</v>
      </c>
      <c r="F15" s="211"/>
      <c r="G15" s="635" t="s">
        <v>926</v>
      </c>
      <c r="H15" s="623">
        <f>IF(ISBLANK(I7),"",I7)</f>
        <v>1170.42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9168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154.71299999999999</v>
      </c>
      <c r="F19" s="253"/>
      <c r="G19" s="634" t="s">
        <v>529</v>
      </c>
      <c r="H19" s="621">
        <f>IF(ISBLANK(J7),"",J7)</f>
        <v>20632.38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172.71299999999999</v>
      </c>
      <c r="F20" s="253"/>
      <c r="G20" s="635" t="s">
        <v>528</v>
      </c>
      <c r="H20" s="623">
        <f>IF(ISBLANK(I7),"",I7)</f>
        <v>1170.42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11900</v>
      </c>
      <c r="D5" s="1093">
        <v>223</v>
      </c>
      <c r="E5" s="1092">
        <v>6374</v>
      </c>
      <c r="F5" s="1093">
        <v>67</v>
      </c>
    </row>
    <row r="6" spans="1:9" x14ac:dyDescent="0.25">
      <c r="A6" s="218">
        <v>2021</v>
      </c>
      <c r="B6" s="1092">
        <v>3.2</v>
      </c>
      <c r="C6" s="1092">
        <v>11900</v>
      </c>
      <c r="D6" s="1093">
        <v>223</v>
      </c>
      <c r="E6" s="1092">
        <v>6374</v>
      </c>
      <c r="F6" s="1093">
        <v>67</v>
      </c>
    </row>
    <row r="7" spans="1:9" x14ac:dyDescent="0.25">
      <c r="A7" s="219">
        <v>2022</v>
      </c>
      <c r="B7" s="73">
        <v>2.9</v>
      </c>
      <c r="C7" s="73">
        <v>11900</v>
      </c>
      <c r="D7" s="73">
        <v>223</v>
      </c>
      <c r="E7" s="73">
        <v>7053</v>
      </c>
      <c r="F7" s="73">
        <v>67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2513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1478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1035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7764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5073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2691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2923</v>
      </c>
      <c r="C5" s="458">
        <v>1783</v>
      </c>
      <c r="D5" s="458">
        <v>1140</v>
      </c>
      <c r="E5" s="457">
        <v>5565</v>
      </c>
      <c r="F5" s="458">
        <v>2849</v>
      </c>
      <c r="G5" s="458">
        <v>2716</v>
      </c>
      <c r="H5" s="457">
        <v>1.6</v>
      </c>
      <c r="I5" s="763">
        <v>2.4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2719</v>
      </c>
      <c r="C6" s="458">
        <v>1973</v>
      </c>
      <c r="D6" s="458">
        <v>746</v>
      </c>
      <c r="E6" s="457">
        <v>7554</v>
      </c>
      <c r="F6" s="458">
        <v>5592</v>
      </c>
      <c r="G6" s="458">
        <v>1962</v>
      </c>
      <c r="H6" s="457">
        <v>2.8</v>
      </c>
      <c r="I6" s="763">
        <v>2.6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2513</v>
      </c>
      <c r="C7" s="612">
        <v>1478</v>
      </c>
      <c r="D7" s="612">
        <v>1035</v>
      </c>
      <c r="E7" s="601">
        <v>7764</v>
      </c>
      <c r="F7" s="612">
        <v>5073</v>
      </c>
      <c r="G7" s="612">
        <v>2691</v>
      </c>
      <c r="H7" s="947">
        <v>3.4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2923</v>
      </c>
      <c r="C14" s="674">
        <f t="shared" ref="C14:D14" si="0">IF(ISBLANK(C5),"",C5)</f>
        <v>1783</v>
      </c>
      <c r="D14" s="669">
        <f t="shared" si="0"/>
        <v>1140</v>
      </c>
      <c r="F14" s="884">
        <f>A5</f>
        <v>2020</v>
      </c>
      <c r="G14" s="674">
        <f>IF(ISBLANK(E5),"",E5)</f>
        <v>5565</v>
      </c>
      <c r="H14" s="674">
        <f t="shared" ref="H14:I16" si="1">IF(ISBLANK(F5),"",F5)</f>
        <v>2849</v>
      </c>
      <c r="I14" s="669">
        <f t="shared" si="1"/>
        <v>2716</v>
      </c>
      <c r="J14" s="756"/>
      <c r="K14" s="884">
        <f>A5</f>
        <v>2020</v>
      </c>
      <c r="L14" s="674">
        <f>IF(ISBLANK(H5),"",H5)</f>
        <v>1.6</v>
      </c>
      <c r="M14" s="669">
        <f>IF(ISBLANK(I5),"",I5)</f>
        <v>2.4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2719</v>
      </c>
      <c r="C15" s="879">
        <f t="shared" si="3"/>
        <v>1973</v>
      </c>
      <c r="D15" s="886">
        <f t="shared" si="3"/>
        <v>746</v>
      </c>
      <c r="F15" s="890">
        <f t="shared" ref="F15:F16" si="4">A6</f>
        <v>2021</v>
      </c>
      <c r="G15" s="853">
        <f t="shared" ref="G15:G16" si="5">IF(ISBLANK(E6),"",E6)</f>
        <v>7554</v>
      </c>
      <c r="H15" s="853">
        <f t="shared" si="1"/>
        <v>5592</v>
      </c>
      <c r="I15" s="670">
        <f t="shared" si="1"/>
        <v>1962</v>
      </c>
      <c r="J15" s="211"/>
      <c r="K15" s="890">
        <f t="shared" ref="K15:K16" si="6">A6</f>
        <v>2021</v>
      </c>
      <c r="L15" s="853">
        <f t="shared" ref="L15:M16" si="7">IF(ISBLANK(H6),"",H6)</f>
        <v>2.8</v>
      </c>
      <c r="M15" s="670">
        <f t="shared" si="7"/>
        <v>2.6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2513</v>
      </c>
      <c r="C16" s="888">
        <f t="shared" si="3"/>
        <v>1478</v>
      </c>
      <c r="D16" s="889">
        <f t="shared" si="3"/>
        <v>1035</v>
      </c>
      <c r="F16" s="891">
        <f t="shared" si="4"/>
        <v>2022</v>
      </c>
      <c r="G16" s="676">
        <f t="shared" si="5"/>
        <v>7764</v>
      </c>
      <c r="H16" s="676">
        <f t="shared" si="1"/>
        <v>5073</v>
      </c>
      <c r="I16" s="671">
        <f t="shared" si="1"/>
        <v>2691</v>
      </c>
      <c r="J16" s="211"/>
      <c r="K16" s="891">
        <f t="shared" si="6"/>
        <v>2022</v>
      </c>
      <c r="L16" s="676">
        <f t="shared" si="7"/>
        <v>3.4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2923</v>
      </c>
      <c r="C22" s="674">
        <f t="shared" ref="C22:D22" si="8">IF(ISBLANK(C5),"",C5)</f>
        <v>1783</v>
      </c>
      <c r="D22" s="669">
        <f t="shared" si="8"/>
        <v>1140</v>
      </c>
      <c r="F22" s="884">
        <f>A5</f>
        <v>2020</v>
      </c>
      <c r="G22" s="674">
        <f>IF(ISBLANK(E5),"",E5)</f>
        <v>5565</v>
      </c>
      <c r="H22" s="674">
        <f t="shared" ref="H22:I24" si="9">IF(ISBLANK(F5),"",F5)</f>
        <v>2849</v>
      </c>
      <c r="I22" s="669">
        <f t="shared" si="9"/>
        <v>2716</v>
      </c>
      <c r="J22" s="756"/>
      <c r="K22" s="884">
        <f>A5</f>
        <v>2020</v>
      </c>
      <c r="L22" s="674">
        <f>IF(ISBLANK(H5),"",H5)</f>
        <v>1.6</v>
      </c>
      <c r="M22" s="669">
        <f>IF(ISBLANK(I5),"",I5)</f>
        <v>2.4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2719</v>
      </c>
      <c r="C23" s="853">
        <f t="shared" si="11"/>
        <v>1973</v>
      </c>
      <c r="D23" s="670">
        <f t="shared" si="11"/>
        <v>746</v>
      </c>
      <c r="F23" s="890">
        <f t="shared" ref="F23:F24" si="12">A6</f>
        <v>2021</v>
      </c>
      <c r="G23" s="853">
        <f t="shared" ref="G23:G24" si="13">IF(ISBLANK(E6),"",E6)</f>
        <v>7554</v>
      </c>
      <c r="H23" s="853">
        <f t="shared" si="9"/>
        <v>5592</v>
      </c>
      <c r="I23" s="670">
        <f t="shared" si="9"/>
        <v>1962</v>
      </c>
      <c r="J23" s="211"/>
      <c r="K23" s="890">
        <f t="shared" ref="K23:K24" si="14">A6</f>
        <v>2021</v>
      </c>
      <c r="L23" s="853">
        <f t="shared" ref="L23:M24" si="15">IF(ISBLANK(H6),"",H6)</f>
        <v>2.8</v>
      </c>
      <c r="M23" s="670">
        <f t="shared" si="15"/>
        <v>2.6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2513</v>
      </c>
      <c r="C24" s="676">
        <f t="shared" si="11"/>
        <v>1478</v>
      </c>
      <c r="D24" s="671">
        <f t="shared" si="11"/>
        <v>1035</v>
      </c>
      <c r="F24" s="891">
        <f t="shared" si="12"/>
        <v>2022</v>
      </c>
      <c r="G24" s="676">
        <f t="shared" si="13"/>
        <v>7764</v>
      </c>
      <c r="H24" s="676">
        <f t="shared" si="9"/>
        <v>5073</v>
      </c>
      <c r="I24" s="671">
        <f t="shared" si="9"/>
        <v>2691</v>
      </c>
      <c r="J24" s="211"/>
      <c r="K24" s="891">
        <f t="shared" si="14"/>
        <v>2022</v>
      </c>
      <c r="L24" s="676">
        <f t="shared" si="15"/>
        <v>3.4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110</v>
      </c>
      <c r="C3" s="71">
        <v>17</v>
      </c>
      <c r="D3" s="71">
        <v>21.7</v>
      </c>
      <c r="F3" s="105" t="s">
        <v>537</v>
      </c>
      <c r="G3" s="97">
        <f>IF(ISBLANK(B3),"",B3)</f>
        <v>110</v>
      </c>
      <c r="H3" s="97">
        <f>IF(ISBLANK(B4),"",B4)</f>
        <v>135</v>
      </c>
      <c r="I3" s="97">
        <f>IF(ISBLANK(B5),"",B5)</f>
        <v>133</v>
      </c>
      <c r="J3" s="365"/>
    </row>
    <row r="4" spans="1:12" x14ac:dyDescent="0.25">
      <c r="A4" s="286">
        <v>2021</v>
      </c>
      <c r="B4" s="214">
        <v>135</v>
      </c>
      <c r="C4" s="214">
        <v>45</v>
      </c>
      <c r="D4" s="214">
        <v>12.2</v>
      </c>
      <c r="F4" s="130" t="s">
        <v>538</v>
      </c>
      <c r="G4" s="98">
        <f>IF(ISBLANK(C3),"",C3)</f>
        <v>17</v>
      </c>
      <c r="H4" s="98">
        <f>IF(ISBLANK(C4),"",C4)</f>
        <v>45</v>
      </c>
      <c r="I4" s="98">
        <f>IF(ISBLANK(C5),"",C5)</f>
        <v>42</v>
      </c>
      <c r="J4" s="365"/>
    </row>
    <row r="5" spans="1:12" x14ac:dyDescent="0.25">
      <c r="A5" s="218">
        <v>2022</v>
      </c>
      <c r="B5" s="168">
        <v>133</v>
      </c>
      <c r="C5" s="168">
        <v>42</v>
      </c>
      <c r="D5" s="168">
        <v>12.3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110</v>
      </c>
      <c r="H8" s="97">
        <f>IF(ISBLANK(B4),"",B4)</f>
        <v>135</v>
      </c>
      <c r="I8" s="97">
        <f>IF(ISBLANK(B5),"",B5)</f>
        <v>133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17</v>
      </c>
      <c r="H9" s="98">
        <f>IF(ISBLANK(C4),"",C4)</f>
        <v>45</v>
      </c>
      <c r="I9" s="98">
        <f>IF(ISBLANK(C5),"",C5)</f>
        <v>42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21.7</v>
      </c>
      <c r="H13" s="132">
        <f>IF(ISBLANK(D4),"",D4)</f>
        <v>12.2</v>
      </c>
      <c r="I13" s="132">
        <f>IF(ISBLANK(D5),"",D5)</f>
        <v>12.3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544</v>
      </c>
      <c r="C4" s="110">
        <v>587</v>
      </c>
      <c r="E4" s="29" t="s">
        <v>540</v>
      </c>
      <c r="F4" s="163">
        <f>B4/($B$22+$C$22)*100</f>
        <v>1.9400164045504795</v>
      </c>
      <c r="G4" s="163">
        <f>C4/($B$22+$C$22)*100</f>
        <v>2.093363289468992</v>
      </c>
      <c r="J4" s="29" t="s">
        <v>540</v>
      </c>
      <c r="K4" s="163">
        <f>G4</f>
        <v>2.093363289468992</v>
      </c>
    </row>
    <row r="5" spans="1:11" x14ac:dyDescent="0.25">
      <c r="A5" s="202" t="s">
        <v>541</v>
      </c>
      <c r="B5" s="212">
        <v>640</v>
      </c>
      <c r="C5" s="160">
        <v>667</v>
      </c>
      <c r="E5" s="29" t="s">
        <v>541</v>
      </c>
      <c r="F5" s="163">
        <f t="shared" ref="F5:G21" si="0">B5/($B$22+$C$22)*100</f>
        <v>2.2823722406476232</v>
      </c>
      <c r="G5" s="163">
        <f t="shared" si="0"/>
        <v>2.3786598195499447</v>
      </c>
      <c r="J5" s="29" t="s">
        <v>541</v>
      </c>
      <c r="K5" s="163">
        <f t="shared" ref="K5:K21" si="1">G5</f>
        <v>2.3786598195499447</v>
      </c>
    </row>
    <row r="6" spans="1:11" x14ac:dyDescent="0.25">
      <c r="A6" s="202" t="s">
        <v>542</v>
      </c>
      <c r="B6" s="212">
        <v>608</v>
      </c>
      <c r="C6" s="160">
        <v>704</v>
      </c>
      <c r="E6" s="29" t="s">
        <v>542</v>
      </c>
      <c r="F6" s="163">
        <f t="shared" si="0"/>
        <v>2.1682536286152421</v>
      </c>
      <c r="G6" s="163">
        <f t="shared" si="0"/>
        <v>2.5106094647123856</v>
      </c>
      <c r="J6" s="29" t="s">
        <v>542</v>
      </c>
      <c r="K6" s="163">
        <f t="shared" si="1"/>
        <v>2.5106094647123856</v>
      </c>
    </row>
    <row r="7" spans="1:11" x14ac:dyDescent="0.25">
      <c r="A7" s="202" t="s">
        <v>543</v>
      </c>
      <c r="B7" s="212">
        <v>616</v>
      </c>
      <c r="C7" s="160">
        <v>676</v>
      </c>
      <c r="E7" s="29" t="s">
        <v>543</v>
      </c>
      <c r="F7" s="163">
        <f t="shared" si="0"/>
        <v>2.196783281623337</v>
      </c>
      <c r="G7" s="163">
        <f t="shared" si="0"/>
        <v>2.4107556791840521</v>
      </c>
      <c r="J7" s="29" t="s">
        <v>543</v>
      </c>
      <c r="K7" s="163">
        <f t="shared" si="1"/>
        <v>2.4107556791840521</v>
      </c>
    </row>
    <row r="8" spans="1:11" x14ac:dyDescent="0.25">
      <c r="A8" s="202" t="s">
        <v>544</v>
      </c>
      <c r="B8" s="212">
        <v>635</v>
      </c>
      <c r="C8" s="160">
        <v>647</v>
      </c>
      <c r="E8" s="29" t="s">
        <v>544</v>
      </c>
      <c r="F8" s="163">
        <f t="shared" si="0"/>
        <v>2.2645412075175635</v>
      </c>
      <c r="G8" s="163">
        <f t="shared" si="0"/>
        <v>2.3073356870297062</v>
      </c>
      <c r="J8" s="29" t="s">
        <v>544</v>
      </c>
      <c r="K8" s="163">
        <f t="shared" si="1"/>
        <v>2.3073356870297062</v>
      </c>
    </row>
    <row r="9" spans="1:11" x14ac:dyDescent="0.25">
      <c r="A9" s="202" t="s">
        <v>545</v>
      </c>
      <c r="B9" s="212">
        <v>652</v>
      </c>
      <c r="C9" s="160">
        <v>717</v>
      </c>
      <c r="E9" s="29" t="s">
        <v>545</v>
      </c>
      <c r="F9" s="163">
        <f t="shared" si="0"/>
        <v>2.3251667201597659</v>
      </c>
      <c r="G9" s="163">
        <f t="shared" si="0"/>
        <v>2.5569701508505402</v>
      </c>
      <c r="J9" s="29" t="s">
        <v>545</v>
      </c>
      <c r="K9" s="163">
        <f t="shared" si="1"/>
        <v>2.5569701508505402</v>
      </c>
    </row>
    <row r="10" spans="1:11" x14ac:dyDescent="0.25">
      <c r="A10" s="202" t="s">
        <v>546</v>
      </c>
      <c r="B10" s="212">
        <v>715</v>
      </c>
      <c r="C10" s="160">
        <v>795</v>
      </c>
      <c r="E10" s="29" t="s">
        <v>546</v>
      </c>
      <c r="F10" s="163">
        <f t="shared" si="0"/>
        <v>2.5498377375985166</v>
      </c>
      <c r="G10" s="163">
        <f t="shared" si="0"/>
        <v>2.8351342676794693</v>
      </c>
      <c r="J10" s="29" t="s">
        <v>546</v>
      </c>
      <c r="K10" s="163">
        <f t="shared" si="1"/>
        <v>2.8351342676794693</v>
      </c>
    </row>
    <row r="11" spans="1:11" x14ac:dyDescent="0.25">
      <c r="A11" s="202" t="s">
        <v>547</v>
      </c>
      <c r="B11" s="212">
        <v>794</v>
      </c>
      <c r="C11" s="160">
        <v>936</v>
      </c>
      <c r="E11" s="29" t="s">
        <v>547</v>
      </c>
      <c r="F11" s="163">
        <f t="shared" si="0"/>
        <v>2.8315680610534573</v>
      </c>
      <c r="G11" s="163">
        <f t="shared" si="0"/>
        <v>3.3379694019471486</v>
      </c>
      <c r="J11" s="29" t="s">
        <v>547</v>
      </c>
      <c r="K11" s="163">
        <f t="shared" si="1"/>
        <v>3.3379694019471486</v>
      </c>
    </row>
    <row r="12" spans="1:11" x14ac:dyDescent="0.25">
      <c r="A12" s="202" t="s">
        <v>548</v>
      </c>
      <c r="B12" s="212">
        <v>885</v>
      </c>
      <c r="C12" s="160">
        <v>943</v>
      </c>
      <c r="E12" s="29" t="s">
        <v>548</v>
      </c>
      <c r="F12" s="163">
        <f t="shared" si="0"/>
        <v>3.156092864020541</v>
      </c>
      <c r="G12" s="163">
        <f t="shared" si="0"/>
        <v>3.3629328483292324</v>
      </c>
      <c r="J12" s="29" t="s">
        <v>548</v>
      </c>
      <c r="K12" s="163">
        <f t="shared" si="1"/>
        <v>3.3629328483292324</v>
      </c>
    </row>
    <row r="13" spans="1:11" x14ac:dyDescent="0.25">
      <c r="A13" s="202" t="s">
        <v>549</v>
      </c>
      <c r="B13" s="212">
        <v>862</v>
      </c>
      <c r="C13" s="160">
        <v>958</v>
      </c>
      <c r="E13" s="29" t="s">
        <v>549</v>
      </c>
      <c r="F13" s="163">
        <f t="shared" si="0"/>
        <v>3.0740701116222673</v>
      </c>
      <c r="G13" s="163">
        <f t="shared" si="0"/>
        <v>3.4164259477194108</v>
      </c>
      <c r="J13" s="29" t="s">
        <v>549</v>
      </c>
      <c r="K13" s="163">
        <f t="shared" si="1"/>
        <v>3.4164259477194108</v>
      </c>
    </row>
    <row r="14" spans="1:11" x14ac:dyDescent="0.25">
      <c r="A14" s="202" t="s">
        <v>550</v>
      </c>
      <c r="B14" s="212">
        <v>1005</v>
      </c>
      <c r="C14" s="160">
        <v>1004</v>
      </c>
      <c r="E14" s="29" t="s">
        <v>550</v>
      </c>
      <c r="F14" s="163">
        <f t="shared" si="0"/>
        <v>3.5840376591419707</v>
      </c>
      <c r="G14" s="163">
        <f t="shared" si="0"/>
        <v>3.5804714525159591</v>
      </c>
      <c r="J14" s="29" t="s">
        <v>550</v>
      </c>
      <c r="K14" s="163">
        <f t="shared" si="1"/>
        <v>3.5804714525159591</v>
      </c>
    </row>
    <row r="15" spans="1:11" x14ac:dyDescent="0.25">
      <c r="A15" s="202" t="s">
        <v>551</v>
      </c>
      <c r="B15" s="212">
        <v>1181</v>
      </c>
      <c r="C15" s="160">
        <v>1112</v>
      </c>
      <c r="E15" s="29" t="s">
        <v>551</v>
      </c>
      <c r="F15" s="163">
        <f t="shared" si="0"/>
        <v>4.2116900253200669</v>
      </c>
      <c r="G15" s="163">
        <f t="shared" si="0"/>
        <v>3.9656217681252453</v>
      </c>
      <c r="J15" s="29" t="s">
        <v>551</v>
      </c>
      <c r="K15" s="163">
        <f t="shared" si="1"/>
        <v>3.9656217681252453</v>
      </c>
    </row>
    <row r="16" spans="1:11" x14ac:dyDescent="0.25">
      <c r="A16" s="202" t="s">
        <v>552</v>
      </c>
      <c r="B16" s="212">
        <v>1331</v>
      </c>
      <c r="C16" s="160">
        <v>1207</v>
      </c>
      <c r="E16" s="29" t="s">
        <v>552</v>
      </c>
      <c r="F16" s="163">
        <f t="shared" si="0"/>
        <v>4.7466210192218536</v>
      </c>
      <c r="G16" s="163">
        <f t="shared" si="0"/>
        <v>4.3044113975963771</v>
      </c>
      <c r="J16" s="29" t="s">
        <v>552</v>
      </c>
      <c r="K16" s="163">
        <f t="shared" si="1"/>
        <v>4.3044113975963771</v>
      </c>
    </row>
    <row r="17" spans="1:11" x14ac:dyDescent="0.25">
      <c r="A17" s="202" t="s">
        <v>553</v>
      </c>
      <c r="B17" s="212">
        <v>1340</v>
      </c>
      <c r="C17" s="160">
        <v>1163</v>
      </c>
      <c r="E17" s="29" t="s">
        <v>553</v>
      </c>
      <c r="F17" s="163">
        <f t="shared" si="0"/>
        <v>4.7787168788559615</v>
      </c>
      <c r="G17" s="163">
        <f t="shared" si="0"/>
        <v>4.1474983060518529</v>
      </c>
      <c r="J17" s="29" t="s">
        <v>553</v>
      </c>
      <c r="K17" s="163">
        <f t="shared" si="1"/>
        <v>4.1474983060518529</v>
      </c>
    </row>
    <row r="18" spans="1:11" x14ac:dyDescent="0.25">
      <c r="A18" s="202" t="s">
        <v>554</v>
      </c>
      <c r="B18" s="212">
        <v>1064</v>
      </c>
      <c r="C18" s="160">
        <v>831</v>
      </c>
      <c r="E18" s="29" t="s">
        <v>554</v>
      </c>
      <c r="F18" s="163">
        <f t="shared" si="0"/>
        <v>3.7944438500766737</v>
      </c>
      <c r="G18" s="163">
        <f t="shared" si="0"/>
        <v>2.9635177062158982</v>
      </c>
      <c r="J18" s="29" t="s">
        <v>554</v>
      </c>
      <c r="K18" s="163">
        <f t="shared" si="1"/>
        <v>2.9635177062158982</v>
      </c>
    </row>
    <row r="19" spans="1:11" x14ac:dyDescent="0.25">
      <c r="A19" s="202" t="s">
        <v>555</v>
      </c>
      <c r="B19" s="212">
        <v>627</v>
      </c>
      <c r="C19" s="160">
        <v>378</v>
      </c>
      <c r="E19" s="29" t="s">
        <v>555</v>
      </c>
      <c r="F19" s="163">
        <f t="shared" si="0"/>
        <v>2.2360115545094685</v>
      </c>
      <c r="G19" s="163">
        <f t="shared" si="0"/>
        <v>1.3480261046325024</v>
      </c>
      <c r="J19" s="29" t="s">
        <v>555</v>
      </c>
      <c r="K19" s="163">
        <f t="shared" si="1"/>
        <v>1.3480261046325024</v>
      </c>
    </row>
    <row r="20" spans="1:11" x14ac:dyDescent="0.25">
      <c r="A20" s="202" t="s">
        <v>556</v>
      </c>
      <c r="B20" s="212">
        <v>477</v>
      </c>
      <c r="C20" s="160">
        <v>258</v>
      </c>
      <c r="E20" s="29" t="s">
        <v>556</v>
      </c>
      <c r="F20" s="163">
        <f t="shared" si="0"/>
        <v>1.7010805606076818</v>
      </c>
      <c r="G20" s="163">
        <f t="shared" si="0"/>
        <v>0.92008130951107303</v>
      </c>
      <c r="J20" s="29" t="s">
        <v>556</v>
      </c>
      <c r="K20" s="163">
        <f t="shared" si="1"/>
        <v>0.92008130951107303</v>
      </c>
    </row>
    <row r="21" spans="1:11" x14ac:dyDescent="0.25">
      <c r="A21" s="203" t="s">
        <v>557</v>
      </c>
      <c r="B21" s="72">
        <v>332</v>
      </c>
      <c r="C21" s="111">
        <v>150</v>
      </c>
      <c r="E21" s="31" t="s">
        <v>557</v>
      </c>
      <c r="F21" s="163">
        <f t="shared" si="0"/>
        <v>1.1839805998359545</v>
      </c>
      <c r="G21" s="163">
        <f t="shared" si="0"/>
        <v>0.53493099390178667</v>
      </c>
      <c r="J21" s="31" t="s">
        <v>557</v>
      </c>
      <c r="K21" s="210">
        <f t="shared" si="1"/>
        <v>0.53493099390178667</v>
      </c>
    </row>
    <row r="22" spans="1:11" x14ac:dyDescent="0.25">
      <c r="A22" s="309" t="s">
        <v>16</v>
      </c>
      <c r="B22" s="121">
        <f>SUM(B4:B21)</f>
        <v>14308</v>
      </c>
      <c r="C22" s="124">
        <f>SUM(C4:C21)</f>
        <v>13733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1133</v>
      </c>
      <c r="C3" s="110">
        <v>1754</v>
      </c>
      <c r="E3" s="297" t="s">
        <v>709</v>
      </c>
      <c r="F3" s="71">
        <v>54.45</v>
      </c>
      <c r="G3" s="71">
        <v>55.71</v>
      </c>
      <c r="K3" s="122" t="s">
        <v>16</v>
      </c>
      <c r="L3" s="71">
        <v>2.77</v>
      </c>
      <c r="M3" s="71">
        <v>2.5</v>
      </c>
    </row>
    <row r="4" spans="1:16" x14ac:dyDescent="0.25">
      <c r="A4" s="202" t="s">
        <v>704</v>
      </c>
      <c r="B4" s="212">
        <v>1415</v>
      </c>
      <c r="C4" s="160">
        <v>1884</v>
      </c>
      <c r="E4" s="298" t="s">
        <v>710</v>
      </c>
      <c r="F4" s="214">
        <v>38.93</v>
      </c>
      <c r="G4" s="214">
        <v>35.26</v>
      </c>
      <c r="K4" s="215" t="s">
        <v>212</v>
      </c>
      <c r="L4" s="214">
        <v>2.8</v>
      </c>
      <c r="M4" s="214">
        <v>2.48</v>
      </c>
      <c r="N4" s="211"/>
    </row>
    <row r="5" spans="1:16" x14ac:dyDescent="0.25">
      <c r="A5" s="202" t="s">
        <v>705</v>
      </c>
      <c r="B5" s="212">
        <v>1115</v>
      </c>
      <c r="C5" s="160">
        <v>1253</v>
      </c>
      <c r="E5" s="298" t="s">
        <v>711</v>
      </c>
      <c r="F5" s="214">
        <v>5.38</v>
      </c>
      <c r="G5" s="214">
        <v>7.23</v>
      </c>
      <c r="K5" s="123" t="s">
        <v>213</v>
      </c>
      <c r="L5" s="73">
        <v>2.75</v>
      </c>
      <c r="M5" s="73">
        <v>2.5099999999999998</v>
      </c>
      <c r="N5" s="211"/>
    </row>
    <row r="6" spans="1:16" x14ac:dyDescent="0.25">
      <c r="A6" s="202" t="s">
        <v>706</v>
      </c>
      <c r="B6" s="212">
        <v>1076</v>
      </c>
      <c r="C6" s="160">
        <v>1176</v>
      </c>
      <c r="E6" s="298" t="s">
        <v>712</v>
      </c>
      <c r="F6" s="214">
        <v>0.85</v>
      </c>
      <c r="G6" s="214">
        <v>1.41</v>
      </c>
      <c r="K6" s="226"/>
      <c r="L6" s="164"/>
      <c r="M6" s="211"/>
    </row>
    <row r="7" spans="1:16" x14ac:dyDescent="0.25">
      <c r="A7" s="202" t="s">
        <v>707</v>
      </c>
      <c r="B7" s="212">
        <v>344</v>
      </c>
      <c r="C7" s="160">
        <v>535</v>
      </c>
      <c r="E7" s="299" t="s">
        <v>713</v>
      </c>
      <c r="F7" s="73">
        <v>0.38</v>
      </c>
      <c r="G7" s="73">
        <v>0.39</v>
      </c>
      <c r="K7" s="227"/>
      <c r="L7" s="211"/>
      <c r="M7" s="211"/>
    </row>
    <row r="8" spans="1:16" x14ac:dyDescent="0.25">
      <c r="A8" s="203" t="s">
        <v>708</v>
      </c>
      <c r="B8" s="72">
        <v>239</v>
      </c>
      <c r="C8" s="111">
        <v>407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25.024967898416321</v>
      </c>
      <c r="C13" s="301">
        <f>B3/SUM(B3:B8)*100</f>
        <v>21.288989101841413</v>
      </c>
      <c r="E13" s="217" t="s">
        <v>836</v>
      </c>
      <c r="F13" s="289">
        <f>IF(ISBLANK(F3),"",F3)</f>
        <v>54.45</v>
      </c>
      <c r="G13" s="289">
        <f>IF(ISBLANK(G3),"",G3)</f>
        <v>55.71</v>
      </c>
    </row>
    <row r="14" spans="1:16" x14ac:dyDescent="0.25">
      <c r="A14" s="220" t="s">
        <v>825</v>
      </c>
      <c r="B14" s="305">
        <f>C4/SUM(C3:C8)*100</f>
        <v>26.879726066485947</v>
      </c>
      <c r="C14" s="302">
        <f>B4/SUM(B3:B8)*100</f>
        <v>26.587748966553924</v>
      </c>
      <c r="E14" s="286" t="s">
        <v>837</v>
      </c>
      <c r="F14" s="290">
        <f t="shared" ref="F14:G17" si="0">IF(ISBLANK(F4),"",F4)</f>
        <v>38.93</v>
      </c>
      <c r="G14" s="290">
        <f t="shared" si="0"/>
        <v>35.26</v>
      </c>
    </row>
    <row r="15" spans="1:16" x14ac:dyDescent="0.25">
      <c r="A15" s="220" t="s">
        <v>826</v>
      </c>
      <c r="B15" s="305">
        <f>C5/SUM(C3:C8)*100</f>
        <v>17.87701526608646</v>
      </c>
      <c r="C15" s="302">
        <f>B5/SUM(B3:B8)*100</f>
        <v>20.950770387072527</v>
      </c>
      <c r="E15" s="286" t="s">
        <v>838</v>
      </c>
      <c r="F15" s="290">
        <f t="shared" si="0"/>
        <v>5.38</v>
      </c>
      <c r="G15" s="290">
        <f t="shared" si="0"/>
        <v>7.23</v>
      </c>
    </row>
    <row r="16" spans="1:16" x14ac:dyDescent="0.25">
      <c r="A16" s="220" t="s">
        <v>827</v>
      </c>
      <c r="B16" s="305">
        <f>C6/SUM(C3:C8)*100</f>
        <v>16.778427735768297</v>
      </c>
      <c r="C16" s="302">
        <f>B6/SUM(B3:B8)*100</f>
        <v>20.217963171739946</v>
      </c>
      <c r="E16" s="286" t="s">
        <v>839</v>
      </c>
      <c r="F16" s="290">
        <f t="shared" si="0"/>
        <v>0.85</v>
      </c>
      <c r="G16" s="290">
        <f t="shared" si="0"/>
        <v>1.41</v>
      </c>
    </row>
    <row r="17" spans="1:18" x14ac:dyDescent="0.25">
      <c r="A17" s="220" t="s">
        <v>828</v>
      </c>
      <c r="B17" s="305">
        <f>C7/SUM(C3:C8)*100</f>
        <v>7.6330432301326869</v>
      </c>
      <c r="C17" s="302">
        <f>B7/SUM(B3:B8)*100</f>
        <v>6.4637354378053358</v>
      </c>
      <c r="E17" s="219" t="s">
        <v>840</v>
      </c>
      <c r="F17" s="291">
        <f t="shared" si="0"/>
        <v>0.38</v>
      </c>
      <c r="G17" s="291">
        <f t="shared" si="0"/>
        <v>0.39</v>
      </c>
    </row>
    <row r="18" spans="1:18" x14ac:dyDescent="0.25">
      <c r="A18" s="221" t="s">
        <v>829</v>
      </c>
      <c r="B18" s="306">
        <f>C8/SUM(C3:C8)*100</f>
        <v>5.8068198031102867</v>
      </c>
      <c r="C18" s="303">
        <f>B8/SUM(B3:B8)*100</f>
        <v>4.490792934986847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25.024967898416321</v>
      </c>
      <c r="C22" s="301">
        <f>C13</f>
        <v>21.288989101841413</v>
      </c>
    </row>
    <row r="23" spans="1:18" x14ac:dyDescent="0.25">
      <c r="A23" s="220" t="s">
        <v>831</v>
      </c>
      <c r="B23" s="305">
        <f t="shared" ref="B23:C27" si="1">B14</f>
        <v>26.879726066485947</v>
      </c>
      <c r="C23" s="302">
        <f t="shared" si="1"/>
        <v>26.587748966553924</v>
      </c>
    </row>
    <row r="24" spans="1:18" x14ac:dyDescent="0.25">
      <c r="A24" s="307" t="s">
        <v>832</v>
      </c>
      <c r="B24" s="305">
        <f t="shared" si="1"/>
        <v>17.87701526608646</v>
      </c>
      <c r="C24" s="302">
        <f t="shared" si="1"/>
        <v>20.950770387072527</v>
      </c>
    </row>
    <row r="25" spans="1:18" x14ac:dyDescent="0.25">
      <c r="A25" s="220" t="s">
        <v>833</v>
      </c>
      <c r="B25" s="305">
        <f t="shared" si="1"/>
        <v>16.778427735768297</v>
      </c>
      <c r="C25" s="302">
        <f t="shared" si="1"/>
        <v>20.217963171739946</v>
      </c>
    </row>
    <row r="26" spans="1:18" x14ac:dyDescent="0.25">
      <c r="A26" s="220" t="s">
        <v>834</v>
      </c>
      <c r="B26" s="305">
        <f t="shared" si="1"/>
        <v>7.6330432301326869</v>
      </c>
      <c r="C26" s="302">
        <f t="shared" si="1"/>
        <v>6.4637354378053358</v>
      </c>
    </row>
    <row r="27" spans="1:18" x14ac:dyDescent="0.25">
      <c r="A27" s="308" t="s">
        <v>835</v>
      </c>
      <c r="B27" s="306">
        <f t="shared" si="1"/>
        <v>5.8068198031102867</v>
      </c>
      <c r="C27" s="303">
        <f t="shared" si="1"/>
        <v>4.490792934986847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1417</v>
      </c>
      <c r="C34" s="110">
        <v>1856</v>
      </c>
      <c r="E34" s="297" t="s">
        <v>709</v>
      </c>
      <c r="F34" s="71">
        <v>55.71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1543</v>
      </c>
      <c r="C35" s="160">
        <v>1793</v>
      </c>
      <c r="E35" s="298" t="s">
        <v>710</v>
      </c>
      <c r="F35" s="214">
        <v>35.26</v>
      </c>
      <c r="G35" s="211"/>
      <c r="K35" s="215" t="s">
        <v>212</v>
      </c>
      <c r="L35" s="214">
        <v>2.48</v>
      </c>
      <c r="M35" s="211"/>
      <c r="N35" s="29" t="s">
        <v>876</v>
      </c>
    </row>
    <row r="36" spans="1:16" x14ac:dyDescent="0.25">
      <c r="A36" s="202" t="s">
        <v>705</v>
      </c>
      <c r="B36" s="212">
        <v>960</v>
      </c>
      <c r="C36" s="160">
        <v>970</v>
      </c>
      <c r="E36" s="298" t="s">
        <v>711</v>
      </c>
      <c r="F36" s="214">
        <v>7.23</v>
      </c>
      <c r="G36" s="211"/>
      <c r="K36" s="123" t="s">
        <v>213</v>
      </c>
      <c r="L36" s="73">
        <v>2.5099999999999998</v>
      </c>
      <c r="M36" s="211"/>
      <c r="N36" s="288">
        <v>2022</v>
      </c>
    </row>
    <row r="37" spans="1:16" x14ac:dyDescent="0.25">
      <c r="A37" s="202" t="s">
        <v>706</v>
      </c>
      <c r="B37" s="212">
        <v>733</v>
      </c>
      <c r="C37" s="160">
        <v>765</v>
      </c>
      <c r="E37" s="298" t="s">
        <v>712</v>
      </c>
      <c r="F37" s="214">
        <v>1.41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268</v>
      </c>
      <c r="C38" s="160">
        <v>369</v>
      </c>
      <c r="E38" s="299" t="s">
        <v>713</v>
      </c>
      <c r="F38" s="73">
        <v>0.39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139</v>
      </c>
      <c r="C39" s="111">
        <v>306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30.63211751114045</v>
      </c>
      <c r="C44" s="301">
        <f>B34/SUM(B34:B39)*100</f>
        <v>28.003952569169961</v>
      </c>
      <c r="E44" s="217" t="s">
        <v>836</v>
      </c>
      <c r="F44" s="289">
        <f>IF(ISBLANK(F34),"",F34)</f>
        <v>55.71</v>
      </c>
    </row>
    <row r="45" spans="1:16" x14ac:dyDescent="0.25">
      <c r="A45" s="220" t="s">
        <v>825</v>
      </c>
      <c r="B45" s="305">
        <f>C35/SUM(C34:C39)*100</f>
        <v>29.592341970622215</v>
      </c>
      <c r="C45" s="302">
        <f>B35/SUM(B34:B39)*100</f>
        <v>30.494071146245062</v>
      </c>
      <c r="E45" s="286" t="s">
        <v>837</v>
      </c>
      <c r="F45" s="290">
        <f t="shared" ref="F45:F48" si="2">IF(ISBLANK(F35),"",F35)</f>
        <v>35.26</v>
      </c>
    </row>
    <row r="46" spans="1:16" x14ac:dyDescent="0.25">
      <c r="A46" s="220" t="s">
        <v>826</v>
      </c>
      <c r="B46" s="305">
        <f>C36/SUM(C34:C39)*100</f>
        <v>16.009242449249051</v>
      </c>
      <c r="C46" s="302">
        <f>B36/SUM(B34:B39)*100</f>
        <v>18.972332015810274</v>
      </c>
      <c r="E46" s="286" t="s">
        <v>838</v>
      </c>
      <c r="F46" s="290">
        <f t="shared" si="2"/>
        <v>7.23</v>
      </c>
    </row>
    <row r="47" spans="1:16" x14ac:dyDescent="0.25">
      <c r="A47" s="220" t="s">
        <v>827</v>
      </c>
      <c r="B47" s="305">
        <f>C37/SUM(C34:C39)*100</f>
        <v>12.625845849150025</v>
      </c>
      <c r="C47" s="302">
        <f>B37/SUM(B34:B39)*100</f>
        <v>14.486166007905139</v>
      </c>
      <c r="E47" s="286" t="s">
        <v>839</v>
      </c>
      <c r="F47" s="290">
        <f t="shared" si="2"/>
        <v>1.41</v>
      </c>
    </row>
    <row r="48" spans="1:16" x14ac:dyDescent="0.25">
      <c r="A48" s="220" t="s">
        <v>828</v>
      </c>
      <c r="B48" s="305">
        <f>C38/SUM(C34:C39)*100</f>
        <v>6.0901138801782473</v>
      </c>
      <c r="C48" s="302">
        <f>B38/SUM(B34:B39)*100</f>
        <v>5.2964426877470352</v>
      </c>
      <c r="E48" s="219" t="s">
        <v>840</v>
      </c>
      <c r="F48" s="291">
        <f t="shared" si="2"/>
        <v>0.39</v>
      </c>
    </row>
    <row r="49" spans="1:3" x14ac:dyDescent="0.25">
      <c r="A49" s="221" t="s">
        <v>829</v>
      </c>
      <c r="B49" s="306">
        <f>C39/SUM(C34:C39)*100</f>
        <v>5.0503383396600103</v>
      </c>
      <c r="C49" s="303">
        <f>B39/SUM(B34:B39)*100</f>
        <v>2.7470355731225298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30.63211751114045</v>
      </c>
      <c r="C53" s="301">
        <f>C44</f>
        <v>28.003952569169961</v>
      </c>
    </row>
    <row r="54" spans="1:3" x14ac:dyDescent="0.25">
      <c r="A54" s="220" t="s">
        <v>831</v>
      </c>
      <c r="B54" s="305">
        <f t="shared" ref="B54:C54" si="3">B45</f>
        <v>29.592341970622215</v>
      </c>
      <c r="C54" s="302">
        <f t="shared" si="3"/>
        <v>30.494071146245062</v>
      </c>
    </row>
    <row r="55" spans="1:3" x14ac:dyDescent="0.25">
      <c r="A55" s="307" t="s">
        <v>832</v>
      </c>
      <c r="B55" s="305">
        <f t="shared" ref="B55:C55" si="4">B46</f>
        <v>16.009242449249051</v>
      </c>
      <c r="C55" s="302">
        <f t="shared" si="4"/>
        <v>18.972332015810274</v>
      </c>
    </row>
    <row r="56" spans="1:3" x14ac:dyDescent="0.25">
      <c r="A56" s="220" t="s">
        <v>833</v>
      </c>
      <c r="B56" s="305">
        <f t="shared" ref="B56:C56" si="5">B47</f>
        <v>12.625845849150025</v>
      </c>
      <c r="C56" s="302">
        <f t="shared" si="5"/>
        <v>14.486166007905139</v>
      </c>
    </row>
    <row r="57" spans="1:3" x14ac:dyDescent="0.25">
      <c r="A57" s="220" t="s">
        <v>834</v>
      </c>
      <c r="B57" s="305">
        <f t="shared" ref="B57:C57" si="6">B48</f>
        <v>6.0901138801782473</v>
      </c>
      <c r="C57" s="302">
        <f t="shared" si="6"/>
        <v>5.2964426877470352</v>
      </c>
    </row>
    <row r="58" spans="1:3" x14ac:dyDescent="0.25">
      <c r="A58" s="308" t="s">
        <v>835</v>
      </c>
      <c r="B58" s="306">
        <f t="shared" ref="B58:C58" si="7">B49</f>
        <v>5.0503383396600103</v>
      </c>
      <c r="C58" s="303">
        <f t="shared" si="7"/>
        <v>2.7470355731225298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2024-04-25T06:18:34Z</dcterms:modified>
</cp:coreProperties>
</file>