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<sst xmlns="http://schemas.openxmlformats.org/spreadsheetml/2006/main" count="6314" uniqueCount="2917">
  <si>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</si>
  <si>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</si>
  <si>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</si>
  <si>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</si>
  <si>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</si>
  <si>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</si>
  <si>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</si>
  <si>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</si>
  <si>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</si>
  <si>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</si>
  <si>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</si>
  <si>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</si>
  <si>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</si>
  <si>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</si>
  <si>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</si>
  <si>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</si>
  <si>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</si>
  <si>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</si>
  <si>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</si>
  <si>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</si>
  <si>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</si>
  <si>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</si>
  <si>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</si>
  <si>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</si>
  <si>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</si>
  <si>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</si>
  <si>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</si>
  <si>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</si>
  <si>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</si>
  <si>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</si>
  <si>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</si>
  <si>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</si>
  <si>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</si>
  <si>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</si>
  <si>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</si>
  <si>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</si>
  <si>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</si>
  <si>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</si>
  <si>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</si>
  <si>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</si>
  <si>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</si>
  <si>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</si>
  <si>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</si>
  <si>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</si>
  <si>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</si>
  <si>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</si>
  <si>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</si>
  <si>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</si>
  <si>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</si>
  <si>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</si>
  <si>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</si>
  <si>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</si>
  <si>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</si>
  <si>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</si>
  <si>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</si>
  <si>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</si>
  <si>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</si>
  <si>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</si>
  <si>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</si>
  <si>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</si>
  <si>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</si>
  <si>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</si>
  <si>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</si>
  <si>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</si>
  <si>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</si>
  <si>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</si>
  <si>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</si>
  <si>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</si>
  <si>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</si>
  <si>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</si>
  <si>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</si>
  <si>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</si>
  <si>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</si>
  <si>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</si>
  <si>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</si>
  <si>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</si>
  <si>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</si>
  <si>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</si>
  <si>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</si>
  <si>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</si>
  <si>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</si>
  <si>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</si>
  <si>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</si>
  <si>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</si>
  <si>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</si>
  <si>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</si>
  <si>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</si>
  <si>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</si>
  <si>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</si>
  <si>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</si>
  <si>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</si>
  <si>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</si>
  <si>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</si>
  <si>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</si>
  <si>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</si>
  <si>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</si>
  <si>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</si>
  <si>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</si>
  <si>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</si>
  <si>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</si>
  <si>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</si>
  <si>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</si>
  <si>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</si>
  <si>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</si>
  <si>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</si>
  <si>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</si>
  <si>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</si>
  <si>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</si>
  <si>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</si>
  <si>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</si>
  <si>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</si>
  <si>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</si>
  <si>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</si>
  <si>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</si>
  <si>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</si>
  <si>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</si>
  <si>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</si>
  <si>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</si>
  <si>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</si>
  <si>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</si>
  <si>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</si>
  <si>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</si>
  <si>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</si>
  <si>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</si>
  <si>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</si>
  <si>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</si>
  <si>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</si>
  <si>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</si>
  <si>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</si>
  <si>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</si>
  <si>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</si>
  <si>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</si>
  <si>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</si>
  <si>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</si>
  <si>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</si>
  <si>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</si>
  <si>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</si>
  <si>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</si>
  <si>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</si>
  <si>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</si>
  <si>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</si>
  <si>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</si>
  <si>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</si>
  <si>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</si>
  <si>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</si>
  <si>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</si>
  <si>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</si>
  <si>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</si>
  <si>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</si>
  <si>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</si>
  <si>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</si>
  <si>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</si>
  <si>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</si>
  <si>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</si>
  <si>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</si>
  <si>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</si>
  <si>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</si>
  <si>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</si>
  <si>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</si>
  <si>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</si>
  <si>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</si>
  <si>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</si>
  <si>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</si>
  <si>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</si>
  <si>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</si>
  <si>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</si>
  <si>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</si>
  <si>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</si>
  <si>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</si>
  <si>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</si>
  <si>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</si>
  <si>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</si>
  <si>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</si>
  <si>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</si>
  <si>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</si>
  <si>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</si>
  <si>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</si>
  <si>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</si>
  <si>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</si>
  <si>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</si>
  <si>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</si>
  <si>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</si>
  <si>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</si>
  <si>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</si>
  <si>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</si>
  <si>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</si>
  <si>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</si>
  <si>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</si>
  <si>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</si>
  <si>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</si>
  <si>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</si>
  <si>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</si>
  <si>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</si>
  <si>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</si>
  <si>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</si>
  <si>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</si>
  <si>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</si>
  <si>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</si>
  <si>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</si>
  <si>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</si>
  <si>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</si>
  <si>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</si>
  <si>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</si>
  <si>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</si>
  <si>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</si>
  <si>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</si>
  <si>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</si>
  <si>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</si>
  <si>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</si>
  <si>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</si>
  <si>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</si>
  <si>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</si>
  <si>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</si>
  <si>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</si>
  <si>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</si>
  <si>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</si>
  <si>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</si>
  <si>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</si>
  <si>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</si>
  <si>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</si>
  <si>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</si>
  <si>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</si>
  <si>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</si>
  <si>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</si>
  <si>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</si>
  <si>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</si>
  <si>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</si>
  <si>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</si>
  <si>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</si>
  <si>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</si>
  <si>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</si>
  <si>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</si>
  <si>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</si>
  <si>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</si>
  <si>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</si>
  <si>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</si>
  <si>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</si>
  <si>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</si>
  <si>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</si>
  <si>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</si>
  <si>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</si>
  <si>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</si>
  <si>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</si>
  <si>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</si>
  <si>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</si>
  <si>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</si>
  <si>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</si>
  <si>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</si>
  <si>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</si>
  <si>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</si>
  <si>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</si>
  <si>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</si>
  <si>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</si>
  <si>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</si>
  <si>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</si>
  <si>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</si>
  <si>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</si>
  <si>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</si>
  <si>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</si>
  <si>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</si>
  <si>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</si>
  <si>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</si>
  <si>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</si>
  <si>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</si>
  <si>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</si>
  <si>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</si>
  <si>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</si>
  <si>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</si>
  <si>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</si>
  <si>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</si>
  <si>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</si>
  <si>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</si>
  <si>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</si>
  <si>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</si>
  <si>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</si>
  <si>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</si>
  <si>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</si>
  <si>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</si>
  <si>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</si>
  <si>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</si>
  <si>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</si>
  <si>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</si>
  <si>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</si>
  <si>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</si>
  <si>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</si>
  <si>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</si>
  <si>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</si>
  <si>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</si>
  <si>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</si>
  <si>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</si>
  <si>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</si>
  <si>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</si>
  <si>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</si>
  <si>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</si>
  <si>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</si>
  <si>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</si>
  <si>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</si>
  <si>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</si>
  <si>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</si>
  <si>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</si>
  <si>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</si>
  <si>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</si>
  <si>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</si>
  <si>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</si>
  <si>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</si>
  <si>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</si>
  <si>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</si>
  <si>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</si>
  <si>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</si>
  <si>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</si>
  <si>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</si>
  <si>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</si>
  <si>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</si>
  <si>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</si>
  <si>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</si>
  <si>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</si>
  <si>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</si>
  <si>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</si>
  <si>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</si>
  <si>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</si>
  <si>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</si>
  <si>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</si>
  <si>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</si>
  <si>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</si>
  <si>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</si>
  <si>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</si>
  <si>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</si>
  <si>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</si>
  <si>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</si>
  <si>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</si>
  <si>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</si>
  <si>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</si>
  <si>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</si>
  <si>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</si>
  <si>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</si>
  <si>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</si>
  <si>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</si>
  <si>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</si>
  <si>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</si>
  <si>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</si>
  <si>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</si>
  <si>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</si>
  <si>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</si>
  <si>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</si>
  <si>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</si>
  <si>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</si>
  <si>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</si>
  <si>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</si>
  <si>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</si>
  <si>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</si>
  <si>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</si>
  <si>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</si>
  <si>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</si>
  <si>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</si>
  <si>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</si>
  <si>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</si>
  <si>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</si>
  <si>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</si>
  <si>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</si>
  <si>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</si>
  <si>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</si>
  <si>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</si>
  <si>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</si>
  <si>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</si>
  <si>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</si>
  <si>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</si>
  <si>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</si>
  <si>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</si>
  <si>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</si>
  <si>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</si>
  <si>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</si>
  <si>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</si>
  <si>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</si>
  <si>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</si>
  <si>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</si>
  <si>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</si>
  <si>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</si>
  <si>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</si>
  <si>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</si>
  <si>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</si>
  <si>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</si>
  <si>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</si>
  <si>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</si>
  <si>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</si>
  <si>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</si>
  <si>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</si>
  <si>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</si>
  <si>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</si>
  <si>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</si>
  <si>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</si>
  <si>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</si>
  <si>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</si>
  <si>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</si>
  <si>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</si>
  <si>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</si>
  <si>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</si>
  <si>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</si>
  <si>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</si>
  <si>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</si>
  <si>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</si>
  <si>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</si>
  <si>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</si>
  <si>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</si>
  <si>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</si>
  <si>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</si>
  <si>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</si>
  <si>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</si>
  <si>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</si>
  <si>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</si>
  <si>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</si>
  <si>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</si>
  <si>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</si>
  <si>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</si>
  <si>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</si>
  <si>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</si>
  <si>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</si>
  <si>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</si>
  <si>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</si>
  <si>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</si>
  <si>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</si>
  <si>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</si>
  <si>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</si>
  <si>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</si>
  <si>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</si>
  <si>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</si>
  <si>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</si>
  <si>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</si>
  <si>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</si>
  <si>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</si>
  <si>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</si>
  <si>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</si>
  <si>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</si>
  <si>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</si>
  <si>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</si>
  <si>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</si>
  <si>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</si>
  <si>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</si>
  <si>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</si>
  <si>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</si>
  <si>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</si>
  <si>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</si>
  <si>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</si>
  <si>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</si>
  <si>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</si>
  <si>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</si>
  <si>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</si>
  <si>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</si>
  <si>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</si>
  <si>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</si>
  <si>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</si>
  <si>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</si>
  <si>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</si>
  <si>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</si>
  <si>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</si>
  <si>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</si>
  <si>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</si>
  <si>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</si>
  <si>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</si>
  <si>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</si>
  <si>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</si>
  <si>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</si>
  <si>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</si>
  <si>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</si>
  <si>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</si>
  <si>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</si>
  <si>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</si>
  <si>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</si>
  <si>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</si>
  <si>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</si>
  <si>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</si>
  <si>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</si>
  <si>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</si>
  <si>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</si>
  <si>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</si>
  <si>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</si>
  <si>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</si>
  <si>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</si>
  <si>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</si>
  <si>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</si>
  <si>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</si>
  <si>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</si>
  <si>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</si>
  <si>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</si>
  <si>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</si>
  <si>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</si>
  <si>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</si>
  <si>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</si>
  <si>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</si>
  <si>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</si>
  <si>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</si>
  <si>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</si>
  <si>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</si>
  <si>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</si>
  <si>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</si>
  <si>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</si>
  <si>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</si>
  <si>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</si>
  <si>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</si>
  <si>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</si>
  <si>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</si>
  <si>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</si>
  <si>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</si>
  <si>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</si>
  <si>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</si>
  <si>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</si>
  <si>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</si>
  <si>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</si>
  <si>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</si>
  <si>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</si>
  <si>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</si>
  <si>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</si>
  <si>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</si>
  <si>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</si>
  <si>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</si>
  <si>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</si>
  <si>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</si>
  <si>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</si>
  <si>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</si>
  <si>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</si>
  <si>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</si>
  <si>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</si>
  <si>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</si>
  <si>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</si>
  <si>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</si>
  <si>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</si>
  <si>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</si>
  <si>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</si>
  <si>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</si>
  <si>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</si>
  <si>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</si>
  <si>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</si>
  <si>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</si>
  <si>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</si>
  <si>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</si>
  <si>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</si>
  <si>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</si>
  <si>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</si>
  <si>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</si>
  <si>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</si>
  <si>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</si>
  <si>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</si>
  <si>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</si>
  <si>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</si>
  <si>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</si>
  <si>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</si>
  <si>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</si>
  <si>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</si>
  <si>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</si>
  <si>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</si>
  <si>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</si>
  <si>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</si>
  <si>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</si>
  <si>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</si>
  <si>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</si>
  <si>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</si>
  <si>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</si>
  <si>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</si>
  <si>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</si>
  <si>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</si>
  <si>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</si>
  <si>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</si>
  <si>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</si>
  <si>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</si>
  <si>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</si>
  <si>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</si>
  <si>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</si>
  <si>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</si>
  <si>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</si>
  <si>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</si>
  <si>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</si>
  <si>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</si>
  <si>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</si>
  <si>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</si>
  <si>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</si>
  <si>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</si>
  <si>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</si>
  <si>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</si>
  <si>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</si>
  <si>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</si>
  <si>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</si>
  <si>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</si>
  <si>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</si>
  <si>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</si>
  <si>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</si>
  <si>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</si>
  <si>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</si>
  <si>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</si>
  <si>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</si>
  <si>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</si>
  <si>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</si>
  <si>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</si>
  <si>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</si>
  <si>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</si>
  <si>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</si>
  <si>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</si>
  <si>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</si>
  <si>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</si>
  <si>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</si>
  <si>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</si>
  <si>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</si>
  <si>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</si>
  <si>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</si>
  <si>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</si>
  <si>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</si>
  <si>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</si>
  <si>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</si>
  <si>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</si>
  <si>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</si>
  <si>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</si>
  <si>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</si>
  <si>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</si>
  <si>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</si>
  <si>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</si>
  <si>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</si>
  <si>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</si>
  <si>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</si>
  <si>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</si>
  <si>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</si>
  <si>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</si>
  <si>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</si>
  <si>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</si>
  <si>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</si>
  <si>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</si>
  <si>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</si>
  <si>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</si>
  <si>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</si>
  <si>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</si>
  <si>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</si>
  <si>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</si>
  <si>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</si>
  <si>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</si>
  <si>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</si>
  <si>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</si>
  <si>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</si>
  <si>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</si>
  <si>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</si>
  <si>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</si>
  <si>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</si>
  <si>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</si>
  <si>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</si>
  <si>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</si>
  <si>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</si>
  <si>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</si>
  <si>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</si>
  <si>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</si>
  <si>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</si>
  <si>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</si>
  <si>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</si>
  <si>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</si>
  <si>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</si>
  <si>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</si>
  <si>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</si>
  <si>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</si>
  <si>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</si>
  <si>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</si>
  <si>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</si>
  <si>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</si>
  <si>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</si>
  <si>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</si>
  <si>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</si>
  <si>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</si>
  <si>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</si>
  <si>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</si>
  <si>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</si>
  <si>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</si>
  <si>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</si>
  <si>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</si>
  <si>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</si>
  <si>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</si>
  <si>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</si>
  <si>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</si>
  <si>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</si>
  <si>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</si>
  <si>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</si>
  <si>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</si>
  <si>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</si>
  <si>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</si>
  <si>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</si>
  <si>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</si>
  <si>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</si>
  <si>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</si>
  <si>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</si>
  <si>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</si>
  <si>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</si>
  <si>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</si>
  <si>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</si>
  <si>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</si>
  <si>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</si>
  <si>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</si>
  <si>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</si>
  <si>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</si>
  <si>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</si>
  <si>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</si>
  <si>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</si>
  <si>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</si>
  <si>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</si>
  <si>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</si>
  <si>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</si>
  <si>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</si>
  <si>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</si>
  <si>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</si>
  <si>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</si>
  <si>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</si>
  <si>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</si>
  <si>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</si>
  <si>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</si>
  <si>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</si>
  <si>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</si>
  <si>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</si>
  <si>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</si>
  <si>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</si>
  <si>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</si>
  <si>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</si>
  <si>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</si>
  <si>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</si>
  <si>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</si>
  <si>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</si>
  <si>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</si>
  <si>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</si>
  <si>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</si>
  <si>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</si>
  <si>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</si>
  <si>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</si>
  <si>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</si>
  <si>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</si>
  <si>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</si>
  <si>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</si>
  <si>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</si>
  <si>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</si>
  <si>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</si>
  <si>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</si>
  <si>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</si>
  <si>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</si>
  <si>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</si>
  <si>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</si>
  <si>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</si>
  <si>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</si>
  <si>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</si>
  <si>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</si>
  <si>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</si>
  <si>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</si>
  <si>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</si>
  <si>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</si>
  <si>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</si>
  <si>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</si>
  <si>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</si>
  <si>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</si>
  <si>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</si>
  <si>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</si>
  <si>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</si>
  <si>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</si>
  <si>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</si>
  <si>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</si>
  <si>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</si>
  <si>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</si>
  <si>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</si>
  <si>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</si>
  <si>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</si>
  <si>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</si>
  <si>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</si>
  <si>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</si>
  <si>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</si>
  <si>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</si>
  <si>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</si>
  <si>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</si>
  <si>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</si>
  <si>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</si>
  <si>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</si>
  <si>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</si>
  <si>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</si>
  <si>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</si>
  <si>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</si>
  <si>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</si>
  <si>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</si>
  <si>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</si>
  <si>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</si>
  <si>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</si>
  <si>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</si>
  <si>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</si>
  <si>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</si>
  <si>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</si>
  <si>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</si>
  <si>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</si>
  <si>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</si>
  <si>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</si>
  <si>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</si>
  <si>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</si>
  <si>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</si>
  <si>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</si>
  <si>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</si>
  <si>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</si>
  <si>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</si>
  <si>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</si>
  <si>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</si>
  <si>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</si>
  <si>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</si>
  <si>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</si>
  <si>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</si>
  <si>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</si>
  <si>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</si>
  <si>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</si>
  <si>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</si>
  <si>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</si>
  <si>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</si>
  <si>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</si>
  <si>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</si>
  <si>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</si>
  <si>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</si>
  <si>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</si>
  <si>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</si>
  <si>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</si>
  <si>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</si>
  <si>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</si>
  <si>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</si>
  <si>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</si>
  <si>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</si>
  <si>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</si>
  <si>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</si>
  <si>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</si>
  <si>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</si>
  <si>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</si>
  <si>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</si>
  <si>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</si>
  <si>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</si>
  <si>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</si>
  <si>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</si>
  <si>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</si>
  <si>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</si>
  <si>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</si>
  <si>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</si>
  <si>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</si>
  <si>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</si>
  <si>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</si>
  <si>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</si>
  <si>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</si>
  <si>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</si>
  <si>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</si>
  <si>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</si>
  <si>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</si>
  <si>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</si>
  <si>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</si>
  <si>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</si>
  <si>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</si>
  <si>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</si>
  <si>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</si>
  <si>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</si>
  <si>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</si>
  <si>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</si>
  <si>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</si>
  <si>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</si>
  <si>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</si>
  <si>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</si>
  <si>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</si>
  <si>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</si>
  <si>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</si>
  <si>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</si>
  <si>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</si>
  <si>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</si>
  <si>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</si>
  <si>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</si>
  <si>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</si>
  <si>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</si>
  <si>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</si>
  <si>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</si>
  <si>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</si>
  <si>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</si>
  <si>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</si>
  <si>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</si>
  <si>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</si>
  <si>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</si>
  <si>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</si>
  <si>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</si>
  <si>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</si>
  <si>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</si>
  <si>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</si>
  <si>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</si>
  <si>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</si>
  <si>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</si>
  <si>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</si>
  <si>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</si>
  <si>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</si>
  <si>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</si>
  <si>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</si>
  <si>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</si>
  <si>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</si>
  <si>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</si>
  <si>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</si>
  <si>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</si>
  <si>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</si>
  <si>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</si>
  <si>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</si>
  <si>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</si>
  <si>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</si>
  <si>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</si>
  <si>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</si>
  <si>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</si>
  <si>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</si>
  <si>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</si>
  <si>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</si>
  <si>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</si>
  <si>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</si>
  <si>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</si>
  <si>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</si>
  <si>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</si>
  <si>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</si>
  <si>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</si>
  <si>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</si>
  <si>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</si>
  <si>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</si>
  <si>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</si>
  <si>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</si>
  <si>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</si>
  <si>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</si>
  <si>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</si>
  <si>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</si>
  <si>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</si>
  <si>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</si>
  <si>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</si>
  <si>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</si>
  <si>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</si>
  <si>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</si>
  <si>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</si>
  <si>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</si>
  <si>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</si>
  <si>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</si>
  <si>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</si>
  <si>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</si>
  <si>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</si>
  <si>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</si>
  <si>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</si>
  <si>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</si>
  <si>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</si>
  <si>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</si>
  <si>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</si>
  <si>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</si>
  <si>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</si>
  <si>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</si>
  <si>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</si>
  <si>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</si>
  <si>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</si>
  <si>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</si>
  <si>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</si>
  <si>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</si>
  <si>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</si>
  <si>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</si>
  <si>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</si>
  <si>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</si>
  <si>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</si>
  <si>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</si>
  <si>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</si>
  <si>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</si>
  <si>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</si>
  <si>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</si>
  <si>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</si>
  <si>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</si>
  <si>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</si>
  <si>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</si>
  <si>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</si>
  <si>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</si>
  <si>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</si>
  <si>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</si>
  <si>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</si>
  <si>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</si>
  <si>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</si>
  <si>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</si>
  <si>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</si>
  <si>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</si>
  <si>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</si>
  <si>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</si>
  <si>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</si>
  <si>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</si>
  <si>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</si>
  <si>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</si>
  <si>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</si>
  <si>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</si>
  <si>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</si>
  <si>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</si>
  <si>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</si>
  <si>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</si>
  <si>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</si>
  <si>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</si>
  <si>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</si>
  <si>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</si>
  <si>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</si>
  <si>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</si>
  <si>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</si>
  <si>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</si>
  <si>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</si>
  <si>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</si>
  <si>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</si>
  <si>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</si>
  <si>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</si>
  <si>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</si>
  <si>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</si>
  <si>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</si>
  <si>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</si>
  <si>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</si>
  <si>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</si>
  <si>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</si>
  <si>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</si>
  <si>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</si>
  <si>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</si>
  <si>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</si>
  <si>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</si>
  <si>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</si>
  <si>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</si>
  <si>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</si>
  <si>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</si>
  <si>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</si>
  <si>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</si>
  <si>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</si>
  <si>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</si>
  <si>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</si>
  <si>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</si>
  <si>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</si>
  <si>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</si>
  <si>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</si>
  <si>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</si>
  <si>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</si>
  <si>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</si>
  <si>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</si>
  <si>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</si>
  <si>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</si>
  <si>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</si>
  <si>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</si>
  <si>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</si>
  <si>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</si>
  <si>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</si>
  <si>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</si>
  <si>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</si>
  <si>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</si>
  <si>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</si>
  <si>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</si>
  <si>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</si>
  <si>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</si>
  <si>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</si>
  <si>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</si>
  <si>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</si>
  <si>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</si>
  <si>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</si>
  <si>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</si>
  <si>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</si>
  <si>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</si>
  <si>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</si>
  <si>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</si>
  <si>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</si>
  <si>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</si>
  <si>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</si>
  <si>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</si>
  <si>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</si>
  <si>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</si>
  <si>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</si>
  <si>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</si>
  <si>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</si>
  <si>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</si>
  <si>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</si>
  <si>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</si>
  <si>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</si>
  <si>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</si>
  <si>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</si>
  <si>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</si>
  <si>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</si>
  <si>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</si>
  <si>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</si>
  <si>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</si>
  <si>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</si>
  <si>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</si>
  <si>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</si>
  <si>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</si>
  <si>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</si>
  <si>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</si>
  <si>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</si>
  <si>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</si>
  <si>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</si>
  <si>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</si>
  <si>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</si>
  <si>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</si>
  <si>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</si>
  <si>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</si>
  <si>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</si>
  <si>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</si>
  <si>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</si>
  <si>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</si>
  <si>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</si>
  <si>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</si>
  <si>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</si>
  <si>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</si>
  <si>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</si>
  <si>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</si>
  <si>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</si>
  <si>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</si>
  <si>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</si>
  <si>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</si>
  <si>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</si>
  <si>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</si>
  <si>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</si>
  <si>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</si>
  <si>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</si>
  <si>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</si>
  <si>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</si>
  <si>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</si>
  <si>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</si>
  <si>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</si>
  <si>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</si>
  <si>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</si>
  <si>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</si>
  <si>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</si>
  <si>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</si>
  <si>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</si>
  <si>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</si>
  <si>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</si>
  <si>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</si>
  <si>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</si>
  <si>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</si>
  <si>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</si>
  <si>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</si>
  <si>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</si>
  <si>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</si>
  <si>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</si>
  <si>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</si>
  <si>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</si>
  <si>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</si>
  <si>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</si>
  <si>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</si>
  <si>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</si>
  <si>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</si>
  <si>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</si>
  <si>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</si>
  <si>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</si>
  <si>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</si>
  <si>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</si>
  <si>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</si>
  <si>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</si>
  <si>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</si>
  <si>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</si>
  <si>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</si>
  <si>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</si>
  <si>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</si>
  <si>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</si>
  <si>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</si>
  <si>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</si>
  <si>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</si>
  <si>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</si>
  <si>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</si>
  <si>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</si>
  <si>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</si>
  <si>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</si>
  <si>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</si>
  <si>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</si>
  <si>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</si>
  <si>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</si>
  <si>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</si>
  <si>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</si>
  <si>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</si>
  <si>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</si>
  <si>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</si>
  <si>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</si>
  <si>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</si>
  <si>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</si>
  <si>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</si>
  <si>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</si>
  <si>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</si>
  <si>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</si>
  <si>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</si>
  <si>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</si>
  <si>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</si>
  <si>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</si>
  <si>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</si>
  <si>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</si>
  <si>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</si>
  <si>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</si>
  <si>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</si>
  <si>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</si>
  <si>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</si>
  <si>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</si>
  <si>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</si>
  <si>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</si>
  <si>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</si>
  <si>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</si>
  <si>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</si>
  <si>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</si>
  <si>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</si>
  <si>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</si>
  <si>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</si>
  <si>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</si>
  <si>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</si>
  <si>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</si>
  <si>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</si>
  <si>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</si>
  <si>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</si>
  <si>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</si>
  <si>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</si>
  <si>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</si>
  <si>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</si>
  <si>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</si>
  <si>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</si>
  <si>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</si>
  <si>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</si>
  <si>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</si>
  <si>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</si>
  <si>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</si>
  <si>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</si>
  <si>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</si>
  <si>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</si>
  <si>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</si>
  <si>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</si>
  <si>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</si>
  <si>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</si>
  <si>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</si>
  <si>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</si>
  <si>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</si>
  <si>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</si>
  <si>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</si>
  <si>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</si>
  <si>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</si>
  <si>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</si>
  <si>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</si>
  <si>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</si>
  <si>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</si>
  <si>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</si>
  <si>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</si>
  <si>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</si>
  <si>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</si>
  <si>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</si>
  <si>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</si>
  <si>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</si>
  <si>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</si>
  <si>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</si>
  <si>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</si>
  <si>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</si>
  <si>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</si>
  <si>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</si>
  <si>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</si>
  <si>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</si>
  <si>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</si>
  <si>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</si>
  <si>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</si>
  <si>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</si>
  <si>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</si>
  <si>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</si>
  <si>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</si>
  <si>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</si>
  <si>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</si>
  <si>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</si>
  <si>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</si>
  <si>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</si>
  <si>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</si>
  <si>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</si>
  <si>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</si>
  <si>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</si>
  <si>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</si>
  <si>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</si>
  <si>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</si>
  <si>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</si>
  <si>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</si>
  <si>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</si>
  <si>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</si>
  <si>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</si>
  <si>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</si>
  <si>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</si>
  <si>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</si>
  <si>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</si>
  <si>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</si>
  <si>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</si>
  <si>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</si>
  <si>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</si>
  <si>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</si>
  <si>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</si>
  <si>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</si>
  <si>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</si>
  <si>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</si>
  <si>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</si>
  <si>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</si>
  <si>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</si>
  <si>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</si>
  <si>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</si>
  <si>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</si>
  <si>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</si>
  <si>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</si>
  <si>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</si>
  <si>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</si>
  <si>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</si>
  <si>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</si>
  <si>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</si>
  <si>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</si>
  <si>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</si>
  <si>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</si>
  <si>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</si>
  <si>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</si>
  <si>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</si>
  <si>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</si>
  <si>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</si>
  <si>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</si>
  <si>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</si>
  <si>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</si>
  <si>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</si>
  <si>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</si>
  <si>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</si>
  <si>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</si>
  <si>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</si>
  <si>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</si>
  <si>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</si>
  <si>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</si>
  <si>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</si>
  <si>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</si>
  <si>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</si>
  <si>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</si>
  <si>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</si>
  <si>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</si>
  <si>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</si>
  <si>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</si>
  <si>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</si>
  <si>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</si>
  <si>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</si>
  <si>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</si>
  <si>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</si>
  <si>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</si>
  <si>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</si>
  <si>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</si>
  <si>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</si>
  <si>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</si>
  <si>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</si>
  <si>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</si>
  <si>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</si>
  <si>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</si>
  <si>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</si>
  <si>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</si>
  <si>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</si>
  <si>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</si>
  <si>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</si>
  <si>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</si>
  <si>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</si>
  <si>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</si>
  <si>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</si>
  <si>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</si>
  <si>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</si>
  <si>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</si>
  <si>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</si>
  <si>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</si>
  <si>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</si>
  <si>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</si>
  <si>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</si>
  <si>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</si>
  <si>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</si>
  <si>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</si>
  <si>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</si>
  <si>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</si>
  <si>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</si>
  <si>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</si>
  <si>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</si>
  <si>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</si>
  <si>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</si>
  <si>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</si>
  <si>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</si>
  <si>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</si>
  <si>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</si>
  <si>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</si>
  <si>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</si>
  <si>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</si>
  <si>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</si>
  <si>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</si>
  <si>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</si>
  <si>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</si>
  <si>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</si>
  <si>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</si>
  <si>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</si>
  <si>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</si>
  <si>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</si>
  <si>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</si>
  <si>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</si>
  <si>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</si>
  <si>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</si>
  <si>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</si>
  <si>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</si>
  <si>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</si>
  <si>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</si>
  <si>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</si>
  <si>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</si>
  <si>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</si>
  <si>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</si>
  <si>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</si>
  <si>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</si>
  <si>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</si>
  <si>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</si>
  <si>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</si>
  <si>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</si>
  <si>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</si>
  <si>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</si>
  <si>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</si>
  <si>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</si>
  <si>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</si>
  <si>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</si>
  <si>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</si>
  <si>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</si>
  <si>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</si>
  <si>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</si>
  <si>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</si>
  <si>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</si>
  <si>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</si>
  <si>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</si>
  <si>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</si>
  <si>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</si>
  <si>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</si>
  <si>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</si>
  <si>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</si>
  <si>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</si>
  <si>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</si>
  <si>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</si>
  <si>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</si>
  <si>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</si>
  <si>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</si>
  <si>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</si>
  <si>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</si>
  <si>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</si>
  <si>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</si>
  <si>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</si>
  <si>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</si>
  <si>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</si>
  <si>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</si>
  <si>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</si>
  <si>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</si>
  <si>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</si>
  <si>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</si>
  <si>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</si>
  <si>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</si>
  <si>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</si>
  <si>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</si>
  <si>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</si>
  <si>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</si>
  <si>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</si>
  <si>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</si>
  <si>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</si>
  <si>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</si>
  <si>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</si>
  <si>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</si>
  <si>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</si>
  <si>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</si>
  <si>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</si>
  <si>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</si>
  <si>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</si>
  <si>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</si>
  <si>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</si>
  <si>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</si>
  <si>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</si>
  <si>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</si>
  <si>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</si>
  <si>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</si>
  <si>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</si>
  <si>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</si>
  <si>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</si>
  <si>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</si>
  <si>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</si>
  <si>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</si>
  <si>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</si>
  <si>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</si>
  <si>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</si>
  <si>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</si>
  <si>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</si>
  <si>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</si>
  <si>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</si>
  <si>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</si>
  <si>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</si>
  <si>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</si>
  <si>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</si>
  <si>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</si>
  <si>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</si>
  <si>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</si>
  <si>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</si>
  <si>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</si>
  <si>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</si>
  <si>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</si>
  <si>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</si>
  <si>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</si>
  <si>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</si>
  <si>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</si>
  <si>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</si>
  <si>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</si>
  <si>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</si>
  <si>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</si>
  <si>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</si>
  <si>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</si>
  <si>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</si>
  <si>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</si>
  <si>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</si>
  <si>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</si>
  <si>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</si>
  <si>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</si>
  <si>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</si>
  <si>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</si>
  <si>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</si>
  <si>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</si>
  <si>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</si>
  <si>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</si>
  <si>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</si>
  <si>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</si>
  <si>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</si>
  <si>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</si>
  <si>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</si>
  <si>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</si>
  <si>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</si>
  <si>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</si>
  <si>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</si>
  <si>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</si>
  <si>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</si>
  <si>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</si>
  <si>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</si>
  <si>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</si>
  <si>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</si>
  <si>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</si>
  <si>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</si>
  <si>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</si>
  <si>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</si>
  <si>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</si>
  <si>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</si>
  <si>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</si>
  <si>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</si>
  <si>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</si>
  <si>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</si>
  <si>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</si>
  <si>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</si>
  <si>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</si>
  <si>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</si>
  <si>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</si>
  <si>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</si>
  <si>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</si>
  <si>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</si>
  <si>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</si>
  <si>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</si>
  <si>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</si>
  <si>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</si>
  <si>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</si>
  <si>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</si>
  <si>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</si>
  <si>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</si>
  <si>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</si>
  <si>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</si>
  <si>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</si>
  <si>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</si>
  <si>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</si>
  <si>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</si>
  <si>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</si>
  <si>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</si>
  <si>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</si>
  <si>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</si>
  <si>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</si>
  <si>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</si>
  <si>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</si>
  <si>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</si>
  <si>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</si>
  <si>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</si>
  <si>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</si>
  <si>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</si>
  <si>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</si>
  <si>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</si>
  <si>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</si>
  <si>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</si>
  <si>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</si>
  <si>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</si>
  <si>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</si>
  <si>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</si>
  <si>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</si>
  <si>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</si>
  <si>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</si>
  <si>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</si>
  <si>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</si>
  <si>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</si>
  <si>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</si>
  <si>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</si>
  <si>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</si>
  <si>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</si>
  <si>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</si>
  <si>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</si>
  <si>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</si>
  <si>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</si>
  <si>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</si>
  <si>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</si>
  <si>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</si>
  <si>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</si>
  <si>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</si>
  <si>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</si>
  <si>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</si>
  <si>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</si>
  <si>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</si>
  <si>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</si>
  <si>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</si>
  <si>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</si>
  <si>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</si>
  <si>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</si>
  <si>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</si>
  <si>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</si>
  <si>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</si>
  <si>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</si>
  <si>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</si>
  <si>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</si>
  <si>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</si>
  <si>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</si>
  <si>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</si>
  <si>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</si>
  <si>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</si>
  <si>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</si>
  <si>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</si>
  <si>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</si>
  <si>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</si>
  <si>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</si>
  <si>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</si>
  <si>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</si>
  <si>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</si>
  <si>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</si>
  <si>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</si>
  <si>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</si>
  <si>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</si>
  <si>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</si>
  <si>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</si>
  <si>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</si>
  <si>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</si>
  <si>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</si>
  <si>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</si>
  <si>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</si>
  <si>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</si>
  <si>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</si>
  <si>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</si>
  <si>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</si>
  <si>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</si>
  <si>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</si>
  <si>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</si>
  <si>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</si>
  <si>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</si>
  <si>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</si>
  <si>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</si>
  <si>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</si>
  <si>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</si>
  <si>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</si>
  <si>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</si>
  <si>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</si>
  <si>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</si>
  <si>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</si>
  <si>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</si>
  <si>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</si>
  <si>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</si>
  <si>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</si>
  <si>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</si>
  <si>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</si>
  <si>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</si>
  <si>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</si>
  <si>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</si>
  <si>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</si>
  <si>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</si>
  <si>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</si>
  <si>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</si>
  <si>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</si>
  <si>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</si>
  <si>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</si>
  <si>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</si>
  <si>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</si>
  <si>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</si>
  <si>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</si>
  <si>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</si>
  <si>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</si>
  <si>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</si>
  <si>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</si>
  <si>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</si>
  <si>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</si>
  <si>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</si>
  <si>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</si>
  <si>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</si>
  <si>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</si>
  <si>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</si>
  <si>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</si>
  <si>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</si>
  <si>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</si>
  <si>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</si>
  <si>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</si>
  <si>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</si>
  <si>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</si>
  <si>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</si>
  <si>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</si>
  <si>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</si>
  <si>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</si>
  <si>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</si>
  <si>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</si>
  <si>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</si>
  <si>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</si>
  <si>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</si>
  <si>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</si>
  <si>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</si>
  <si>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</si>
  <si>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</si>
  <si>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</si>
  <si>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</si>
  <si>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</si>
  <si>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</si>
  <si>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</si>
  <si>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</si>
  <si>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</si>
  <si>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</si>
  <si>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</si>
  <si>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</si>
  <si>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</si>
  <si>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</si>
  <si>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</si>
  <si>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</si>
  <si>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</si>
  <si>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</si>
  <si>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</si>
  <si>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</si>
  <si>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</si>
  <si>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</si>
  <si>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</si>
  <si>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</si>
  <si>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</si>
  <si>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</si>
  <si>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</si>
  <si>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</si>
  <si>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</si>
  <si>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</si>
  <si>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</si>
  <si>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</si>
  <si>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</si>
  <si>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</si>
  <si>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</si>
  <si>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</si>
  <si>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</si>
  <si>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</si>
  <si>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</si>
  <si>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</si>
  <si>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</si>
  <si>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</si>
  <si>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</si>
  <si>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</si>
  <si>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</si>
  <si>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</si>
  <si>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</si>
  <si>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</si>
  <si>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</si>
  <si>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</si>
  <si>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</si>
  <si>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</si>
  <si>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</si>
  <si>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</si>
  <si>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</si>
  <si>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</si>
  <si>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</si>
  <si>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</si>
  <si>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</si>
  <si>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</si>
  <si>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</si>
  <si>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</si>
  <si>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</si>
  <si>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</si>
  <si>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</si>
  <si>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</si>
  <si>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</si>
  <si>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</si>
  <si>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</si>
  <si>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</si>
  <si>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</si>
  <si>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</si>
  <si>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</si>
  <si>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</si>
  <si>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</si>
  <si>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</si>
  <si>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</si>
  <si>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</si>
  <si>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</si>
  <si>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</si>
  <si>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</si>
  <si>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</si>
  <si>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</si>
  <si>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</si>
  <si>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</si>
  <si>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</si>
  <si>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</si>
  <si>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</si>
  <si>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</si>
  <si>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</si>
  <si>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</si>
  <si>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</si>
  <si>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</si>
  <si>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</si>
  <si>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</si>
  <si>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</si>
  <si>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</si>
  <si>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</si>
  <si>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</si>
  <si>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</si>
  <si>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</si>
  <si>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</si>
  <si>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</si>
  <si>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</si>
  <si>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</si>
  <si>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</si>
  <si>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</si>
  <si>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</si>
  <si>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</si>
  <si>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</si>
  <si>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</si>
  <si>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</si>
  <si>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</si>
  <si>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</si>
  <si>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</si>
  <si>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</si>
  <si>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</si>
  <si>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</si>
  <si>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</si>
  <si>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</si>
  <si>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</si>
  <si>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</si>
  <si>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</si>
  <si>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</si>
  <si>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</si>
  <si>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</si>
  <si>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</si>
  <si>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</si>
  <si>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</si>
  <si>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</si>
  <si>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</si>
  <si>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</si>
  <si>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</si>
  <si>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</si>
  <si>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</si>
  <si>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</si>
  <si>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</si>
  <si>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</si>
  <si>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</si>
  <si>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</si>
  <si>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</si>
  <si>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</si>
  <si>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</si>
  <si>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</si>
  <si>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</si>
  <si>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</si>
  <si>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</si>
  <si>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</si>
  <si>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</si>
  <si>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</si>
  <si>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</si>
  <si>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</si>
  <si>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</si>
  <si>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</si>
  <si>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</si>
  <si>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</si>
  <si>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</si>
  <si>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</si>
  <si>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</si>
  <si>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</si>
  <si>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</si>
  <si>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</si>
  <si>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</si>
  <si>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</si>
  <si>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</si>
  <si>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</si>
  <si>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</si>
  <si>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</si>
  <si>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</si>
  <si>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</si>
  <si>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</si>
  <si>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</si>
  <si>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</si>
  <si>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</si>
  <si>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</si>
  <si>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</si>
  <si>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</si>
  <si>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</si>
  <si>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</si>
  <si>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</si>
  <si>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</si>
  <si>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</si>
  <si>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</si>
  <si>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</si>
  <si>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</si>
  <si>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</si>
  <si>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</si>
  <si>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</si>
  <si>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</si>
  <si>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</si>
  <si>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</si>
  <si>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</si>
  <si>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</si>
  <si>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</si>
  <si>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</si>
  <si>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</si>
  <si>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</si>
  <si>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</si>
  <si>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</si>
  <si>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</si>
  <si>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</si>
  <si>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</si>
  <si>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</si>
  <si>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</si>
  <si>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</si>
  <si>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</si>
  <si>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</si>
  <si>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</si>
  <si>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</si>
  <si>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</si>
  <si>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</si>
  <si>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</si>
  <si>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</si>
  <si>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</si>
  <si>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</si>
  <si>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</si>
  <si>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</si>
  <si>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</si>
  <si>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</si>
  <si>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</si>
  <si>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</si>
  <si>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</si>
  <si>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</si>
  <si>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</si>
  <si>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</si>
  <si>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</si>
  <si>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</si>
  <si>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</si>
  <si>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</si>
  <si>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</si>
  <si>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</si>
  <si>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</si>
  <si>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</si>
  <si>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</si>
  <si>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</si>
  <si>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</si>
  <si>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</si>
  <si>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</si>
  <si>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</si>
  <si>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</si>
  <si>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</si>
  <si>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</si>
  <si>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</si>
  <si>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</si>
  <si>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</si>
  <si>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</si>
  <si>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</si>
  <si>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</si>
  <si>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</si>
  <si>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</si>
  <si>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</si>
  <si>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</si>
  <si>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</si>
  <si>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</si>
  <si>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</si>
  <si>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</si>
  <si>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</si>
  <si>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</si>
  <si>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</si>
  <si>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</si>
  <si>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</si>
  <si>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</si>
  <si>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</si>
  <si>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</si>
  <si>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</si>
  <si>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</si>
  <si>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</si>
  <si>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</si>
  <si>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</si>
  <si>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</si>
  <si>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</si>
  <si>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</si>
  <si>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</si>
  <si>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</si>
  <si>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</si>
  <si>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</si>
  <si>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</si>
  <si>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</si>
  <si>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</si>
  <si>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</si>
  <si>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</si>
  <si>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</si>
  <si>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</si>
  <si>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</si>
  <si>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</si>
  <si>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</si>
  <si>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</si>
  <si>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</si>
  <si>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</si>
  <si>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</si>
  <si>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</si>
  <si>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</si>
  <si>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</si>
  <si>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</si>
  <si>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</si>
  <si>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</si>
  <si>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</si>
  <si>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</si>
  <si>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</si>
  <si>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</si>
  <si>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</si>
  <si>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</si>
  <si>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</si>
  <si>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</si>
  <si>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</si>
  <si>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</si>
  <si>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</si>
  <si>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</si>
  <si>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</si>
  <si>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</si>
  <si>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</si>
  <si>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</si>
  <si>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</si>
  <si>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</si>
  <si>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</si>
  <si>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</si>
  <si>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</si>
  <si>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</si>
  <si>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</si>
  <si>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</si>
  <si>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</si>
  <si>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</si>
  <si>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</si>
  <si>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</si>
  <si>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</si>
  <si>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</si>
  <si>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</si>
  <si>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</si>
  <si>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</si>
  <si>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</si>
  <si>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</si>
  <si>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</si>
  <si>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</si>
  <si>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</si>
  <si>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</si>
  <si>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</si>
  <si>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</si>
  <si>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</si>
  <si>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</si>
  <si>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</si>
  <si>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</si>
  <si>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</si>
  <si>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</si>
  <si>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</si>
  <si>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</si>
  <si>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</si>
  <si>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</si>
  <si>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</si>
  <si>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</si>
  <si>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</si>
  <si>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</si>
  <si>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</si>
  <si>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</si>
  <si>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</si>
  <si>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</si>
  <si>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</si>
  <si>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</si>
  <si>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</si>
  <si>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</si>
  <si>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</si>
  <si>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</si>
  <si>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</si>
  <si>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</si>
  <si>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</si>
  <si>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</si>
  <si>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</si>
  <si>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</si>
  <si>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</si>
  <si>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</si>
  <si>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</si>
  <si>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</si>
  <si>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</si>
  <si>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</si>
  <si>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</si>
  <si>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</si>
  <si>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</si>
  <si>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</si>
  <si>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</si>
  <si>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</si>
  <si>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</si>
  <si>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</si>
  <si>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</si>
  <si>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</si>
  <si>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</si>
  <si>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</si>
  <si>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</si>
  <si>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</si>
  <si>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</si>
  <si>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</si>
  <si>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</si>
  <si>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</si>
  <si>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</si>
  <si>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</si>
  <si>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</si>
  <si>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</si>
  <si>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</si>
  <si>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</si>
  <si>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</si>
  <si>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</si>
  <si>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</si>
  <si>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</si>
  <si>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</si>
  <si>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</si>
  <si>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</si>
  <si>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</si>
  <si>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</si>
  <si>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</si>
  <si>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</si>
  <si>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</si>
  <si>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</si>
  <si>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</si>
  <si>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</si>
  <si>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</si>
  <si>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</si>
  <si>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</si>
  <si>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</si>
  <si>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</si>
  <si>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</si>
  <si>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</si>
  <si>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</si>
  <si>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</si>
  <si>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</si>
  <si>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</si>
  <si>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</si>
  <si>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</si>
  <si>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</si>
  <si>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</si>
  <si>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</si>
  <si>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</si>
  <si>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</si>
  <si>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</si>
  <si>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</si>
  <si>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</si>
  <si>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</si>
  <si>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</si>
  <si>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</si>
  <si>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</si>
  <si>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</si>
  <si>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</si>
  <si>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</si>
  <si>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</si>
  <si>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</si>
  <si>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</si>
  <si>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</si>
  <si>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</si>
  <si>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</si>
  <si>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</si>
  <si>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</si>
  <si>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</si>
  <si>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</si>
  <si>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</si>
  <si>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</si>
  <si>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</si>
  <si>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</si>
  <si>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</si>
  <si>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</si>
  <si>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</si>
  <si>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</si>
  <si>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</si>
  <si>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</si>
  <si>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</si>
  <si>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</si>
  <si>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</si>
  <si>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</si>
  <si>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</si>
  <si>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</si>
  <si>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</si>
  <si>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</si>
  <si>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</si>
  <si>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</si>
  <si>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</si>
  <si>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</si>
  <si>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</si>
  <si>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</si>
  <si>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</si>
  <si>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</si>
  <si>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</si>
  <si>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</si>
  <si>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</si>
  <si>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</si>
  <si>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</si>
  <si>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</si>
  <si>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</si>
  <si>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</si>
  <si>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</si>
  <si>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</si>
  <si>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</si>
  <si>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</si>
  <si>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</si>
  <si>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</si>
  <si>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</si>
  <si>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</si>
  <si>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</si>
  <si>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</si>
  <si>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</si>
  <si>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</si>
  <si>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</si>
  <si>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</si>
  <si>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</si>
  <si>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</si>
  <si>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</si>
  <si>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</si>
  <si>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</si>
  <si>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</si>
  <si>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</si>
  <si>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</si>
  <si>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</si>
  <si>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</si>
  <si>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</si>
  <si>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</si>
  <si>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</si>
  <si>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</si>
  <si>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</si>
  <si>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</si>
  <si>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</si>
  <si>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</si>
  <si>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</si>
  <si>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</si>
  <si>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</si>
  <si>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</si>
  <si>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</si>
  <si>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</si>
  <si>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</si>
  <si>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</si>
  <si>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</si>
  <si>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</si>
  <si>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</si>
  <si>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</si>
  <si>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</si>
  <si>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</si>
  <si>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</si>
  <si>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</si>
  <si>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</si>
  <si>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</si>
  <si>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</si>
  <si>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</si>
  <si>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</si>
  <si>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</si>
  <si>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</si>
  <si>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</si>
  <si>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</si>
  <si>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</si>
  <si>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</si>
  <si>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</si>
  <si>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</si>
  <si>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</si>
  <si>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</si>
  <si>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</si>
  <si>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</si>
  <si>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</si>
  <si>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</si>
  <si>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</si>
  <si>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</si>
  <si>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</si>
  <si>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</si>
  <si>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</si>
  <si>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</si>
  <si>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</si>
  <si>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</si>
  <si>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</si>
  <si>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</si>
  <si>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</si>
  <si>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</si>
  <si>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</si>
  <si>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</si>
  <si>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</si>
  <si>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</si>
  <si>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</si>
  <si>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</si>
  <si>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</si>
  <si>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</si>
  <si>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</si>
  <si>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</si>
  <si>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</si>
  <si>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</si>
  <si>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</si>
  <si>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</si>
  <si>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</si>
  <si>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</si>
  <si>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</si>
  <si>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</si>
  <si>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</si>
  <si>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</si>
  <si>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</si>
  <si>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</si>
  <si>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</si>
  <si>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</si>
  <si>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</si>
  <si>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</si>
  <si>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</si>
  <si>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</si>
  <si>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</si>
  <si>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</si>
  <si>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</si>
  <si>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</si>
  <si>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</si>
  <si>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</si>
  <si>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</si>
  <si>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</si>
  <si>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</si>
  <si>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</si>
  <si>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</si>
  <si>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</si>
  <si>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</si>
  <si>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</si>
  <si>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</si>
  <si>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</si>
  <si>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</si>
  <si>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</si>
  <si>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</si>
  <si>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</si>
  <si>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</si>
  <si>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</si>
  <si>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</si>
  <si>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</si>
  <si>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</si>
  <si>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</si>
  <si>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</si>
  <si>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</si>
  <si>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</si>
  <si>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</si>
  <si>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</si>
  <si>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</si>
  <si>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</si>
  <si>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</si>
  <si>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</si>
  <si>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</si>
  <si>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</si>
  <si>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</si>
  <si>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</si>
  <si>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</si>
  <si>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</si>
  <si>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</si>
  <si>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</si>
  <si>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</si>
  <si>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</si>
  <si>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</si>
  <si>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</si>
  <si>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</si>
  <si>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</si>
  <si>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</si>
  <si>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</si>
  <si>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</si>
  <si>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</si>
  <si>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</si>
  <si>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</si>
  <si>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</si>
  <si>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</si>
  <si>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</si>
  <si>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</si>
  <si>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</si>
  <si>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</si>
  <si>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</si>
  <si>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</si>
  <si>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</si>
  <si>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</si>
  <si>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</si>
  <si>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</si>
  <si>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</si>
  <si>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</si>
  <si>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</si>
  <si>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</si>
  <si>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</si>
  <si>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</si>
  <si>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</si>
  <si>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</si>
  <si>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</si>
  <si>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</si>
  <si>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</si>
  <si>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</si>
  <si>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</si>
  <si>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</si>
  <si>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</si>
  <si>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</si>
  <si>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</si>
  <si>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</si>
  <si>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</si>
  <si>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</si>
  <si>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</si>
  <si>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</si>
  <si>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</si>
  <si>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</si>
  <si>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</si>
  <si>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</si>
  <si>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</si>
  <si>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</si>
  <si>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</si>
  <si>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</si>
  <si>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</si>
  <si>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</si>
  <si>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</si>
  <si>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</si>
  <si>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</si>
  <si>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</si>
  <si>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</si>
  <si>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</si>
  <si>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</si>
  <si>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</si>
  <si>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</si>
  <si>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</si>
  <si>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</si>
  <si>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</si>
  <si>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</si>
  <si>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</si>
  <si>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</si>
  <si>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</si>
  <si>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</si>
  <si>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</si>
  <si>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</si>
  <si>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</si>
  <si>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</si>
  <si>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</si>
  <si>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</si>
  <si>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</si>
  <si>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</si>
  <si>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</si>
  <si>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</si>
  <si>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</si>
  <si>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</si>
  <si>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</si>
  <si>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</si>
  <si>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</si>
  <si>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</si>
  <si>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</si>
  <si>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</si>
  <si>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</si>
  <si>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</si>
  <si>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</si>
  <si>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</si>
  <si>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</si>
  <si>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</si>
  <si>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</si>
  <si>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</si>
  <si>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</si>
  <si>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</si>
  <si>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</si>
  <si>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</si>
  <si>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</si>
  <si>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</si>
  <si>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</si>
  <si>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</si>
  <si>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</si>
  <si>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</si>
  <si>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</si>
  <si>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</si>
  <si>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</si>
  <si>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</si>
  <si>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</si>
  <si>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</si>
  <si>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</si>
  <si>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</si>
  <si>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</si>
  <si>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</si>
  <si>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</si>
  <si>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</si>
  <si>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</si>
  <si>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</si>
  <si>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</si>
  <si>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</si>
  <si>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</si>
  <si>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</si>
  <si>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</si>
  <si>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</si>
  <si>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</si>
  <si>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</si>
  <si>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</si>
  <si>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</si>
  <si>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</si>
  <si>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</si>
  <si>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</si>
  <si>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</si>
  <si>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</si>
  <si>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</si>
  <si>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</si>
  <si>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</si>
  <si>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</si>
  <si>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</si>
  <si>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</si>
  <si>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</si>
  <si>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</si>
  <si>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</si>
  <si>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</si>
  <si>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</si>
  <si>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</si>
  <si>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</si>
  <si>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</si>
  <si>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</si>
  <si>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</si>
  <si>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</si>
  <si>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</si>
  <si>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</si>
  <si>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</si>
  <si>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</si>
  <si>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</si>
  <si>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</si>
  <si>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</si>
  <si>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</si>
  <si>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</si>
  <si>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</si>
  <si>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</si>
  <si>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</si>
  <si>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</si>
  <si>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</si>
  <si>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</si>
  <si>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</si>
  <si>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</si>
  <si>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</si>
  <si>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</si>
  <si>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</si>
  <si>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</si>
  <si>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</si>
  <si>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</si>
  <si>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</si>
  <si>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</si>
  <si>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</si>
  <si>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</si>
  <si>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</si>
  <si>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</si>
  <si>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</si>
  <si>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</si>
  <si>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</si>
  <si>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</si>
  <si>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</si>
  <si>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</si>
  <si>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</si>
  <si>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</si>
  <si>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</si>
  <si>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</si>
  <si>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</si>
  <si>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</si>
  <si>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</si>
  <si>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</si>
  <si>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</si>
  <si>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</si>
  <si>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</si>
  <si>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</si>
  <si>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</si>
  <si>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</si>
  <si>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</si>
  <si>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</si>
  <si>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</si>
  <si>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</si>
  <si>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</si>
  <si>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</si>
  <si>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</si>
  <si>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</si>
  <si>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</si>
  <si>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</si>
  <si>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</si>
  <si>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</si>
  <si>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</si>
  <si>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</si>
  <si>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</si>
  <si>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</si>
  <si>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</si>
  <si>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</si>
  <si>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</si>
  <si>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</si>
  <si>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</si>
  <si>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</si>
  <si>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</si>
  <si>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</si>
  <si>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</si>
  <si>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</si>
  <si>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</si>
  <si>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</si>
  <si>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</si>
  <si>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</si>
  <si>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</si>
  <si>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</si>
  <si>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</si>
  <si>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</si>
  <si>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</si>
  <si>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</si>
  <si>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</si>
  <si>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</si>
  <si>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</si>
  <si>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</si>
  <si>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</si>
  <si>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</si>
  <si>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</si>
  <si>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</si>
  <si>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</si>
  <si>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</si>
  <si>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</si>
  <si>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</si>
  <si>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</si>
  <si>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</si>
  <si>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</si>
  <si>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</si>
  <si>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</si>
  <si>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</si>
  <si>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</si>
  <si>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</si>
  <si>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</si>
  <si>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</si>
  <si>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</si>
  <si>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</si>
  <si>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</si>
  <si>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</si>
  <si>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</si>
  <si>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</si>
  <si>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</si>
  <si>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</si>
  <si>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</si>
  <si>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</si>
  <si>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</si>
  <si>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</si>
  <si>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</si>
  <si>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</si>
  <si>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</si>
  <si>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</si>
  <si>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</si>
  <si>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</si>
  <si>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</si>
  <si>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</si>
  <si>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</si>
  <si>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</si>
  <si>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</si>
  <si>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</si>
  <si>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</si>
  <si>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</si>
  <si>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</si>
  <si>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</si>
  <si>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</si>
  <si>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</si>
  <si>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</si>
  <si>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</si>
  <si>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</si>
  <si>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</si>
  <si>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</si>
  <si>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</si>
  <si>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</si>
  <si>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</si>
  <si>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</si>
  <si>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</si>
  <si>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</si>
  <si>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</si>
  <si>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</si>
  <si>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</si>
  <si>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</si>
  <si>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</si>
  <si>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</si>
  <si>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</si>
  <si>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</si>
  <si>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</si>
  <si>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</si>
  <si>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</si>
  <si>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</si>
  <si>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</si>
  <si>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</si>
  <si>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</si>
  <si>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</si>
  <si>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</si>
  <si>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</si>
  <si>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</si>
  <si>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</si>
  <si>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</si>
  <si>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</si>
  <si>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</si>
  <si>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</si>
  <si>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</si>
  <si>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</si>
  <si>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</si>
  <si>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</si>
  <si>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</si>
  <si>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</si>
  <si>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</si>
  <si>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</si>
  <si>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</si>
  <si>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</si>
  <si>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</si>
  <si>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</si>
  <si>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</si>
  <si>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</si>
  <si>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</si>
  <si>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</si>
  <si>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</si>
  <si>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</si>
  <si>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</si>
  <si>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</si>
  <si>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</si>
  <si>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</si>
  <si>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</si>
  <si>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</si>
  <si>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</si>
  <si>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</si>
  <si>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</si>
  <si>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</si>
  <si>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</si>
  <si>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</si>
  <si>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</si>
  <si>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</si>
  <si>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</si>
  <si>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</si>
  <si>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</si>
  <si>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</si>
  <si>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</si>
  <si>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</si>
  <si>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</si>
  <si>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</si>
  <si>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</si>
  <si>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</si>
  <si>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</si>
  <si>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</si>
  <si>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</si>
  <si>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</si>
  <si>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</si>
  <si>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</si>
  <si>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</si>
  <si>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</si>
  <si>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</si>
  <si>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</si>
  <si>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</si>
  <si>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</si>
  <si>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</si>
  <si>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</si>
  <si>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</si>
  <si>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</si>
  <si>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</si>
  <si>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</si>
  <si>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</si>
  <si>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</si>
  <si>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</si>
  <si>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</si>
  <si>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</si>
  <si>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</si>
  <si>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</si>
  <si>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</si>
  <si>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</si>
  <si>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</si>
  <si>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</si>
  <si>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</si>
  <si>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</si>
  <si>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</si>
  <si>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</si>
  <si>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</si>
  <si>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</si>
  <si>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</si>
  <si>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</si>
  <si>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</si>
  <si>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</si>
  <si>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</si>
  <si>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</si>
  <si>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</si>
  <si>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</si>
  <si>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</si>
  <si>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</si>
  <si>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</si>
  <si>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</si>
  <si>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</si>
  <si>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</si>
  <si>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</si>
  <si>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</si>
  <si>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</si>
  <si>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</si>
  <si>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</si>
  <si>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</si>
  <si>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</si>
  <si>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</si>
  <si>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</si>
  <si>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</si>
  <si>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</si>
  <si>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</si>
  <si>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</si>
  <si>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</si>
  <si>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</si>
  <si>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</si>
  <si>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</si>
  <si>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</si>
  <si>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</si>
  <si>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</si>
  <si>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</si>
  <si>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</si>
  <si>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</si>
  <si>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</si>
  <si>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</si>
  <si>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</si>
  <si>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</si>
  <si>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</si>
  <si>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</si>
  <si>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</si>
  <si>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</si>
  <si>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</si>
  <si>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</si>
  <si>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</si>
  <si>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</si>
  <si>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</si>
  <si>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</si>
  <si>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</si>
  <si>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</si>
  <si>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</si>
  <si>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</si>
  <si>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</si>
  <si>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</si>
  <si>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</si>
  <si>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</si>
  <si>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</si>
  <si>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</si>
  <si>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</si>
  <si>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</si>
  <si>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</si>
  <si>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</si>
  <si>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</si>
  <si>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</si>
  <si>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</si>
  <si>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</si>
  <si>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</si>
  <si>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</si>
  <si>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</si>
  <si>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</si>
  <si>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</si>
  <si>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</si>
  <si>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</si>
  <si>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</si>
  <si>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</si>
  <si>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</si>
  <si>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</si>
  <si>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</si>
  <si>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</si>
  <si>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</si>
  <si>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</si>
  <si>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</si>
  <si>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</si>
  <si>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</si>
  <si>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</si>
  <si>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</si>
  <si>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</si>
  <si>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</si>
  <si>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</si>
  <si>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</si>
  <si>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</si>
  <si>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</si>
  <si>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</si>
  <si>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</si>
  <si>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</si>
  <si>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</si>
  <si>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</si>
  <si>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</si>
  <si>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</si>
  <si>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</si>
  <si>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</si>
  <si>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</si>
  <si>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</si>
  <si>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</si>
  <si>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</si>
  <si>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</si>
  <si>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</si>
  <si>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</si>
  <si>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</si>
  <si>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</si>
  <si>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</si>
  <si>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</si>
  <si>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</si>
  <si>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</si>
  <si>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</si>
  <si>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</si>
  <si>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</si>
  <si>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</si>
  <si>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</si>
  <si>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</si>
  <si>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</si>
  <si>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</si>
  <si>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</si>
  <si>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</si>
  <si>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</si>
  <si>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</si>
  <si>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</si>
  <si>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</si>
  <si>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</si>
  <si>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</si>
  <si>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</si>
  <si>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</si>
  <si>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</si>
  <si>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</si>
  <si>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</si>
  <si>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</si>
  <si>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</si>
  <si>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</si>
  <si>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</si>
  <si>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</si>
  <si>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</si>
  <si>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</si>
  <si>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</si>
  <si>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</si>
  <si>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</si>
  <si>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</si>
  <si>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</si>
  <si>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</si>
  <si>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</si>
  <si>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</si>
  <si>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</si>
  <si>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</si>
  <si>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</si>
  <si>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</si>
  <si>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</si>
  <si>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</si>
  <si>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</si>
  <si>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</si>
  <si>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</si>
  <si>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</si>
  <si>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</si>
  <si>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</si>
  <si>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</si>
  <si>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</si>
  <si>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</si>
  <si>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</si>
  <si>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</si>
  <si>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</si>
  <si>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</si>
  <si>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</si>
  <si>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</si>
  <si>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</si>
  <si>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</si>
  <si>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</si>
  <si>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</si>
  <si>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</si>
  <si>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</si>
  <si>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</si>
  <si>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</si>
  <si>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</si>
  <si>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</si>
  <si>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</si>
  <si>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</si>
  <si>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</si>
  <si>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</si>
  <si>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</si>
  <si>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</si>
  <si>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</si>
  <si>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</si>
  <si>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</si>
  <si>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Рума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</si>
</sst>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585</c:v>
                </c:pt>
                <c:pt idx="1">
                  <c:v>791</c:v>
                </c:pt>
                <c:pt idx="2">
                  <c:v>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601</c:v>
                </c:pt>
                <c:pt idx="1">
                  <c:v>749</c:v>
                </c:pt>
                <c:pt idx="2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3340</c:v>
                </c:pt>
                <c:pt idx="1">
                  <c:v>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95424"/>
        <c:axId val="153543808"/>
      </c:barChart>
      <c:catAx>
        <c:axId val="153495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43808"/>
        <c:crosses val="autoZero"/>
        <c:auto val="1"/>
        <c:lblAlgn val="ctr"/>
        <c:lblOffset val="100"/>
        <c:noMultiLvlLbl val="0"/>
      </c:catAx>
      <c:valAx>
        <c:axId val="153543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95424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2460</c:v>
                </c:pt>
                <c:pt idx="1">
                  <c:v>2288</c:v>
                </c:pt>
                <c:pt idx="2">
                  <c:v>2192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53632"/>
        <c:axId val="153655168"/>
      </c:barChart>
      <c:catAx>
        <c:axId val="15365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55168"/>
        <c:crosses val="autoZero"/>
        <c:auto val="1"/>
        <c:lblAlgn val="ctr"/>
        <c:lblOffset val="100"/>
        <c:noMultiLvlLbl val="0"/>
      </c:catAx>
      <c:valAx>
        <c:axId val="15365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53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50</c:v>
                </c:pt>
                <c:pt idx="1">
                  <c:v>54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01696"/>
        <c:axId val="154120960"/>
      </c:barChart>
      <c:catAx>
        <c:axId val="153901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20960"/>
        <c:crosses val="autoZero"/>
        <c:auto val="1"/>
        <c:lblAlgn val="ctr"/>
        <c:lblOffset val="100"/>
        <c:noMultiLvlLbl val="0"/>
      </c:catAx>
      <c:valAx>
        <c:axId val="154120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3901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7472"/>
        <c:axId val="154260608"/>
      </c:barChart>
      <c:catAx>
        <c:axId val="1542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60608"/>
        <c:crosses val="autoZero"/>
        <c:auto val="1"/>
        <c:lblAlgn val="ctr"/>
        <c:lblOffset val="100"/>
        <c:noMultiLvlLbl val="0"/>
      </c:catAx>
      <c:valAx>
        <c:axId val="154260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96</c:v>
                </c:pt>
                <c:pt idx="1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893696"/>
        <c:axId val="154953600"/>
      </c:barChart>
      <c:catAx>
        <c:axId val="154893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53600"/>
        <c:crosses val="autoZero"/>
        <c:auto val="1"/>
        <c:lblAlgn val="ctr"/>
        <c:lblOffset val="100"/>
        <c:noMultiLvlLbl val="0"/>
      </c:catAx>
      <c:valAx>
        <c:axId val="1549536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3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152.489</c:v>
                </c:pt>
                <c:pt idx="1">
                  <c:v>172.489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33280"/>
        <c:axId val="155247360"/>
      </c:barChart>
      <c:catAx>
        <c:axId val="155233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47360"/>
        <c:crosses val="autoZero"/>
        <c:auto val="1"/>
        <c:lblAlgn val="ctr"/>
        <c:lblOffset val="100"/>
        <c:noMultiLvlLbl val="0"/>
      </c:catAx>
      <c:valAx>
        <c:axId val="155247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16021</c:v>
                </c:pt>
                <c:pt idx="1">
                  <c:v>15310</c:v>
                </c:pt>
                <c:pt idx="2">
                  <c:v>14879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2632320"/>
        <c:axId val="232633856"/>
      </c:barChart>
      <c:catAx>
        <c:axId val="23263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633856"/>
        <c:crosses val="autoZero"/>
        <c:auto val="1"/>
        <c:lblAlgn val="ctr"/>
        <c:lblOffset val="100"/>
        <c:noMultiLvlLbl val="0"/>
      </c:catAx>
      <c:valAx>
        <c:axId val="23263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632320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5.9</c:v>
                </c:pt>
                <c:pt idx="1">
                  <c:v>4</c:v>
                </c:pt>
                <c:pt idx="2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7595904"/>
        <c:axId val="327597440"/>
      </c:barChart>
      <c:catAx>
        <c:axId val="32759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597440"/>
        <c:crosses val="autoZero"/>
        <c:auto val="1"/>
        <c:lblAlgn val="ctr"/>
        <c:lblOffset val="100"/>
        <c:noMultiLvlLbl val="0"/>
      </c:catAx>
      <c:valAx>
        <c:axId val="327597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595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13.3</c:v>
                </c:pt>
                <c:pt idx="1">
                  <c:v>18.8</c:v>
                </c:pt>
                <c:pt idx="2">
                  <c:v>24.8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8094848"/>
        <c:axId val="328096768"/>
      </c:barChart>
      <c:catAx>
        <c:axId val="32809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096768"/>
        <c:crosses val="autoZero"/>
        <c:auto val="1"/>
        <c:lblAlgn val="ctr"/>
        <c:lblOffset val="100"/>
        <c:noMultiLvlLbl val="0"/>
      </c:catAx>
      <c:valAx>
        <c:axId val="328096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8094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16.893431016437852</c:v>
                </c:pt>
                <c:pt idx="1">
                  <c:v>60.337786533686312</c:v>
                </c:pt>
                <c:pt idx="2">
                  <c:v>22.768782449875843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151</c:v>
                </c:pt>
                <c:pt idx="1">
                  <c:v>245</c:v>
                </c:pt>
                <c:pt idx="2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19</c:v>
                </c:pt>
                <c:pt idx="1">
                  <c:v>57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40</c:v>
                </c:pt>
                <c:pt idx="1">
                  <c:v>41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28914816"/>
        <c:axId val="328916352"/>
      </c:barChart>
      <c:catAx>
        <c:axId val="32891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916352"/>
        <c:crosses val="autoZero"/>
        <c:auto val="1"/>
        <c:lblAlgn val="ctr"/>
        <c:lblOffset val="100"/>
        <c:noMultiLvlLbl val="0"/>
      </c:catAx>
      <c:valAx>
        <c:axId val="32891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289148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30000640"/>
        <c:axId val="330003200"/>
      </c:barChart>
      <c:catAx>
        <c:axId val="33000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0003200"/>
        <c:crosses val="autoZero"/>
        <c:auto val="1"/>
        <c:lblAlgn val="ctr"/>
        <c:lblOffset val="100"/>
        <c:noMultiLvlLbl val="0"/>
      </c:catAx>
      <c:valAx>
        <c:axId val="330003200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3000064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101.7</c:v>
                </c:pt>
                <c:pt idx="1">
                  <c:v>108.2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107.4</c:v>
                </c:pt>
                <c:pt idx="1">
                  <c:v>106.4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0054656"/>
        <c:axId val="330250112"/>
      </c:barChart>
      <c:catAx>
        <c:axId val="330054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0250112"/>
        <c:crosses val="autoZero"/>
        <c:auto val="1"/>
        <c:lblAlgn val="ctr"/>
        <c:lblOffset val="100"/>
        <c:noMultiLvlLbl val="0"/>
      </c:catAx>
      <c:valAx>
        <c:axId val="33025011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005465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1050</c:v>
                </c:pt>
                <c:pt idx="1">
                  <c:v>929</c:v>
                </c:pt>
                <c:pt idx="2">
                  <c:v>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1078272"/>
        <c:axId val="331080064"/>
      </c:barChart>
      <c:catAx>
        <c:axId val="33107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080064"/>
        <c:crosses val="autoZero"/>
        <c:auto val="1"/>
        <c:lblAlgn val="ctr"/>
        <c:lblOffset val="100"/>
        <c:noMultiLvlLbl val="0"/>
      </c:catAx>
      <c:valAx>
        <c:axId val="3310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078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23</c:v>
                </c:pt>
                <c:pt idx="1">
                  <c:v>30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34</c:v>
                </c:pt>
                <c:pt idx="1">
                  <c:v>58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1264384"/>
        <c:axId val="331265920"/>
      </c:barChart>
      <c:catAx>
        <c:axId val="33126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265920"/>
        <c:crosses val="autoZero"/>
        <c:auto val="1"/>
        <c:lblAlgn val="ctr"/>
        <c:lblOffset val="100"/>
        <c:noMultiLvlLbl val="0"/>
      </c:catAx>
      <c:valAx>
        <c:axId val="33126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2643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135</c:v>
                </c:pt>
                <c:pt idx="1">
                  <c:v>120</c:v>
                </c:pt>
                <c:pt idx="2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189</c:v>
                </c:pt>
                <c:pt idx="1">
                  <c:v>185</c:v>
                </c:pt>
                <c:pt idx="2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1380992"/>
        <c:axId val="331411456"/>
      </c:barChart>
      <c:catAx>
        <c:axId val="33138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411456"/>
        <c:crosses val="autoZero"/>
        <c:auto val="1"/>
        <c:lblAlgn val="ctr"/>
        <c:lblOffset val="100"/>
        <c:noMultiLvlLbl val="0"/>
      </c:catAx>
      <c:valAx>
        <c:axId val="33141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380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2.2820086601407783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2.2902173243858894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2.2368610067926697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2.2655913316505574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2.3127911510599439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2.6329290566192616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2.719120031192924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3.0474666009973528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3.324509019269839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3.4476389829465002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3.4106999938435014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3.8190810400377599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4.3793223747665655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4.4921915081368384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3.7062119066674879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1.9577664224589053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1.6171068562868107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1.2210388064602187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33150848"/>
        <c:axId val="333154176"/>
      </c:barChart>
      <c:catAx>
        <c:axId val="33315084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33154176"/>
        <c:crosses val="autoZero"/>
        <c:auto val="1"/>
        <c:lblAlgn val="ctr"/>
        <c:lblOffset val="100"/>
        <c:noMultiLvlLbl val="0"/>
      </c:catAx>
      <c:valAx>
        <c:axId val="33315417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331508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2.3928256274497732</c:v>
                </c:pt>
                <c:pt idx="1">
                  <c:v>2.4667036056557694</c:v>
                </c:pt>
                <c:pt idx="2">
                  <c:v>2.3784604650208294</c:v>
                </c:pt>
                <c:pt idx="3">
                  <c:v>2.3702518007757187</c:v>
                </c:pt>
                <c:pt idx="4">
                  <c:v>2.3928256274497732</c:v>
                </c:pt>
                <c:pt idx="5">
                  <c:v>2.764267684541033</c:v>
                </c:pt>
                <c:pt idx="6">
                  <c:v>3.033101438568409</c:v>
                </c:pt>
                <c:pt idx="7">
                  <c:v>3.4086478277822243</c:v>
                </c:pt>
                <c:pt idx="8">
                  <c:v>3.6118122678487143</c:v>
                </c:pt>
                <c:pt idx="9">
                  <c:v>3.4968909684171643</c:v>
                </c:pt>
                <c:pt idx="10">
                  <c:v>3.369656672617948</c:v>
                </c:pt>
                <c:pt idx="11">
                  <c:v>3.4271173223337232</c:v>
                </c:pt>
                <c:pt idx="12">
                  <c:v>3.9504196679595314</c:v>
                </c:pt>
                <c:pt idx="13">
                  <c:v>3.8252375382215931</c:v>
                </c:pt>
                <c:pt idx="14">
                  <c:v>3.1254489113259045</c:v>
                </c:pt>
                <c:pt idx="15">
                  <c:v>1.3605860986271008</c:v>
                </c:pt>
                <c:pt idx="16">
                  <c:v>0.9173182293911224</c:v>
                </c:pt>
                <c:pt idx="17">
                  <c:v>0.54587617229986252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33330688"/>
        <c:axId val="333365632"/>
      </c:barChart>
      <c:catAx>
        <c:axId val="3333306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33365632"/>
        <c:crosses val="autoZero"/>
        <c:auto val="1"/>
        <c:lblAlgn val="ctr"/>
        <c:lblOffset val="100"/>
        <c:noMultiLvlLbl val="0"/>
      </c:catAx>
      <c:valAx>
        <c:axId val="3333656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33306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0.24123213954351458</c:v>
                </c:pt>
                <c:pt idx="1">
                  <c:v>0.20297029702970298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1.9716088328075709</c:v>
                </c:pt>
                <c:pt idx="1">
                  <c:v>0.61386138613861385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FCA-4725-9D2D-F5A29DF42E55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FCA-4725-9D2D-F5A29DF42E5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7.7982928187047689</c:v>
                </c:pt>
                <c:pt idx="1">
                  <c:v>3.5495049504950491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FCA-4725-9D2D-F5A29DF42E55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FCA-4725-9D2D-F5A29DF42E5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21.186676563369826</c:v>
                </c:pt>
                <c:pt idx="1">
                  <c:v>18.024752475247524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FCA-4725-9D2D-F5A29DF42E5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FCA-4725-9D2D-F5A29DF42E55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51.781406568936731</c:v>
                </c:pt>
                <c:pt idx="1">
                  <c:v>63.678217821782177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AFCA-4725-9D2D-F5A29DF42E55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AFCA-4725-9D2D-F5A29DF42E5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5.4926702542215624</c:v>
                </c:pt>
                <c:pt idx="1">
                  <c:v>4.3069306930693063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AFCA-4725-9D2D-F5A29DF42E55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AFCA-4725-9D2D-F5A29DF42E5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11.528112822416032</c:v>
                </c:pt>
                <c:pt idx="1">
                  <c:v>9.6237623762376234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34316288"/>
        <c:axId val="334318208"/>
      </c:barChart>
      <c:catAx>
        <c:axId val="33431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4318208"/>
        <c:crosses val="autoZero"/>
        <c:auto val="1"/>
        <c:lblAlgn val="ctr"/>
        <c:lblOffset val="100"/>
        <c:noMultiLvlLbl val="0"/>
      </c:catAx>
      <c:valAx>
        <c:axId val="334318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43162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DC2-40BC-95C6-8B1259B071A9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DC2-40BC-95C6-8B1259B071A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29.532380775654111</c:v>
                </c:pt>
                <c:pt idx="1">
                  <c:v>25.579207920792079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DC2-40BC-95C6-8B1259B071A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DC2-40BC-95C6-8B1259B071A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31.026164408981259</c:v>
                </c:pt>
                <c:pt idx="1">
                  <c:v>37.292079207920793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4DC2-40BC-95C6-8B1259B071A9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4DC2-40BC-95C6-8B1259B071A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39.177027277788085</c:v>
                </c:pt>
                <c:pt idx="1">
                  <c:v>36.836633663366335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0.2644275375765448</c:v>
                </c:pt>
                <c:pt idx="1">
                  <c:v>0.29207920792079206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34899840"/>
        <c:axId val="334972032"/>
      </c:barChart>
      <c:catAx>
        <c:axId val="33489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4972032"/>
        <c:crosses val="autoZero"/>
        <c:auto val="1"/>
        <c:lblAlgn val="ctr"/>
        <c:lblOffset val="100"/>
        <c:noMultiLvlLbl val="0"/>
      </c:catAx>
      <c:valAx>
        <c:axId val="334972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48998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1293</c:v>
                </c:pt>
                <c:pt idx="1">
                  <c:v>1077</c:v>
                </c:pt>
                <c:pt idx="2">
                  <c:v>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1186</c:v>
                </c:pt>
                <c:pt idx="1">
                  <c:v>986</c:v>
                </c:pt>
                <c:pt idx="2">
                  <c:v>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22</c:v>
                </c:pt>
                <c:pt idx="3">
                  <c:v>16</c:v>
                </c:pt>
                <c:pt idx="4">
                  <c:v>22</c:v>
                </c:pt>
                <c:pt idx="5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12</c:v>
                </c:pt>
                <c:pt idx="3">
                  <c:v>25</c:v>
                </c:pt>
                <c:pt idx="4">
                  <c:v>20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35008512"/>
        <c:axId val="335020800"/>
      </c:barChart>
      <c:catAx>
        <c:axId val="335008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5020800"/>
        <c:crosses val="autoZero"/>
        <c:auto val="1"/>
        <c:lblAlgn val="ctr"/>
        <c:lblOffset val="100"/>
        <c:noMultiLvlLbl val="0"/>
      </c:catAx>
      <c:valAx>
        <c:axId val="3350208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5008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0.96</c:v>
                </c:pt>
                <c:pt idx="1">
                  <c:v>0.37</c:v>
                </c:pt>
                <c:pt idx="3">
                  <c:v>0.39</c:v>
                </c:pt>
                <c:pt idx="4">
                  <c:v>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35713408"/>
        <c:axId val="335714944"/>
      </c:barChart>
      <c:catAx>
        <c:axId val="335713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5714944"/>
        <c:crosses val="autoZero"/>
        <c:auto val="1"/>
        <c:lblAlgn val="ctr"/>
        <c:lblOffset val="100"/>
        <c:noMultiLvlLbl val="0"/>
      </c:catAx>
      <c:valAx>
        <c:axId val="3357149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57134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45.833333333333329</c:v>
                </c:pt>
                <c:pt idx="1">
                  <c:v>63.851533082302311</c:v>
                </c:pt>
                <c:pt idx="2">
                  <c:v>17.73954864964854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54.166666666666664</c:v>
                </c:pt>
                <c:pt idx="1">
                  <c:v>36.148466917697689</c:v>
                </c:pt>
                <c:pt idx="2">
                  <c:v>82.26045135035146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35809152"/>
        <c:axId val="335827328"/>
      </c:barChart>
      <c:catAx>
        <c:axId val="335809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5827328"/>
        <c:crosses val="autoZero"/>
        <c:auto val="1"/>
        <c:lblAlgn val="ctr"/>
        <c:lblOffset val="100"/>
        <c:noMultiLvlLbl val="0"/>
      </c:catAx>
      <c:valAx>
        <c:axId val="3358273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58091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204</c:v>
                </c:pt>
                <c:pt idx="1">
                  <c:v>199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247</c:v>
                </c:pt>
                <c:pt idx="1">
                  <c:v>183</c:v>
                </c:pt>
                <c:pt idx="2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6333440"/>
        <c:axId val="336356480"/>
      </c:barChart>
      <c:catAx>
        <c:axId val="33633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6356480"/>
        <c:crosses val="autoZero"/>
        <c:auto val="1"/>
        <c:lblAlgn val="ctr"/>
        <c:lblOffset val="100"/>
        <c:noMultiLvlLbl val="0"/>
      </c:catAx>
      <c:valAx>
        <c:axId val="336356480"/>
        <c:scaling>
          <c:orientation val="minMax"/>
          <c:max val="6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36333440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443</c:v>
                </c:pt>
                <c:pt idx="1">
                  <c:v>479</c:v>
                </c:pt>
                <c:pt idx="2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459</c:v>
                </c:pt>
                <c:pt idx="1">
                  <c:v>474</c:v>
                </c:pt>
                <c:pt idx="2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6480896"/>
        <c:axId val="336499456"/>
      </c:barChart>
      <c:catAx>
        <c:axId val="33648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6499456"/>
        <c:crosses val="autoZero"/>
        <c:auto val="1"/>
        <c:lblAlgn val="ctr"/>
        <c:lblOffset val="100"/>
        <c:noMultiLvlLbl val="0"/>
      </c:catAx>
      <c:valAx>
        <c:axId val="336499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364808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25.89723728375936</c:v>
                </c:pt>
                <c:pt idx="1">
                  <c:v>27.803182732760195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29.382907306997158</c:v>
                </c:pt>
                <c:pt idx="1">
                  <c:v>28.809218950064018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17.738187451587915</c:v>
                </c:pt>
                <c:pt idx="1">
                  <c:v>20.294494238156211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13.129357087529048</c:v>
                </c:pt>
                <c:pt idx="1">
                  <c:v>14.761295042985184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7.5781048282984766</c:v>
                </c:pt>
                <c:pt idx="1">
                  <c:v>5.4508871410279855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6.2742060418280401</c:v>
                </c:pt>
                <c:pt idx="1">
                  <c:v>2.8809218950064022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11600384"/>
        <c:axId val="411601920"/>
      </c:barChart>
      <c:catAx>
        <c:axId val="411600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1601920"/>
        <c:crosses val="autoZero"/>
        <c:auto val="1"/>
        <c:lblAlgn val="ctr"/>
        <c:lblOffset val="100"/>
        <c:noMultiLvlLbl val="0"/>
      </c:catAx>
      <c:valAx>
        <c:axId val="4116019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16003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53.93</c:v>
                </c:pt>
                <c:pt idx="1">
                  <c:v>39.56</c:v>
                </c:pt>
                <c:pt idx="2">
                  <c:v>5.43</c:v>
                </c:pt>
                <c:pt idx="3">
                  <c:v>0.7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56.86</c:v>
                </c:pt>
                <c:pt idx="1">
                  <c:v>34.65</c:v>
                </c:pt>
                <c:pt idx="2">
                  <c:v>6.83</c:v>
                </c:pt>
                <c:pt idx="3">
                  <c:v>1.19</c:v>
                </c:pt>
                <c:pt idx="4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11871104"/>
        <c:axId val="411872640"/>
      </c:barChart>
      <c:catAx>
        <c:axId val="41187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1872640"/>
        <c:crosses val="autoZero"/>
        <c:auto val="1"/>
        <c:lblAlgn val="ctr"/>
        <c:lblOffset val="100"/>
        <c:noMultiLvlLbl val="0"/>
      </c:catAx>
      <c:valAx>
        <c:axId val="411872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187110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52433</c:v>
                </c:pt>
                <c:pt idx="1">
                  <c:v>57109</c:v>
                </c:pt>
                <c:pt idx="2">
                  <c:v>65765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2197632"/>
        <c:axId val="412199168"/>
      </c:barChart>
      <c:catAx>
        <c:axId val="41219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2199168"/>
        <c:crosses val="autoZero"/>
        <c:auto val="1"/>
        <c:lblAlgn val="ctr"/>
        <c:lblOffset val="100"/>
        <c:noMultiLvlLbl val="0"/>
      </c:catAx>
      <c:valAx>
        <c:axId val="41219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2197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7262</c:v>
                </c:pt>
                <c:pt idx="1">
                  <c:v>7413</c:v>
                </c:pt>
                <c:pt idx="2">
                  <c:v>7642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8969</c:v>
                </c:pt>
                <c:pt idx="1">
                  <c:v>9072</c:v>
                </c:pt>
                <c:pt idx="2">
                  <c:v>9186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3991680"/>
        <c:axId val="413993216"/>
      </c:barChart>
      <c:catAx>
        <c:axId val="4139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3993216"/>
        <c:crosses val="autoZero"/>
        <c:auto val="1"/>
        <c:lblAlgn val="ctr"/>
        <c:lblOffset val="100"/>
        <c:noMultiLvlLbl val="0"/>
      </c:catAx>
      <c:valAx>
        <c:axId val="413993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3991680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13.3</c:v>
                </c:pt>
                <c:pt idx="1">
                  <c:v>23.8</c:v>
                </c:pt>
                <c:pt idx="2">
                  <c:v>5</c:v>
                </c:pt>
                <c:pt idx="3">
                  <c:v>57.9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15.6</c:v>
                </c:pt>
                <c:pt idx="1">
                  <c:v>51</c:v>
                </c:pt>
                <c:pt idx="2">
                  <c:v>33.299999999999997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85.45551411827384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14.544485881726157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15160192"/>
        <c:axId val="415198208"/>
      </c:barChart>
      <c:catAx>
        <c:axId val="41516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198208"/>
        <c:crosses val="autoZero"/>
        <c:auto val="1"/>
        <c:lblAlgn val="ctr"/>
        <c:lblOffset val="100"/>
        <c:noMultiLvlLbl val="0"/>
      </c:catAx>
      <c:valAx>
        <c:axId val="4151982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16019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5672576"/>
        <c:axId val="415981568"/>
      </c:barChart>
      <c:catAx>
        <c:axId val="41567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5981568"/>
        <c:crosses val="autoZero"/>
        <c:auto val="1"/>
        <c:lblAlgn val="ctr"/>
        <c:lblOffset val="100"/>
        <c:noMultiLvlLbl val="0"/>
      </c:catAx>
      <c:valAx>
        <c:axId val="41598156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567257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9.8000000000000007</c:v>
                </c:pt>
                <c:pt idx="1">
                  <c:v>11.9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6323456"/>
        <c:axId val="416324992"/>
      </c:barChart>
      <c:catAx>
        <c:axId val="41632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6324992"/>
        <c:crosses val="autoZero"/>
        <c:auto val="1"/>
        <c:lblAlgn val="ctr"/>
        <c:lblOffset val="100"/>
        <c:noMultiLvlLbl val="0"/>
      </c:catAx>
      <c:valAx>
        <c:axId val="416324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6323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8.1</c:v>
                </c:pt>
                <c:pt idx="1">
                  <c:v>0</c:v>
                </c:pt>
                <c:pt idx="2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8533248"/>
        <c:axId val="148534784"/>
      </c:barChart>
      <c:catAx>
        <c:axId val="14853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534784"/>
        <c:crosses val="autoZero"/>
        <c:auto val="1"/>
        <c:lblAlgn val="ctr"/>
        <c:lblOffset val="100"/>
        <c:noMultiLvlLbl val="0"/>
      </c:catAx>
      <c:valAx>
        <c:axId val="148534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85332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7665</c:v>
                </c:pt>
                <c:pt idx="1">
                  <c:v>9841</c:v>
                </c:pt>
                <c:pt idx="2">
                  <c:v>9352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4549</c:v>
                </c:pt>
                <c:pt idx="1">
                  <c:v>6612</c:v>
                </c:pt>
                <c:pt idx="2">
                  <c:v>4941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557184"/>
        <c:axId val="148563072"/>
      </c:barChart>
      <c:catAx>
        <c:axId val="148557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63072"/>
        <c:crosses val="autoZero"/>
        <c:auto val="1"/>
        <c:lblAlgn val="ctr"/>
        <c:lblOffset val="100"/>
        <c:noMultiLvlLbl val="0"/>
      </c:catAx>
      <c:valAx>
        <c:axId val="1485630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8557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13802</c:v>
                </c:pt>
                <c:pt idx="1">
                  <c:v>16956</c:v>
                </c:pt>
                <c:pt idx="2">
                  <c:v>15667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6065</c:v>
                </c:pt>
                <c:pt idx="1">
                  <c:v>7989</c:v>
                </c:pt>
                <c:pt idx="2">
                  <c:v>13037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577280"/>
        <c:axId val="148579072"/>
      </c:barChart>
      <c:catAx>
        <c:axId val="148577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79072"/>
        <c:crosses val="autoZero"/>
        <c:auto val="1"/>
        <c:lblAlgn val="ctr"/>
        <c:lblOffset val="100"/>
        <c:noMultiLvlLbl val="0"/>
      </c:catAx>
      <c:valAx>
        <c:axId val="1485790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8577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1.8</c:v>
                </c:pt>
                <c:pt idx="1">
                  <c:v>1.7</c:v>
                </c:pt>
                <c:pt idx="2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1.3</c:v>
                </c:pt>
                <c:pt idx="1">
                  <c:v>1.2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8597376"/>
        <c:axId val="148603264"/>
      </c:barChart>
      <c:catAx>
        <c:axId val="14859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603264"/>
        <c:crosses val="autoZero"/>
        <c:auto val="1"/>
        <c:lblAlgn val="ctr"/>
        <c:lblOffset val="100"/>
        <c:noMultiLvlLbl val="0"/>
      </c:catAx>
      <c:valAx>
        <c:axId val="1486032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8597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</c:v>
                </c:pt>
                <c:pt idx="1">
                  <c:v>28.9</c:v>
                </c:pt>
                <c:pt idx="2">
                  <c:v>30.7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35.799999999999997</c:v>
                </c:pt>
                <c:pt idx="1">
                  <c:v>36.6</c:v>
                </c:pt>
                <c:pt idx="2">
                  <c:v>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8617472"/>
        <c:axId val="148623360"/>
      </c:barChart>
      <c:catAx>
        <c:axId val="1486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623360"/>
        <c:crosses val="autoZero"/>
        <c:auto val="1"/>
        <c:lblAlgn val="ctr"/>
        <c:lblOffset val="100"/>
        <c:noMultiLvlLbl val="0"/>
      </c:catAx>
      <c:valAx>
        <c:axId val="148623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6174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9233.4500000000007</c:v>
                </c:pt>
                <c:pt idx="1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821888"/>
        <c:axId val="148823424"/>
      </c:barChart>
      <c:catAx>
        <c:axId val="148821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823424"/>
        <c:crosses val="autoZero"/>
        <c:auto val="1"/>
        <c:lblAlgn val="ctr"/>
        <c:lblOffset val="100"/>
        <c:noMultiLvlLbl val="0"/>
      </c:catAx>
      <c:valAx>
        <c:axId val="148823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821888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55</c:v>
                </c:pt>
                <c:pt idx="1">
                  <c:v>51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51</c:v>
                </c:pt>
                <c:pt idx="1">
                  <c:v>48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047168"/>
        <c:axId val="149048704"/>
      </c:barChart>
      <c:catAx>
        <c:axId val="14904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048704"/>
        <c:crosses val="autoZero"/>
        <c:auto val="1"/>
        <c:lblAlgn val="ctr"/>
        <c:lblOffset val="100"/>
        <c:noMultiLvlLbl val="0"/>
      </c:catAx>
      <c:valAx>
        <c:axId val="14904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0471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F7-49FC-9566-1728AF0E6853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7-49FC-9566-1728AF0E685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17.5</c:v>
                </c:pt>
                <c:pt idx="1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F7-49FC-9566-1728AF0E685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F7-49FC-9566-1728AF0E685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55.2</c:v>
                </c:pt>
                <c:pt idx="1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F7-49FC-9566-1728AF0E685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27.3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8532224"/>
        <c:axId val="148776448"/>
      </c:barChart>
      <c:catAx>
        <c:axId val="148532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776448"/>
        <c:crosses val="autoZero"/>
        <c:auto val="1"/>
        <c:lblAlgn val="ctr"/>
        <c:lblOffset val="100"/>
        <c:noMultiLvlLbl val="0"/>
      </c:catAx>
      <c:valAx>
        <c:axId val="148776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322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585</c:v>
                </c:pt>
                <c:pt idx="1">
                  <c:v>791</c:v>
                </c:pt>
                <c:pt idx="2">
                  <c:v>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601</c:v>
                </c:pt>
                <c:pt idx="1">
                  <c:v>749</c:v>
                </c:pt>
                <c:pt idx="2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188992"/>
        <c:axId val="149190528"/>
      </c:barChart>
      <c:catAx>
        <c:axId val="14918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90528"/>
        <c:crosses val="autoZero"/>
        <c:auto val="1"/>
        <c:lblAlgn val="ctr"/>
        <c:lblOffset val="100"/>
        <c:noMultiLvlLbl val="0"/>
      </c:catAx>
      <c:valAx>
        <c:axId val="149190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88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151</c:v>
                </c:pt>
                <c:pt idx="1">
                  <c:v>245</c:v>
                </c:pt>
                <c:pt idx="2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19</c:v>
                </c:pt>
                <c:pt idx="1">
                  <c:v>57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291008"/>
        <c:axId val="149292544"/>
      </c:barChart>
      <c:catAx>
        <c:axId val="14929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292544"/>
        <c:crosses val="autoZero"/>
        <c:auto val="1"/>
        <c:lblAlgn val="ctr"/>
        <c:lblOffset val="100"/>
        <c:noMultiLvlLbl val="0"/>
      </c:catAx>
      <c:valAx>
        <c:axId val="14929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2910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1293</c:v>
                </c:pt>
                <c:pt idx="1">
                  <c:v>1077</c:v>
                </c:pt>
                <c:pt idx="2">
                  <c:v>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1186</c:v>
                </c:pt>
                <c:pt idx="1">
                  <c:v>986</c:v>
                </c:pt>
                <c:pt idx="2">
                  <c:v>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314944"/>
        <c:axId val="149324928"/>
      </c:barChart>
      <c:catAx>
        <c:axId val="14931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324928"/>
        <c:crosses val="autoZero"/>
        <c:auto val="1"/>
        <c:lblAlgn val="ctr"/>
        <c:lblOffset val="100"/>
        <c:noMultiLvlLbl val="0"/>
      </c:catAx>
      <c:valAx>
        <c:axId val="14932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3149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15.6</c:v>
                </c:pt>
                <c:pt idx="1">
                  <c:v>51</c:v>
                </c:pt>
                <c:pt idx="2">
                  <c:v>33.299999999999997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019-40F6-A45F-46DA20D74C13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019-40F6-A45F-46DA20D74C1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17.5</c:v>
                </c:pt>
                <c:pt idx="1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019-40F6-A45F-46DA20D74C1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019-40F6-A45F-46DA20D74C1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55.2</c:v>
                </c:pt>
                <c:pt idx="1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019-40F6-A45F-46DA20D74C13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019-40F6-A45F-46DA20D74C1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27.3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9381504"/>
        <c:axId val="149383040"/>
      </c:barChart>
      <c:catAx>
        <c:axId val="149381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383040"/>
        <c:crosses val="autoZero"/>
        <c:auto val="1"/>
        <c:lblAlgn val="ctr"/>
        <c:lblOffset val="100"/>
        <c:noMultiLvlLbl val="0"/>
      </c:catAx>
      <c:valAx>
        <c:axId val="149383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3815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4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9401600"/>
        <c:axId val="149403136"/>
      </c:barChart>
      <c:catAx>
        <c:axId val="149401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403136"/>
        <c:crosses val="autoZero"/>
        <c:auto val="1"/>
        <c:lblAlgn val="ctr"/>
        <c:lblOffset val="100"/>
        <c:noMultiLvlLbl val="0"/>
      </c:catAx>
      <c:valAx>
        <c:axId val="149403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401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229</c:v>
                </c:pt>
                <c:pt idx="1">
                  <c:v>427</c:v>
                </c:pt>
                <c:pt idx="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139</c:v>
                </c:pt>
                <c:pt idx="1">
                  <c:v>442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426560"/>
        <c:axId val="149428096"/>
      </c:barChart>
      <c:catAx>
        <c:axId val="149426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428096"/>
        <c:crosses val="autoZero"/>
        <c:auto val="1"/>
        <c:lblAlgn val="ctr"/>
        <c:lblOffset val="100"/>
        <c:noMultiLvlLbl val="0"/>
      </c:catAx>
      <c:valAx>
        <c:axId val="149428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426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59</c:v>
                </c:pt>
                <c:pt idx="1">
                  <c:v>97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42</c:v>
                </c:pt>
                <c:pt idx="1">
                  <c:v>112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454848"/>
        <c:axId val="149456384"/>
      </c:barChart>
      <c:catAx>
        <c:axId val="149454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456384"/>
        <c:crosses val="autoZero"/>
        <c:auto val="1"/>
        <c:lblAlgn val="ctr"/>
        <c:lblOffset val="100"/>
        <c:noMultiLvlLbl val="0"/>
      </c:catAx>
      <c:valAx>
        <c:axId val="149456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454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3340</c:v>
                </c:pt>
                <c:pt idx="1">
                  <c:v>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466496"/>
        <c:axId val="149472384"/>
      </c:barChart>
      <c:catAx>
        <c:axId val="149466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472384"/>
        <c:crosses val="autoZero"/>
        <c:auto val="1"/>
        <c:lblAlgn val="ctr"/>
        <c:lblOffset val="100"/>
        <c:noMultiLvlLbl val="0"/>
      </c:catAx>
      <c:valAx>
        <c:axId val="14947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66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2460</c:v>
                </c:pt>
                <c:pt idx="1">
                  <c:v>2288</c:v>
                </c:pt>
                <c:pt idx="2">
                  <c:v>2192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554304"/>
        <c:axId val="149555840"/>
      </c:barChart>
      <c:catAx>
        <c:axId val="14955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55840"/>
        <c:crosses val="autoZero"/>
        <c:auto val="1"/>
        <c:lblAlgn val="ctr"/>
        <c:lblOffset val="100"/>
        <c:noMultiLvlLbl val="0"/>
      </c:catAx>
      <c:valAx>
        <c:axId val="14955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54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2805760"/>
        <c:axId val="152807296"/>
      </c:barChart>
      <c:catAx>
        <c:axId val="15280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807296"/>
        <c:crosses val="autoZero"/>
        <c:auto val="1"/>
        <c:lblAlgn val="ctr"/>
        <c:lblOffset val="100"/>
        <c:noMultiLvlLbl val="0"/>
      </c:catAx>
      <c:valAx>
        <c:axId val="1528072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28057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50</c:v>
                </c:pt>
                <c:pt idx="1">
                  <c:v>54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582976"/>
        <c:axId val="149584512"/>
      </c:barChart>
      <c:catAx>
        <c:axId val="149582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84512"/>
        <c:crosses val="autoZero"/>
        <c:auto val="1"/>
        <c:lblAlgn val="ctr"/>
        <c:lblOffset val="100"/>
        <c:noMultiLvlLbl val="0"/>
      </c:catAx>
      <c:valAx>
        <c:axId val="1495845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82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96</c:v>
                </c:pt>
                <c:pt idx="1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598592"/>
        <c:axId val="149600128"/>
      </c:barChart>
      <c:catAx>
        <c:axId val="149598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600128"/>
        <c:crosses val="autoZero"/>
        <c:auto val="1"/>
        <c:lblAlgn val="ctr"/>
        <c:lblOffset val="100"/>
        <c:noMultiLvlLbl val="0"/>
      </c:catAx>
      <c:valAx>
        <c:axId val="1496001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98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16021</c:v>
                </c:pt>
                <c:pt idx="1">
                  <c:v>15310</c:v>
                </c:pt>
                <c:pt idx="2">
                  <c:v>14879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608320"/>
        <c:axId val="149609856"/>
      </c:barChart>
      <c:catAx>
        <c:axId val="14960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609856"/>
        <c:crosses val="autoZero"/>
        <c:auto val="1"/>
        <c:lblAlgn val="ctr"/>
        <c:lblOffset val="100"/>
        <c:noMultiLvlLbl val="0"/>
      </c:catAx>
      <c:valAx>
        <c:axId val="14960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608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16.893431016437852</c:v>
                </c:pt>
                <c:pt idx="1">
                  <c:v>60.337786533686312</c:v>
                </c:pt>
                <c:pt idx="2">
                  <c:v>22.768782449875843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40</c:v>
                </c:pt>
                <c:pt idx="1">
                  <c:v>41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9776640"/>
        <c:axId val="149786624"/>
      </c:barChart>
      <c:catAx>
        <c:axId val="14977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786624"/>
        <c:crosses val="autoZero"/>
        <c:auto val="1"/>
        <c:lblAlgn val="ctr"/>
        <c:lblOffset val="100"/>
        <c:noMultiLvlLbl val="0"/>
      </c:catAx>
      <c:valAx>
        <c:axId val="149786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776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9800832"/>
        <c:axId val="149802368"/>
      </c:barChart>
      <c:catAx>
        <c:axId val="14980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02368"/>
        <c:crosses val="autoZero"/>
        <c:auto val="1"/>
        <c:lblAlgn val="ctr"/>
        <c:lblOffset val="100"/>
        <c:noMultiLvlLbl val="0"/>
      </c:catAx>
      <c:valAx>
        <c:axId val="14980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800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101.7</c:v>
                </c:pt>
                <c:pt idx="1">
                  <c:v>108.2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107.4</c:v>
                </c:pt>
                <c:pt idx="1">
                  <c:v>106.4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829120"/>
        <c:axId val="149830656"/>
      </c:barChart>
      <c:catAx>
        <c:axId val="149829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30656"/>
        <c:crosses val="autoZero"/>
        <c:auto val="1"/>
        <c:lblAlgn val="ctr"/>
        <c:lblOffset val="100"/>
        <c:noMultiLvlLbl val="0"/>
      </c:catAx>
      <c:valAx>
        <c:axId val="149830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291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1050</c:v>
                </c:pt>
                <c:pt idx="1">
                  <c:v>929</c:v>
                </c:pt>
                <c:pt idx="2">
                  <c:v>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839232"/>
        <c:axId val="149845120"/>
      </c:barChart>
      <c:catAx>
        <c:axId val="14983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45120"/>
        <c:crosses val="autoZero"/>
        <c:auto val="1"/>
        <c:lblAlgn val="ctr"/>
        <c:lblOffset val="100"/>
        <c:noMultiLvlLbl val="0"/>
      </c:catAx>
      <c:valAx>
        <c:axId val="14984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39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23</c:v>
                </c:pt>
                <c:pt idx="1">
                  <c:v>30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34</c:v>
                </c:pt>
                <c:pt idx="1">
                  <c:v>58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858944"/>
        <c:axId val="149860736"/>
      </c:barChart>
      <c:catAx>
        <c:axId val="14985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60736"/>
        <c:crosses val="autoZero"/>
        <c:auto val="1"/>
        <c:lblAlgn val="ctr"/>
        <c:lblOffset val="100"/>
        <c:noMultiLvlLbl val="0"/>
      </c:catAx>
      <c:valAx>
        <c:axId val="149860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58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135</c:v>
                </c:pt>
                <c:pt idx="1">
                  <c:v>120</c:v>
                </c:pt>
                <c:pt idx="2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189</c:v>
                </c:pt>
                <c:pt idx="1">
                  <c:v>185</c:v>
                </c:pt>
                <c:pt idx="2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014208"/>
        <c:axId val="150020096"/>
      </c:barChart>
      <c:catAx>
        <c:axId val="15001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020096"/>
        <c:crosses val="autoZero"/>
        <c:auto val="1"/>
        <c:lblAlgn val="ctr"/>
        <c:lblOffset val="100"/>
        <c:noMultiLvlLbl val="0"/>
      </c:catAx>
      <c:valAx>
        <c:axId val="15002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0142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4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2888448"/>
        <c:axId val="152905600"/>
      </c:barChart>
      <c:catAx>
        <c:axId val="152888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05600"/>
        <c:crosses val="autoZero"/>
        <c:auto val="1"/>
        <c:lblAlgn val="ctr"/>
        <c:lblOffset val="100"/>
        <c:noMultiLvlLbl val="0"/>
      </c:catAx>
      <c:valAx>
        <c:axId val="152905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288844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2.2820086601407783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2.2902173243858894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2.2368610067926697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2.2655913316505574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2.3127911510599439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2.6329290566192616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2.719120031192924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3.0474666009973528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3.324509019269839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3.4476389829465002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3.4106999938435014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3.8190810400377599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4.3793223747665655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4.4921915081368384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3.7062119066674879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1.9577664224589053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1.6171068562868107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1.2210388064602187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0065536"/>
        <c:axId val="150067072"/>
      </c:barChart>
      <c:catAx>
        <c:axId val="1500655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0067072"/>
        <c:crosses val="autoZero"/>
        <c:auto val="1"/>
        <c:lblAlgn val="ctr"/>
        <c:lblOffset val="100"/>
        <c:noMultiLvlLbl val="0"/>
      </c:catAx>
      <c:valAx>
        <c:axId val="15006707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00655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2.3928256274497732</c:v>
                </c:pt>
                <c:pt idx="1">
                  <c:v>2.4667036056557694</c:v>
                </c:pt>
                <c:pt idx="2">
                  <c:v>2.3784604650208294</c:v>
                </c:pt>
                <c:pt idx="3">
                  <c:v>2.3702518007757187</c:v>
                </c:pt>
                <c:pt idx="4">
                  <c:v>2.3928256274497732</c:v>
                </c:pt>
                <c:pt idx="5">
                  <c:v>2.764267684541033</c:v>
                </c:pt>
                <c:pt idx="6">
                  <c:v>3.033101438568409</c:v>
                </c:pt>
                <c:pt idx="7">
                  <c:v>3.4086478277822243</c:v>
                </c:pt>
                <c:pt idx="8">
                  <c:v>3.6118122678487143</c:v>
                </c:pt>
                <c:pt idx="9">
                  <c:v>3.4968909684171643</c:v>
                </c:pt>
                <c:pt idx="10">
                  <c:v>3.369656672617948</c:v>
                </c:pt>
                <c:pt idx="11">
                  <c:v>3.4271173223337232</c:v>
                </c:pt>
                <c:pt idx="12">
                  <c:v>3.9504196679595314</c:v>
                </c:pt>
                <c:pt idx="13">
                  <c:v>3.8252375382215931</c:v>
                </c:pt>
                <c:pt idx="14">
                  <c:v>3.1254489113259045</c:v>
                </c:pt>
                <c:pt idx="15">
                  <c:v>1.3605860986271008</c:v>
                </c:pt>
                <c:pt idx="16">
                  <c:v>0.9173182293911224</c:v>
                </c:pt>
                <c:pt idx="17">
                  <c:v>0.54587617229986252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0074496"/>
        <c:axId val="150076032"/>
      </c:barChart>
      <c:catAx>
        <c:axId val="1500744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0076032"/>
        <c:crosses val="autoZero"/>
        <c:auto val="1"/>
        <c:lblAlgn val="ctr"/>
        <c:lblOffset val="100"/>
        <c:noMultiLvlLbl val="0"/>
      </c:catAx>
      <c:valAx>
        <c:axId val="1500760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0744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0.24123213954351458</c:v>
                </c:pt>
                <c:pt idx="1">
                  <c:v>0.20297029702970298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1.9716088328075709</c:v>
                </c:pt>
                <c:pt idx="1">
                  <c:v>0.61386138613861385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A3D-4E4F-AA64-4687CAA15135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A3D-4E4F-AA64-4687CAA15135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A3D-4E4F-AA64-4687CAA15135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A3D-4E4F-AA64-4687CAA15135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7.7982928187047689</c:v>
                </c:pt>
                <c:pt idx="1">
                  <c:v>3.5495049504950491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A3D-4E4F-AA64-4687CAA15135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7A3D-4E4F-AA64-4687CAA1513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21.186676563369826</c:v>
                </c:pt>
                <c:pt idx="1">
                  <c:v>18.024752475247524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7A3D-4E4F-AA64-4687CAA1513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7A3D-4E4F-AA64-4687CAA1513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51.781406568936731</c:v>
                </c:pt>
                <c:pt idx="1">
                  <c:v>63.678217821782177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7A3D-4E4F-AA64-4687CAA15135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7A3D-4E4F-AA64-4687CAA1513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5.4926702542215624</c:v>
                </c:pt>
                <c:pt idx="1">
                  <c:v>4.3069306930693063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7A3D-4E4F-AA64-4687CAA15135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7A3D-4E4F-AA64-4687CAA1513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11.528112822416032</c:v>
                </c:pt>
                <c:pt idx="1">
                  <c:v>9.6237623762376234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0123648"/>
        <c:axId val="150125184"/>
      </c:barChart>
      <c:catAx>
        <c:axId val="150123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25184"/>
        <c:crosses val="autoZero"/>
        <c:auto val="1"/>
        <c:lblAlgn val="ctr"/>
        <c:lblOffset val="100"/>
        <c:noMultiLvlLbl val="0"/>
      </c:catAx>
      <c:valAx>
        <c:axId val="150125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236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A10-429C-89D9-714DCD7ACFFA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A10-429C-89D9-714DCD7ACFF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29.532380775654111</c:v>
                </c:pt>
                <c:pt idx="1">
                  <c:v>25.579207920792079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A10-429C-89D9-714DCD7ACFF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A10-429C-89D9-714DCD7ACFF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31.026164408981259</c:v>
                </c:pt>
                <c:pt idx="1">
                  <c:v>37.292079207920793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4A10-429C-89D9-714DCD7ACFFA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4A10-429C-89D9-714DCD7ACFF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39.177027277788085</c:v>
                </c:pt>
                <c:pt idx="1">
                  <c:v>36.836633663366335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0.2644275375765448</c:v>
                </c:pt>
                <c:pt idx="1">
                  <c:v>0.29207920792079206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0218624"/>
        <c:axId val="150220160"/>
      </c:barChart>
      <c:catAx>
        <c:axId val="150218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220160"/>
        <c:crosses val="autoZero"/>
        <c:auto val="1"/>
        <c:lblAlgn val="ctr"/>
        <c:lblOffset val="100"/>
        <c:noMultiLvlLbl val="0"/>
      </c:catAx>
      <c:valAx>
        <c:axId val="150220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2186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22</c:v>
                </c:pt>
                <c:pt idx="3">
                  <c:v>16</c:v>
                </c:pt>
                <c:pt idx="4">
                  <c:v>22</c:v>
                </c:pt>
                <c:pt idx="5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12</c:v>
                </c:pt>
                <c:pt idx="3">
                  <c:v>25</c:v>
                </c:pt>
                <c:pt idx="4">
                  <c:v>20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0234624"/>
        <c:axId val="150236160"/>
      </c:barChart>
      <c:catAx>
        <c:axId val="150234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36160"/>
        <c:crosses val="autoZero"/>
        <c:auto val="1"/>
        <c:lblAlgn val="ctr"/>
        <c:lblOffset val="100"/>
        <c:noMultiLvlLbl val="0"/>
      </c:catAx>
      <c:valAx>
        <c:axId val="150236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3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0.96</c:v>
                </c:pt>
                <c:pt idx="1">
                  <c:v>0.37</c:v>
                </c:pt>
                <c:pt idx="3">
                  <c:v>0.39</c:v>
                </c:pt>
                <c:pt idx="4">
                  <c:v>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0313600"/>
        <c:axId val="150319488"/>
      </c:barChart>
      <c:catAx>
        <c:axId val="150313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19488"/>
        <c:crosses val="autoZero"/>
        <c:auto val="1"/>
        <c:lblAlgn val="ctr"/>
        <c:lblOffset val="100"/>
        <c:noMultiLvlLbl val="0"/>
      </c:catAx>
      <c:valAx>
        <c:axId val="15031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13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45.833333333333329</c:v>
                </c:pt>
                <c:pt idx="1">
                  <c:v>63.851533082302311</c:v>
                </c:pt>
                <c:pt idx="2">
                  <c:v>17.73954864964854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54.166666666666664</c:v>
                </c:pt>
                <c:pt idx="1">
                  <c:v>36.148466917697689</c:v>
                </c:pt>
                <c:pt idx="2">
                  <c:v>82.26045135035146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0337408"/>
        <c:axId val="150338944"/>
      </c:barChart>
      <c:catAx>
        <c:axId val="15033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38944"/>
        <c:crosses val="autoZero"/>
        <c:auto val="1"/>
        <c:lblAlgn val="ctr"/>
        <c:lblOffset val="100"/>
        <c:noMultiLvlLbl val="0"/>
      </c:catAx>
      <c:valAx>
        <c:axId val="1503389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374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13.3</c:v>
                </c:pt>
                <c:pt idx="1">
                  <c:v>18.8</c:v>
                </c:pt>
                <c:pt idx="2">
                  <c:v>24.8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499328"/>
        <c:axId val="150500864"/>
      </c:barChart>
      <c:catAx>
        <c:axId val="15049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500864"/>
        <c:crosses val="autoZero"/>
        <c:auto val="1"/>
        <c:lblAlgn val="ctr"/>
        <c:lblOffset val="100"/>
        <c:noMultiLvlLbl val="0"/>
      </c:catAx>
      <c:valAx>
        <c:axId val="150500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499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204</c:v>
                </c:pt>
                <c:pt idx="1">
                  <c:v>199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247</c:v>
                </c:pt>
                <c:pt idx="1">
                  <c:v>183</c:v>
                </c:pt>
                <c:pt idx="2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514688"/>
        <c:axId val="150516480"/>
      </c:barChart>
      <c:catAx>
        <c:axId val="15051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516480"/>
        <c:crosses val="autoZero"/>
        <c:auto val="1"/>
        <c:lblAlgn val="ctr"/>
        <c:lblOffset val="100"/>
        <c:noMultiLvlLbl val="0"/>
      </c:catAx>
      <c:valAx>
        <c:axId val="15051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0514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443</c:v>
                </c:pt>
                <c:pt idx="1">
                  <c:v>479</c:v>
                </c:pt>
                <c:pt idx="2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459</c:v>
                </c:pt>
                <c:pt idx="1">
                  <c:v>474</c:v>
                </c:pt>
                <c:pt idx="2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534784"/>
        <c:axId val="150618496"/>
      </c:barChart>
      <c:catAx>
        <c:axId val="15053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618496"/>
        <c:crosses val="autoZero"/>
        <c:auto val="1"/>
        <c:lblAlgn val="ctr"/>
        <c:lblOffset val="100"/>
        <c:noMultiLvlLbl val="0"/>
      </c:catAx>
      <c:valAx>
        <c:axId val="150618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05347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229</c:v>
                </c:pt>
                <c:pt idx="1">
                  <c:v>427</c:v>
                </c:pt>
                <c:pt idx="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139</c:v>
                </c:pt>
                <c:pt idx="1">
                  <c:v>442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121152"/>
        <c:axId val="153122688"/>
      </c:barChart>
      <c:catAx>
        <c:axId val="153121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122688"/>
        <c:crosses val="autoZero"/>
        <c:auto val="1"/>
        <c:lblAlgn val="ctr"/>
        <c:lblOffset val="100"/>
        <c:noMultiLvlLbl val="0"/>
      </c:catAx>
      <c:valAx>
        <c:axId val="153122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12115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25.89723728375936</c:v>
                </c:pt>
                <c:pt idx="1">
                  <c:v>27.803182732760195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29.382907306997158</c:v>
                </c:pt>
                <c:pt idx="1">
                  <c:v>28.809218950064018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17.738187451587915</c:v>
                </c:pt>
                <c:pt idx="1">
                  <c:v>20.294494238156211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13.129357087529048</c:v>
                </c:pt>
                <c:pt idx="1">
                  <c:v>14.761295042985184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7.5781048282984766</c:v>
                </c:pt>
                <c:pt idx="1">
                  <c:v>5.4508871410279855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6.2742060418280401</c:v>
                </c:pt>
                <c:pt idx="1">
                  <c:v>2.8809218950064022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0733568"/>
        <c:axId val="150735104"/>
      </c:barChart>
      <c:catAx>
        <c:axId val="150733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35104"/>
        <c:crosses val="autoZero"/>
        <c:auto val="1"/>
        <c:lblAlgn val="ctr"/>
        <c:lblOffset val="100"/>
        <c:noMultiLvlLbl val="0"/>
      </c:catAx>
      <c:valAx>
        <c:axId val="1507351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7335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53.93</c:v>
                </c:pt>
                <c:pt idx="1">
                  <c:v>39.56</c:v>
                </c:pt>
                <c:pt idx="2">
                  <c:v>5.43</c:v>
                </c:pt>
                <c:pt idx="3">
                  <c:v>0.7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56.86</c:v>
                </c:pt>
                <c:pt idx="1">
                  <c:v>34.65</c:v>
                </c:pt>
                <c:pt idx="2">
                  <c:v>6.83</c:v>
                </c:pt>
                <c:pt idx="3">
                  <c:v>1.19</c:v>
                </c:pt>
                <c:pt idx="4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0759680"/>
        <c:axId val="150769664"/>
      </c:barChart>
      <c:catAx>
        <c:axId val="15075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769664"/>
        <c:crosses val="autoZero"/>
        <c:auto val="1"/>
        <c:lblAlgn val="ctr"/>
        <c:lblOffset val="100"/>
        <c:noMultiLvlLbl val="0"/>
      </c:catAx>
      <c:valAx>
        <c:axId val="150769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7596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52433</c:v>
                </c:pt>
                <c:pt idx="1">
                  <c:v>57109</c:v>
                </c:pt>
                <c:pt idx="2">
                  <c:v>65765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86432"/>
        <c:axId val="150787968"/>
      </c:barChart>
      <c:catAx>
        <c:axId val="15078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787968"/>
        <c:crosses val="autoZero"/>
        <c:auto val="1"/>
        <c:lblAlgn val="ctr"/>
        <c:lblOffset val="100"/>
        <c:noMultiLvlLbl val="0"/>
      </c:catAx>
      <c:valAx>
        <c:axId val="150787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786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7262</c:v>
                </c:pt>
                <c:pt idx="1">
                  <c:v>7413</c:v>
                </c:pt>
                <c:pt idx="2">
                  <c:v>7642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8969</c:v>
                </c:pt>
                <c:pt idx="1">
                  <c:v>9072</c:v>
                </c:pt>
                <c:pt idx="2">
                  <c:v>9186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002496"/>
        <c:axId val="151008384"/>
      </c:barChart>
      <c:catAx>
        <c:axId val="15100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008384"/>
        <c:crosses val="autoZero"/>
        <c:auto val="1"/>
        <c:lblAlgn val="ctr"/>
        <c:lblOffset val="100"/>
        <c:noMultiLvlLbl val="0"/>
      </c:catAx>
      <c:valAx>
        <c:axId val="15100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0024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13.3</c:v>
                </c:pt>
                <c:pt idx="1">
                  <c:v>23.8</c:v>
                </c:pt>
                <c:pt idx="2">
                  <c:v>5</c:v>
                </c:pt>
                <c:pt idx="3">
                  <c:v>57.9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85.45551411827384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14.544485881726157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058688"/>
        <c:axId val="151076864"/>
      </c:barChart>
      <c:catAx>
        <c:axId val="151058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076864"/>
        <c:crosses val="autoZero"/>
        <c:auto val="1"/>
        <c:lblAlgn val="ctr"/>
        <c:lblOffset val="100"/>
        <c:noMultiLvlLbl val="0"/>
      </c:catAx>
      <c:valAx>
        <c:axId val="1510768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05868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089536"/>
        <c:axId val="151091072"/>
      </c:barChart>
      <c:catAx>
        <c:axId val="15108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91072"/>
        <c:crosses val="autoZero"/>
        <c:auto val="1"/>
        <c:lblAlgn val="ctr"/>
        <c:lblOffset val="100"/>
        <c:noMultiLvlLbl val="0"/>
      </c:catAx>
      <c:valAx>
        <c:axId val="15109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89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11552"/>
        <c:axId val="151113088"/>
      </c:barChart>
      <c:catAx>
        <c:axId val="15111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13088"/>
        <c:crosses val="autoZero"/>
        <c:auto val="1"/>
        <c:lblAlgn val="ctr"/>
        <c:lblOffset val="100"/>
        <c:noMultiLvlLbl val="0"/>
      </c:catAx>
      <c:valAx>
        <c:axId val="15111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11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9.8000000000000007</c:v>
                </c:pt>
                <c:pt idx="1">
                  <c:v>11.9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29472"/>
        <c:axId val="151135360"/>
      </c:barChart>
      <c:catAx>
        <c:axId val="15112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135360"/>
        <c:crosses val="autoZero"/>
        <c:auto val="1"/>
        <c:lblAlgn val="ctr"/>
        <c:lblOffset val="100"/>
        <c:noMultiLvlLbl val="0"/>
      </c:catAx>
      <c:valAx>
        <c:axId val="151135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129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8.1</c:v>
                </c:pt>
                <c:pt idx="1">
                  <c:v>0</c:v>
                </c:pt>
                <c:pt idx="2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1169664"/>
        <c:axId val="151175552"/>
      </c:barChart>
      <c:catAx>
        <c:axId val="1511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175552"/>
        <c:crosses val="autoZero"/>
        <c:auto val="1"/>
        <c:lblAlgn val="ctr"/>
        <c:lblOffset val="100"/>
        <c:noMultiLvlLbl val="0"/>
      </c:catAx>
      <c:valAx>
        <c:axId val="15117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1169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59</c:v>
                </c:pt>
                <c:pt idx="1">
                  <c:v>97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42</c:v>
                </c:pt>
                <c:pt idx="1">
                  <c:v>112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316352"/>
        <c:axId val="153330432"/>
      </c:barChart>
      <c:catAx>
        <c:axId val="153316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330432"/>
        <c:crosses val="autoZero"/>
        <c:auto val="1"/>
        <c:lblAlgn val="ctr"/>
        <c:lblOffset val="100"/>
        <c:noMultiLvlLbl val="0"/>
      </c:catAx>
      <c:valAx>
        <c:axId val="15333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316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5.9</c:v>
                </c:pt>
                <c:pt idx="1">
                  <c:v>4</c:v>
                </c:pt>
                <c:pt idx="2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8224"/>
        <c:axId val="151189760"/>
      </c:barChart>
      <c:catAx>
        <c:axId val="15118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9760"/>
        <c:crosses val="autoZero"/>
        <c:auto val="1"/>
        <c:lblAlgn val="ctr"/>
        <c:lblOffset val="100"/>
        <c:noMultiLvlLbl val="0"/>
      </c:catAx>
      <c:valAx>
        <c:axId val="15118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8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1232896"/>
        <c:axId val="151234432"/>
      </c:barChart>
      <c:catAx>
        <c:axId val="15123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234432"/>
        <c:crosses val="autoZero"/>
        <c:auto val="1"/>
        <c:lblAlgn val="ctr"/>
        <c:lblOffset val="100"/>
        <c:noMultiLvlLbl val="0"/>
      </c:catAx>
      <c:valAx>
        <c:axId val="151234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12328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7665</c:v>
                </c:pt>
                <c:pt idx="1">
                  <c:v>9841</c:v>
                </c:pt>
                <c:pt idx="2">
                  <c:v>9352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4549</c:v>
                </c:pt>
                <c:pt idx="1">
                  <c:v>6612</c:v>
                </c:pt>
                <c:pt idx="2">
                  <c:v>4941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248896"/>
        <c:axId val="151250432"/>
      </c:barChart>
      <c:catAx>
        <c:axId val="151248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50432"/>
        <c:crosses val="autoZero"/>
        <c:auto val="1"/>
        <c:lblAlgn val="ctr"/>
        <c:lblOffset val="100"/>
        <c:noMultiLvlLbl val="0"/>
      </c:catAx>
      <c:valAx>
        <c:axId val="1512504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1248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13802</c:v>
                </c:pt>
                <c:pt idx="1">
                  <c:v>16956</c:v>
                </c:pt>
                <c:pt idx="2">
                  <c:v>15667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6065</c:v>
                </c:pt>
                <c:pt idx="1">
                  <c:v>7989</c:v>
                </c:pt>
                <c:pt idx="2">
                  <c:v>13037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289216"/>
        <c:axId val="151299200"/>
      </c:barChart>
      <c:catAx>
        <c:axId val="151289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99200"/>
        <c:crosses val="autoZero"/>
        <c:auto val="1"/>
        <c:lblAlgn val="ctr"/>
        <c:lblOffset val="100"/>
        <c:noMultiLvlLbl val="0"/>
      </c:catAx>
      <c:valAx>
        <c:axId val="1512992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1289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1.8</c:v>
                </c:pt>
                <c:pt idx="1">
                  <c:v>1.7</c:v>
                </c:pt>
                <c:pt idx="2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1.3</c:v>
                </c:pt>
                <c:pt idx="1">
                  <c:v>1.2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1309312"/>
        <c:axId val="151311104"/>
      </c:barChart>
      <c:catAx>
        <c:axId val="151309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11104"/>
        <c:crosses val="autoZero"/>
        <c:auto val="1"/>
        <c:lblAlgn val="ctr"/>
        <c:lblOffset val="100"/>
        <c:noMultiLvlLbl val="0"/>
      </c:catAx>
      <c:valAx>
        <c:axId val="1513111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1309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</c:v>
                </c:pt>
                <c:pt idx="1">
                  <c:v>28.9</c:v>
                </c:pt>
                <c:pt idx="2">
                  <c:v>30.7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35.799999999999997</c:v>
                </c:pt>
                <c:pt idx="1">
                  <c:v>36.6</c:v>
                </c:pt>
                <c:pt idx="2">
                  <c:v>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5546624"/>
        <c:axId val="187568512"/>
      </c:barChart>
      <c:catAx>
        <c:axId val="16554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7568512"/>
        <c:crosses val="autoZero"/>
        <c:auto val="1"/>
        <c:lblAlgn val="ctr"/>
        <c:lblOffset val="100"/>
        <c:noMultiLvlLbl val="0"/>
      </c:catAx>
      <c:valAx>
        <c:axId val="187568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5466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152.489</c:v>
                </c:pt>
                <c:pt idx="1">
                  <c:v>172.489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2589568"/>
        <c:axId val="232595456"/>
      </c:barChart>
      <c:catAx>
        <c:axId val="232589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595456"/>
        <c:crosses val="autoZero"/>
        <c:auto val="1"/>
        <c:lblAlgn val="ctr"/>
        <c:lblOffset val="100"/>
        <c:noMultiLvlLbl val="0"/>
      </c:catAx>
      <c:valAx>
        <c:axId val="2325954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589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9233.4500000000007</c:v>
                </c:pt>
                <c:pt idx="1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2621568"/>
        <c:axId val="232623104"/>
      </c:barChart>
      <c:catAx>
        <c:axId val="232621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623104"/>
        <c:crosses val="autoZero"/>
        <c:auto val="1"/>
        <c:lblAlgn val="ctr"/>
        <c:lblOffset val="100"/>
        <c:noMultiLvlLbl val="0"/>
      </c:catAx>
      <c:valAx>
        <c:axId val="23262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621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55</c:v>
                </c:pt>
                <c:pt idx="1">
                  <c:v>51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51</c:v>
                </c:pt>
                <c:pt idx="1">
                  <c:v>48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2645376"/>
        <c:axId val="232646912"/>
      </c:barChart>
      <c:catAx>
        <c:axId val="2326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646912"/>
        <c:crosses val="autoZero"/>
        <c:auto val="1"/>
        <c:lblAlgn val="ctr"/>
        <c:lblOffset val="100"/>
        <c:noMultiLvlLbl val="0"/>
      </c:catAx>
      <c:valAx>
        <c:axId val="232646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6453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24931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23798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43726</v>
      </c>
      <c r="C4" s="35">
        <v>21450</v>
      </c>
      <c r="D4" s="63">
        <v>22276</v>
      </c>
      <c r="E4" s="213"/>
    </row>
    <row r="5" spans="1:5" ht="30" x14ac:dyDescent="0.25">
      <c r="A5" s="203" t="s">
        <v>724</v>
      </c>
      <c r="B5" s="72">
        <v>43879</v>
      </c>
      <c r="C5" s="61">
        <v>21527</v>
      </c>
      <c r="D5" s="111">
        <v>22352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6192</v>
      </c>
      <c r="C4" s="71">
        <v>9974</v>
      </c>
    </row>
    <row r="5" spans="1:6" x14ac:dyDescent="0.25">
      <c r="A5" s="288" t="s">
        <v>727</v>
      </c>
      <c r="B5" s="216">
        <v>2092</v>
      </c>
      <c r="C5" s="216">
        <v>2816</v>
      </c>
    </row>
    <row r="6" spans="1:6" x14ac:dyDescent="0.25">
      <c r="A6" s="288" t="s">
        <v>728</v>
      </c>
      <c r="B6" s="216">
        <v>3503</v>
      </c>
      <c r="C6" s="216">
        <v>3717</v>
      </c>
    </row>
    <row r="7" spans="1:6" x14ac:dyDescent="0.25">
      <c r="A7" s="288" t="s">
        <v>729</v>
      </c>
      <c r="B7" s="216">
        <v>6440</v>
      </c>
      <c r="C7" s="216">
        <v>5035</v>
      </c>
    </row>
    <row r="8" spans="1:6" x14ac:dyDescent="0.25">
      <c r="A8" s="288" t="s">
        <v>730</v>
      </c>
      <c r="B8" s="216">
        <v>100</v>
      </c>
      <c r="C8" s="216">
        <v>323</v>
      </c>
    </row>
    <row r="9" spans="1:6" x14ac:dyDescent="0.25">
      <c r="A9" s="288" t="s">
        <v>731</v>
      </c>
      <c r="B9" s="216">
        <v>2139</v>
      </c>
      <c r="C9" s="216">
        <v>1879</v>
      </c>
    </row>
    <row r="10" spans="1:6" ht="30" x14ac:dyDescent="0.25">
      <c r="A10" s="295" t="s">
        <v>732</v>
      </c>
      <c r="B10" s="216">
        <v>5857</v>
      </c>
      <c r="C10" s="216">
        <v>712</v>
      </c>
    </row>
    <row r="11" spans="1:6" x14ac:dyDescent="0.25">
      <c r="A11" s="288" t="s">
        <v>895</v>
      </c>
      <c r="B11" s="216">
        <v>1362</v>
      </c>
      <c r="C11" s="216">
        <v>2198</v>
      </c>
    </row>
    <row r="12" spans="1:6" x14ac:dyDescent="0.25">
      <c r="A12" s="296" t="s">
        <v>16</v>
      </c>
      <c r="B12" s="1">
        <f>SUM(B4:B11)</f>
        <v>27685</v>
      </c>
      <c r="C12" s="1">
        <f>SUM(C4:C11)</f>
        <v>26654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8078</v>
      </c>
      <c r="C19" s="71">
        <v>9760</v>
      </c>
    </row>
    <row r="20" spans="1:3" x14ac:dyDescent="0.25">
      <c r="A20" s="288" t="s">
        <v>727</v>
      </c>
      <c r="B20" s="216">
        <v>971</v>
      </c>
      <c r="C20" s="216">
        <v>1424</v>
      </c>
    </row>
    <row r="21" spans="1:3" x14ac:dyDescent="0.25">
      <c r="A21" s="288" t="s">
        <v>728</v>
      </c>
      <c r="B21" s="216">
        <v>3331</v>
      </c>
      <c r="C21" s="216">
        <v>3534</v>
      </c>
    </row>
    <row r="22" spans="1:3" x14ac:dyDescent="0.25">
      <c r="A22" s="288" t="s">
        <v>729</v>
      </c>
      <c r="B22" s="216">
        <v>6516</v>
      </c>
      <c r="C22" s="216">
        <v>5214</v>
      </c>
    </row>
    <row r="23" spans="1:3" x14ac:dyDescent="0.25">
      <c r="A23" s="288" t="s">
        <v>730</v>
      </c>
      <c r="B23" s="216">
        <v>34</v>
      </c>
      <c r="C23" s="216">
        <v>84</v>
      </c>
    </row>
    <row r="24" spans="1:3" x14ac:dyDescent="0.25">
      <c r="A24" s="288" t="s">
        <v>731</v>
      </c>
      <c r="B24" s="216">
        <v>1460</v>
      </c>
      <c r="C24" s="216">
        <v>1218</v>
      </c>
    </row>
    <row r="25" spans="1:3" ht="30" x14ac:dyDescent="0.25">
      <c r="A25" s="295" t="s">
        <v>732</v>
      </c>
      <c r="B25" s="216">
        <v>3500</v>
      </c>
      <c r="C25" s="216">
        <v>398</v>
      </c>
    </row>
    <row r="26" spans="1:3" x14ac:dyDescent="0.25">
      <c r="A26" s="288" t="s">
        <v>895</v>
      </c>
      <c r="B26" s="216">
        <v>997</v>
      </c>
      <c r="C26" s="216">
        <v>2102</v>
      </c>
    </row>
    <row r="27" spans="1:3" x14ac:dyDescent="0.25">
      <c r="A27" s="296" t="s">
        <v>16</v>
      </c>
      <c r="B27" s="1">
        <f>SUM(B19:B26)</f>
        <v>24887</v>
      </c>
      <c r="C27" s="1">
        <f>SUM(C19:C26)</f>
        <v>23734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74.06</v>
      </c>
      <c r="C4" s="1027">
        <v>71.72</v>
      </c>
      <c r="D4" s="1027">
        <v>76.459999999999994</v>
      </c>
      <c r="E4" s="1028">
        <v>88</v>
      </c>
      <c r="F4" s="1028">
        <v>158.1</v>
      </c>
      <c r="G4" s="1029">
        <v>44.1</v>
      </c>
      <c r="H4" s="1030">
        <v>42.4</v>
      </c>
      <c r="I4" s="1031">
        <v>45.6</v>
      </c>
      <c r="J4" s="1028">
        <v>9.8000000000000007</v>
      </c>
    </row>
    <row r="5" spans="1:12" x14ac:dyDescent="0.25">
      <c r="A5" s="500">
        <v>2021</v>
      </c>
      <c r="B5" s="759">
        <v>73.53</v>
      </c>
      <c r="C5" s="760">
        <v>71.09</v>
      </c>
      <c r="D5" s="760">
        <v>76.069999999999993</v>
      </c>
      <c r="E5" s="1032">
        <v>87</v>
      </c>
      <c r="F5" s="1032">
        <v>159.4</v>
      </c>
      <c r="G5" s="1033">
        <v>44.2</v>
      </c>
      <c r="H5" s="1034">
        <v>42.5</v>
      </c>
      <c r="I5" s="1035">
        <v>45.8</v>
      </c>
      <c r="J5" s="1032">
        <v>11.9</v>
      </c>
    </row>
    <row r="6" spans="1:12" x14ac:dyDescent="0.25">
      <c r="A6" s="501">
        <v>2022</v>
      </c>
      <c r="B6" s="1020">
        <v>73.78</v>
      </c>
      <c r="C6" s="1021">
        <v>70.95</v>
      </c>
      <c r="D6" s="1021">
        <v>76.400000000000006</v>
      </c>
      <c r="E6" s="1022">
        <v>84</v>
      </c>
      <c r="F6" s="1022">
        <v>166.5</v>
      </c>
      <c r="G6" s="1023">
        <v>44.7</v>
      </c>
      <c r="H6" s="1024">
        <v>43.1</v>
      </c>
      <c r="I6" s="1025">
        <v>46.1</v>
      </c>
      <c r="J6" s="1022">
        <v>10.3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9.8000000000000007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11.9</v>
      </c>
    </row>
    <row r="13" spans="1:12" x14ac:dyDescent="0.25">
      <c r="A13" s="635">
        <f t="shared" si="0"/>
        <v>2022</v>
      </c>
      <c r="B13" s="629">
        <f t="shared" si="1"/>
        <v>10.3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15515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16828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34.5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65765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2004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42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15820</v>
      </c>
      <c r="C5" s="70">
        <v>16230</v>
      </c>
      <c r="D5" s="55">
        <v>8969</v>
      </c>
      <c r="E5" s="110">
        <v>7262</v>
      </c>
      <c r="F5" s="55">
        <v>31.8</v>
      </c>
      <c r="G5" s="55">
        <v>35.799999999999997</v>
      </c>
      <c r="H5" s="110">
        <v>28</v>
      </c>
      <c r="I5" s="55">
        <v>52433</v>
      </c>
      <c r="J5" s="70"/>
      <c r="K5" s="55"/>
      <c r="L5" s="55"/>
      <c r="M5" s="71">
        <v>53</v>
      </c>
      <c r="N5" s="71">
        <v>51</v>
      </c>
      <c r="O5" s="71">
        <v>55</v>
      </c>
    </row>
    <row r="6" spans="1:16" x14ac:dyDescent="0.25">
      <c r="A6" s="217">
        <v>2021</v>
      </c>
      <c r="B6" s="214">
        <v>15587</v>
      </c>
      <c r="C6" s="214">
        <v>16485</v>
      </c>
      <c r="D6" s="58">
        <v>9072</v>
      </c>
      <c r="E6" s="162">
        <v>7413</v>
      </c>
      <c r="F6" s="58">
        <v>32.700000000000003</v>
      </c>
      <c r="G6" s="58">
        <v>36.6</v>
      </c>
      <c r="H6" s="162">
        <v>28.9</v>
      </c>
      <c r="I6" s="58">
        <v>57109</v>
      </c>
      <c r="J6" s="214">
        <v>2479</v>
      </c>
      <c r="K6" s="58">
        <v>1186</v>
      </c>
      <c r="L6" s="58">
        <v>1293</v>
      </c>
      <c r="M6" s="216">
        <v>49</v>
      </c>
      <c r="N6" s="216">
        <v>48</v>
      </c>
      <c r="O6" s="216">
        <v>51</v>
      </c>
    </row>
    <row r="7" spans="1:16" x14ac:dyDescent="0.25">
      <c r="A7" s="231">
        <v>2022</v>
      </c>
      <c r="B7" s="169">
        <v>15515</v>
      </c>
      <c r="C7" s="169">
        <v>16828</v>
      </c>
      <c r="D7" s="94">
        <v>9186</v>
      </c>
      <c r="E7" s="171">
        <v>7642</v>
      </c>
      <c r="F7" s="94">
        <v>34.5</v>
      </c>
      <c r="G7" s="58">
        <v>38.6</v>
      </c>
      <c r="H7" s="162">
        <v>30.7</v>
      </c>
      <c r="I7" s="94">
        <v>65765</v>
      </c>
      <c r="J7" s="169">
        <v>2063</v>
      </c>
      <c r="K7" s="94">
        <v>986</v>
      </c>
      <c r="L7" s="94">
        <v>1077</v>
      </c>
      <c r="M7" s="216">
        <v>42</v>
      </c>
      <c r="N7" s="216">
        <v>42</v>
      </c>
      <c r="O7" s="216">
        <v>43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2004</v>
      </c>
      <c r="K8" s="1082">
        <v>947</v>
      </c>
      <c r="L8" s="1082">
        <v>1057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52433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57109</v>
      </c>
      <c r="F14" s="516">
        <f>A5</f>
        <v>2020</v>
      </c>
      <c r="G14" s="312">
        <f>IF(ISBLANK(E5),"",E5)</f>
        <v>7262</v>
      </c>
      <c r="H14" s="312">
        <f>IF(ISBLANK(D5),"",D5)</f>
        <v>8969</v>
      </c>
      <c r="K14" s="516">
        <f>A6</f>
        <v>2021</v>
      </c>
      <c r="L14" s="312">
        <f>IF(ISBLANK(L6),"",L6)</f>
        <v>1293</v>
      </c>
      <c r="M14" s="312">
        <f>IF(ISBLANK(K6),"",K6)</f>
        <v>1186</v>
      </c>
    </row>
    <row r="15" spans="1:16" x14ac:dyDescent="0.25">
      <c r="A15" s="483">
        <f>A7</f>
        <v>2022</v>
      </c>
      <c r="B15" s="313">
        <f t="shared" si="0"/>
        <v>65765</v>
      </c>
      <c r="F15" s="488">
        <f t="shared" ref="F15:F16" si="1">A6</f>
        <v>2021</v>
      </c>
      <c r="G15" s="481">
        <f t="shared" ref="G15:G16" si="2">IF(ISBLANK(E6),"",E6)</f>
        <v>7413</v>
      </c>
      <c r="H15" s="481">
        <f t="shared" ref="H15:H16" si="3">IF(ISBLANK(D6),"",D6)</f>
        <v>9072</v>
      </c>
      <c r="K15" s="488">
        <f>A7</f>
        <v>2022</v>
      </c>
      <c r="L15" s="481">
        <f t="shared" ref="L15:L16" si="4">IF(ISBLANK(L7),"",L7)</f>
        <v>1077</v>
      </c>
      <c r="M15" s="481">
        <f t="shared" ref="M15:M16" si="5">IF(ISBLANK(K7),"",K7)</f>
        <v>986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7642</v>
      </c>
      <c r="H16" s="313">
        <f t="shared" si="3"/>
        <v>9186</v>
      </c>
      <c r="K16" s="483">
        <f>A8</f>
        <v>2023</v>
      </c>
      <c r="L16" s="313">
        <f t="shared" si="4"/>
        <v>1057</v>
      </c>
      <c r="M16" s="313">
        <f t="shared" si="5"/>
        <v>947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15820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15587</v>
      </c>
      <c r="C21" s="375"/>
      <c r="D21" s="199"/>
      <c r="F21" s="516">
        <f>A5</f>
        <v>2020</v>
      </c>
      <c r="G21" s="312">
        <f>IF(ISBLANK(E5),"",E5)</f>
        <v>7262</v>
      </c>
      <c r="H21" s="312">
        <f>IF(ISBLANK(D5),"",D5)</f>
        <v>8969</v>
      </c>
      <c r="K21" s="516">
        <f>A6</f>
        <v>2021</v>
      </c>
      <c r="L21" s="312">
        <f>IF(ISBLANK(L6),"",L6)</f>
        <v>1293</v>
      </c>
      <c r="M21" s="312">
        <f>IF(ISBLANK(K6),"",K6)</f>
        <v>1186</v>
      </c>
    </row>
    <row r="22" spans="1:15" x14ac:dyDescent="0.25">
      <c r="A22" s="483">
        <f t="shared" si="6"/>
        <v>2022</v>
      </c>
      <c r="B22" s="313">
        <f t="shared" si="7"/>
        <v>15515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7413</v>
      </c>
      <c r="H22" s="481">
        <f t="shared" ref="H22:H23" si="10">IF(ISBLANK(D6),"",D6)</f>
        <v>9072</v>
      </c>
      <c r="K22" s="488">
        <f>A7</f>
        <v>2022</v>
      </c>
      <c r="L22" s="481">
        <f>IF(ISBLANK(L7),"",L7)</f>
        <v>1077</v>
      </c>
      <c r="M22" s="481">
        <f>IF(ISBLANK(K7),"",K7)</f>
        <v>986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7642</v>
      </c>
      <c r="H23" s="313">
        <f t="shared" si="10"/>
        <v>9186</v>
      </c>
      <c r="K23" s="483">
        <f>A8</f>
        <v>2023</v>
      </c>
      <c r="L23" s="313">
        <f>IF(ISBLANK(L8),"",L8)</f>
        <v>1057</v>
      </c>
      <c r="M23" s="313">
        <f>IF(ISBLANK(K8),"",K8)</f>
        <v>947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15820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15587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15515</v>
      </c>
      <c r="C28" s="375"/>
      <c r="D28" s="199"/>
      <c r="F28" s="516">
        <f>A5</f>
        <v>2020</v>
      </c>
      <c r="G28" s="312">
        <f>IF(ISBLANK(H5),"",H5)</f>
        <v>28</v>
      </c>
      <c r="H28" s="312">
        <f>IF(ISBLANK(G5),"",G5)</f>
        <v>35.799999999999997</v>
      </c>
      <c r="K28" s="516">
        <f>A5</f>
        <v>2020</v>
      </c>
      <c r="L28" s="312">
        <f>IF(ISBLANK(O5),"",O5)</f>
        <v>55</v>
      </c>
      <c r="M28" s="312">
        <f>IF(ISBLANK(N5),"",N5)</f>
        <v>51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28.9</v>
      </c>
      <c r="H29" s="481">
        <f t="shared" ref="H29:H30" si="15">IF(ISBLANK(G6),"",G6)</f>
        <v>36.6</v>
      </c>
      <c r="K29" s="488">
        <f t="shared" ref="K29:K30" si="16">A6</f>
        <v>2021</v>
      </c>
      <c r="L29" s="481">
        <f t="shared" ref="L29:L30" si="17">IF(ISBLANK(O6),"",O6)</f>
        <v>51</v>
      </c>
      <c r="M29" s="481">
        <f t="shared" ref="M29:M30" si="18">IF(ISBLANK(N6),"",N6)</f>
        <v>48</v>
      </c>
    </row>
    <row r="30" spans="1:15" x14ac:dyDescent="0.25">
      <c r="F30" s="483">
        <f t="shared" si="13"/>
        <v>2022</v>
      </c>
      <c r="G30" s="313">
        <f t="shared" si="14"/>
        <v>30.7</v>
      </c>
      <c r="H30" s="313">
        <f t="shared" si="15"/>
        <v>38.6</v>
      </c>
      <c r="K30" s="483">
        <f t="shared" si="16"/>
        <v>2022</v>
      </c>
      <c r="L30" s="313">
        <f t="shared" si="17"/>
        <v>43</v>
      </c>
      <c r="M30" s="313">
        <f t="shared" si="18"/>
        <v>42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28</v>
      </c>
      <c r="H35" s="312">
        <f>IF(ISBLANK(G5),"",G5)</f>
        <v>35.799999999999997</v>
      </c>
      <c r="K35" s="516">
        <f>A5</f>
        <v>2020</v>
      </c>
      <c r="L35" s="312">
        <f>IF(ISBLANK(O5),"",O5)</f>
        <v>55</v>
      </c>
      <c r="M35" s="312">
        <f>IF(ISBLANK(N5),"",N5)</f>
        <v>51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28.9</v>
      </c>
      <c r="H36" s="481">
        <f t="shared" ref="H36:H37" si="21">IF(ISBLANK(G6),"",G6)</f>
        <v>36.6</v>
      </c>
      <c r="K36" s="488">
        <f t="shared" ref="K36:K37" si="22">A6</f>
        <v>2021</v>
      </c>
      <c r="L36" s="481">
        <f t="shared" ref="L36:L37" si="23">IF(ISBLANK(O6),"",O6)</f>
        <v>51</v>
      </c>
      <c r="M36" s="481">
        <f t="shared" ref="M36:M37" si="24">IF(ISBLANK(N6),"",N6)</f>
        <v>48</v>
      </c>
    </row>
    <row r="37" spans="6:15" x14ac:dyDescent="0.25">
      <c r="F37" s="483">
        <f t="shared" si="19"/>
        <v>2022</v>
      </c>
      <c r="G37" s="313">
        <f t="shared" si="20"/>
        <v>30.7</v>
      </c>
      <c r="H37" s="313">
        <f t="shared" si="21"/>
        <v>38.6</v>
      </c>
      <c r="K37" s="483">
        <f t="shared" si="22"/>
        <v>2022</v>
      </c>
      <c r="L37" s="313">
        <f t="shared" si="23"/>
        <v>43</v>
      </c>
      <c r="M37" s="313">
        <f t="shared" si="24"/>
        <v>42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17.3</v>
      </c>
      <c r="C6" s="35">
        <v>15.2</v>
      </c>
      <c r="D6" s="63">
        <v>19.3</v>
      </c>
      <c r="E6" s="35">
        <v>52.5</v>
      </c>
      <c r="F6" s="35">
        <v>48.9</v>
      </c>
      <c r="G6" s="35">
        <v>55.8</v>
      </c>
      <c r="H6" s="294">
        <v>30.2</v>
      </c>
      <c r="I6" s="35">
        <v>35.9</v>
      </c>
      <c r="J6" s="63">
        <v>24.9</v>
      </c>
      <c r="M6" s="127" t="s">
        <v>16</v>
      </c>
      <c r="N6" s="937">
        <f>IF(ISBLANK(B8),"",B8)</f>
        <v>15.6</v>
      </c>
      <c r="O6" s="937">
        <f>IF(ISBLANK(E8),"",E8)</f>
        <v>51</v>
      </c>
      <c r="P6" s="128">
        <f>IF(ISBLANK(H8),"",H8)</f>
        <v>33.299999999999997</v>
      </c>
    </row>
    <row r="7" spans="1:19" x14ac:dyDescent="0.25">
      <c r="A7" s="288">
        <v>2022</v>
      </c>
      <c r="B7" s="169">
        <v>16.600000000000001</v>
      </c>
      <c r="C7" s="94">
        <v>12.4</v>
      </c>
      <c r="D7" s="171">
        <v>20.399999999999999</v>
      </c>
      <c r="E7" s="94">
        <v>52.8</v>
      </c>
      <c r="F7" s="94">
        <v>49.5</v>
      </c>
      <c r="G7" s="94">
        <v>55.8</v>
      </c>
      <c r="H7" s="169">
        <v>30.6</v>
      </c>
      <c r="I7" s="94">
        <v>38.1</v>
      </c>
      <c r="J7" s="171">
        <v>23.8</v>
      </c>
    </row>
    <row r="8" spans="1:19" x14ac:dyDescent="0.25">
      <c r="A8" s="220">
        <v>2023</v>
      </c>
      <c r="B8" s="169">
        <v>15.6</v>
      </c>
      <c r="C8" s="94">
        <v>13.5</v>
      </c>
      <c r="D8" s="171">
        <v>17.5</v>
      </c>
      <c r="E8" s="94">
        <v>51</v>
      </c>
      <c r="F8" s="94">
        <v>46.5</v>
      </c>
      <c r="G8" s="94">
        <v>55.2</v>
      </c>
      <c r="H8" s="169">
        <v>33.299999999999997</v>
      </c>
      <c r="I8" s="94">
        <v>40</v>
      </c>
      <c r="J8" s="171">
        <v>27.3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17.5</v>
      </c>
      <c r="O12" s="938">
        <f>IF(ISBLANK(G8),"",G8)</f>
        <v>55.2</v>
      </c>
      <c r="P12" s="940">
        <f>IF(ISBLANK(J8),"",J8)</f>
        <v>27.3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13.5</v>
      </c>
      <c r="O13" s="939">
        <f>IF(ISBLANK(F8),"",F8)</f>
        <v>46.5</v>
      </c>
      <c r="P13" s="941">
        <f>IF(ISBLANK(I8),"",I8)</f>
        <v>40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15.6</v>
      </c>
      <c r="O20" s="937">
        <f>IF(ISBLANK(E8),"",E8)</f>
        <v>51</v>
      </c>
      <c r="P20" s="942">
        <f>IF(ISBLANK(H8),"",H8)</f>
        <v>33.299999999999997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17.5</v>
      </c>
      <c r="O24" s="938">
        <f>IF(ISBLANK(G8),"",G8)</f>
        <v>55.2</v>
      </c>
      <c r="P24" s="940">
        <f>IF(ISBLANK(J8),"",J8)</f>
        <v>27.3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13.5</v>
      </c>
      <c r="O25" s="939">
        <f>IF(ISBLANK(F8),"",F8)</f>
        <v>46.5</v>
      </c>
      <c r="P25" s="941">
        <f>IF(ISBLANK(I8),"",I8)</f>
        <v>40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2812005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57707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3017227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61919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5911918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121322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636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25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54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1910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155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222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596847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30.6</v>
      </c>
      <c r="E20" s="602">
        <v>16.3</v>
      </c>
      <c r="F20" s="602">
        <v>13.3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42.1</v>
      </c>
      <c r="E21" s="753">
        <v>27.3</v>
      </c>
      <c r="F21" s="753">
        <v>23.8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10.8</v>
      </c>
      <c r="E22" s="754">
        <v>6</v>
      </c>
      <c r="F22" s="754">
        <v>5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13.3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23.8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5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57.9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13.3</v>
      </c>
      <c r="C30" s="206" t="s">
        <v>501</v>
      </c>
    </row>
    <row r="31" spans="1:11" x14ac:dyDescent="0.25">
      <c r="A31" s="700" t="s">
        <v>1438</v>
      </c>
      <c r="B31" s="736">
        <f>F21</f>
        <v>23.8</v>
      </c>
    </row>
    <row r="32" spans="1:11" x14ac:dyDescent="0.25">
      <c r="A32" s="700" t="s">
        <v>1439</v>
      </c>
      <c r="B32" s="736">
        <f>F22</f>
        <v>5</v>
      </c>
    </row>
    <row r="33" spans="1:2" x14ac:dyDescent="0.25">
      <c r="A33" s="701" t="s">
        <v>1440</v>
      </c>
      <c r="B33" s="734">
        <f>100-(B30+B31+B32)</f>
        <v>57.9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588</v>
      </c>
      <c r="C4" s="71">
        <v>23</v>
      </c>
      <c r="D4" s="71">
        <v>34</v>
      </c>
      <c r="G4" s="219">
        <f>A4</f>
        <v>2020</v>
      </c>
      <c r="H4" s="291">
        <f>IF(ISBLANK(C4),"",C4)</f>
        <v>23</v>
      </c>
      <c r="I4" s="291">
        <f>IF(ISBLANK(D4),"",D4)</f>
        <v>34</v>
      </c>
    </row>
    <row r="5" spans="1:9" x14ac:dyDescent="0.25">
      <c r="A5" s="288">
        <v>2021</v>
      </c>
      <c r="B5" s="216">
        <v>613</v>
      </c>
      <c r="C5" s="216">
        <v>30</v>
      </c>
      <c r="D5" s="216">
        <v>58</v>
      </c>
      <c r="G5" s="288">
        <f t="shared" ref="G5:G6" si="0">A5</f>
        <v>2021</v>
      </c>
      <c r="H5" s="292">
        <f t="shared" ref="H5:H6" si="1">IF(ISBLANK(C5),"",C5)</f>
        <v>30</v>
      </c>
      <c r="I5" s="292">
        <f t="shared" ref="I5:I6" si="2">IF(ISBLANK(D5),"",D5)</f>
        <v>58</v>
      </c>
    </row>
    <row r="6" spans="1:9" x14ac:dyDescent="0.25">
      <c r="A6" s="220">
        <v>2022</v>
      </c>
      <c r="B6" s="170">
        <v>636</v>
      </c>
      <c r="C6" s="170">
        <v>25</v>
      </c>
      <c r="D6" s="170">
        <v>54</v>
      </c>
      <c r="G6" s="221">
        <f t="shared" si="0"/>
        <v>2022</v>
      </c>
      <c r="H6" s="293">
        <f t="shared" si="1"/>
        <v>25</v>
      </c>
      <c r="I6" s="293">
        <f t="shared" si="2"/>
        <v>54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23</v>
      </c>
      <c r="I12" s="291">
        <f>IF(ISBLANK(D4),"",D4)</f>
        <v>34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30</v>
      </c>
      <c r="I13" s="292">
        <f t="shared" si="4"/>
        <v>58</v>
      </c>
    </row>
    <row r="14" spans="1:9" x14ac:dyDescent="0.25">
      <c r="G14" s="221">
        <f t="shared" si="3"/>
        <v>2022</v>
      </c>
      <c r="H14" s="293">
        <f t="shared" ref="H14:I14" si="5">IF(ISBLANK(C6),"",C6)</f>
        <v>25</v>
      </c>
      <c r="I14" s="293">
        <f t="shared" si="5"/>
        <v>54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1772</v>
      </c>
      <c r="C23" s="71">
        <v>135</v>
      </c>
      <c r="D23" s="71">
        <v>189</v>
      </c>
      <c r="G23" s="219">
        <f>A23</f>
        <v>2020</v>
      </c>
      <c r="H23" s="291">
        <f>IF(ISBLANK(C23),"",C23)</f>
        <v>135</v>
      </c>
      <c r="I23" s="291">
        <f>IF(ISBLANK(D23),"",D23)</f>
        <v>189</v>
      </c>
    </row>
    <row r="24" spans="1:13" x14ac:dyDescent="0.25">
      <c r="A24" s="288">
        <v>2021</v>
      </c>
      <c r="B24" s="216">
        <v>1839</v>
      </c>
      <c r="C24" s="216">
        <v>120</v>
      </c>
      <c r="D24" s="216">
        <v>185</v>
      </c>
      <c r="G24" s="288">
        <f t="shared" ref="G24:G25" si="6">A24</f>
        <v>2021</v>
      </c>
      <c r="H24" s="292">
        <f t="shared" ref="H24:H25" si="7">IF(ISBLANK(C24),"",C24)</f>
        <v>120</v>
      </c>
      <c r="I24" s="292">
        <f t="shared" ref="I24:I25" si="8">IF(ISBLANK(D24),"",D24)</f>
        <v>185</v>
      </c>
    </row>
    <row r="25" spans="1:13" x14ac:dyDescent="0.25">
      <c r="A25" s="220">
        <v>2022</v>
      </c>
      <c r="B25" s="170">
        <v>1910</v>
      </c>
      <c r="C25" s="170">
        <v>155</v>
      </c>
      <c r="D25" s="170">
        <v>222</v>
      </c>
      <c r="G25" s="221">
        <f t="shared" si="6"/>
        <v>2022</v>
      </c>
      <c r="H25" s="293">
        <f t="shared" si="7"/>
        <v>155</v>
      </c>
      <c r="I25" s="293">
        <f t="shared" si="8"/>
        <v>222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135</v>
      </c>
      <c r="I31" s="291">
        <f>IF(ISBLANK(D23),"",D23)</f>
        <v>189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120</v>
      </c>
      <c r="I32" s="292">
        <f t="shared" si="10"/>
        <v>185</v>
      </c>
    </row>
    <row r="33" spans="7:9" x14ac:dyDescent="0.25">
      <c r="G33" s="221">
        <f t="shared" si="9"/>
        <v>2022</v>
      </c>
      <c r="H33" s="293">
        <f t="shared" ref="H33:I33" si="11">IF(ISBLANK(C25),"",C25)</f>
        <v>155</v>
      </c>
      <c r="I33" s="293">
        <f t="shared" si="11"/>
        <v>222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668281</v>
      </c>
      <c r="C4" s="1086">
        <v>13112</v>
      </c>
      <c r="D4" s="110">
        <v>919171</v>
      </c>
      <c r="E4" s="70">
        <v>18035</v>
      </c>
      <c r="F4" s="1085">
        <v>236065</v>
      </c>
      <c r="G4" s="70">
        <v>4632</v>
      </c>
      <c r="H4" s="1087">
        <v>2183295</v>
      </c>
      <c r="I4" s="1086">
        <v>42838</v>
      </c>
    </row>
    <row r="5" spans="1:9" x14ac:dyDescent="0.25">
      <c r="A5" s="589">
        <v>2021</v>
      </c>
      <c r="B5" s="1088">
        <v>714588</v>
      </c>
      <c r="C5" s="1089">
        <v>14159</v>
      </c>
      <c r="D5" s="162">
        <v>1197873</v>
      </c>
      <c r="E5" s="214">
        <v>23735</v>
      </c>
      <c r="F5" s="1088">
        <v>263557</v>
      </c>
      <c r="G5" s="214">
        <v>5222</v>
      </c>
      <c r="H5" s="1090">
        <v>4394621</v>
      </c>
      <c r="I5" s="1089">
        <v>87077</v>
      </c>
    </row>
    <row r="6" spans="1:9" x14ac:dyDescent="0.25">
      <c r="A6" s="590">
        <v>2022</v>
      </c>
      <c r="B6" s="1091">
        <v>785669</v>
      </c>
      <c r="C6" s="1092">
        <v>16123</v>
      </c>
      <c r="D6" s="171">
        <v>1404266</v>
      </c>
      <c r="E6" s="169">
        <v>28818</v>
      </c>
      <c r="F6" s="1091">
        <v>295814</v>
      </c>
      <c r="G6" s="169">
        <v>6071</v>
      </c>
      <c r="H6" s="1093">
        <v>5911918</v>
      </c>
      <c r="I6" s="1092">
        <v>121322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656936</v>
      </c>
      <c r="C4" s="1085">
        <v>1914653</v>
      </c>
      <c r="D4" s="1086">
        <v>37567</v>
      </c>
      <c r="E4" s="1085">
        <v>1914988</v>
      </c>
      <c r="F4" s="1086">
        <v>37574</v>
      </c>
    </row>
    <row r="5" spans="1:6" x14ac:dyDescent="0.25">
      <c r="A5" s="482">
        <v>2021</v>
      </c>
      <c r="B5" s="1090">
        <v>383403</v>
      </c>
      <c r="C5" s="1088">
        <v>2146605</v>
      </c>
      <c r="D5" s="1089">
        <v>42534</v>
      </c>
      <c r="E5" s="1088">
        <v>1907896</v>
      </c>
      <c r="F5" s="1089">
        <v>37804</v>
      </c>
    </row>
    <row r="6" spans="1:6" ht="15.75" thickBot="1" x14ac:dyDescent="0.3">
      <c r="A6" s="962">
        <v>2022</v>
      </c>
      <c r="B6" s="1094">
        <v>596847</v>
      </c>
      <c r="C6" s="1095">
        <v>2812005</v>
      </c>
      <c r="D6" s="1096">
        <v>57707</v>
      </c>
      <c r="E6" s="1095">
        <v>3017227</v>
      </c>
      <c r="F6" s="1096">
        <v>61919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Рума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582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17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48729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84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9.5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17.100000000000001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-7.6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73.78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44.7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166.5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2.59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43726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43879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1498</v>
      </c>
      <c r="C63" s="550">
        <f>IF(ISBLANK('DEM2'!C7),"-",'DEM2'!C7)</f>
        <v>1656</v>
      </c>
      <c r="D63" s="550"/>
      <c r="E63" s="550">
        <f>IF(ISBLANK('DEM2'!D8),"-",'DEM2'!D8)</f>
        <v>1542</v>
      </c>
      <c r="F63" s="550">
        <f>IF(ISBLANK('DEM2'!C8),"-",'DEM2'!C8)</f>
        <v>1650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1822</v>
      </c>
      <c r="C64" s="319">
        <f>IF(ISBLANK('DEM2'!F7),"-",'DEM2'!F7)</f>
        <v>1911</v>
      </c>
      <c r="D64" s="791"/>
      <c r="E64" s="319">
        <f>IF(ISBLANK('DEM2'!G8),"-",'DEM2'!G8)</f>
        <v>1776</v>
      </c>
      <c r="F64" s="319">
        <f>IF(ISBLANK('DEM2'!F8),"-",'DEM2'!F8)</f>
        <v>1877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956</v>
      </c>
      <c r="C65" s="347">
        <f>IF(ISBLANK('DEM2'!I7),"-",'DEM2'!I7)</f>
        <v>985</v>
      </c>
      <c r="D65" s="395"/>
      <c r="E65" s="347">
        <f>IF(ISBLANK('DEM2'!J8),"-",'DEM2'!J8)</f>
        <v>894</v>
      </c>
      <c r="F65" s="347">
        <f>IF(ISBLANK('DEM2'!I8),"-",'DEM2'!I8)</f>
        <v>943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4045</v>
      </c>
      <c r="C66" s="319">
        <f>IF(ISBLANK('DEM2'!L7),"-",'DEM2'!L7)</f>
        <v>4322</v>
      </c>
      <c r="D66" s="397"/>
      <c r="E66" s="319">
        <f>IF(ISBLANK('DEM2'!M8),"-",'DEM2'!M8)</f>
        <v>4002</v>
      </c>
      <c r="F66" s="319">
        <f>IF(ISBLANK('DEM2'!L8),"-",'DEM2'!L8)</f>
        <v>4230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3858</v>
      </c>
      <c r="C67" s="319">
        <f>IF(ISBLANK('DEM2'!O7),"-",'DEM2'!O7)</f>
        <v>4141</v>
      </c>
      <c r="D67" s="397"/>
      <c r="E67" s="319">
        <f>IF(ISBLANK('DEM2'!P8),"-",'DEM2'!P8)</f>
        <v>3514</v>
      </c>
      <c r="F67" s="319">
        <f>IF(ISBLANK('DEM2'!O8),"-",'DEM2'!O8)</f>
        <v>3668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16106</v>
      </c>
      <c r="C68" s="416">
        <f>IF(ISBLANK('DEM2'!R7),"-",'DEM2'!R7)</f>
        <v>16649</v>
      </c>
      <c r="D68" s="422"/>
      <c r="E68" s="416">
        <f>IF(ISBLANK('DEM2'!S8),"-",'DEM2'!S8)</f>
        <v>15281</v>
      </c>
      <c r="F68" s="416">
        <f>IF(ISBLANK('DEM2'!R8),"-",'DEM2'!R8)</f>
        <v>15508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25667</v>
      </c>
      <c r="C69" s="465">
        <f>IF(ISBLANK('DEM2'!U7),"-",'DEM2'!U7)</f>
        <v>24801</v>
      </c>
      <c r="D69" s="801"/>
      <c r="E69" s="465">
        <f>IF(ISBLANK('DEM2'!V8),"-",'DEM2'!V8)</f>
        <v>24931</v>
      </c>
      <c r="F69" s="465">
        <f>IF(ISBLANK('DEM2'!U8),"-",'DEM2'!U8)</f>
        <v>23798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8.9</v>
      </c>
      <c r="G115" s="802">
        <f>IF(ISBLANK('DEM2'!E23),"-",'DEM2'!E23)</f>
        <v>13.2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12.9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8.6</v>
      </c>
      <c r="G117" s="803">
        <f>IF(ISBLANK('DEM2'!E25),"-",'DEM2'!E25)</f>
        <v>6.5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15515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16828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34.5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65765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2004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42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27.9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61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34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9.3000000000000007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5911918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121322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1404266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764830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28818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785669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16123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295814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6071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2812005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57707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3017227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61919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636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1910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596847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5579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5327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3851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20308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5406</v>
      </c>
      <c r="C300" s="810">
        <f>IF(ISBLANK(POLJ3!C4),"-",POLJ3!C4)</f>
        <v>959</v>
      </c>
      <c r="D300" s="1129">
        <f>IF(ISBLANK(POLJ3!D4),"-",POLJ3!D4)</f>
        <v>4447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5577</v>
      </c>
      <c r="C301" s="791">
        <f>IF(ISBLANK(POLJ3!C5),"-",POLJ3!C5)</f>
        <v>3561</v>
      </c>
      <c r="D301" s="1130">
        <f>IF(ISBLANK(POLJ3!D5),"-",POLJ3!D5)</f>
        <v>2016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24</v>
      </c>
      <c r="C302" s="792">
        <f>IF(ISBLANK(POLJ3!C6),"-",POLJ3!C6)</f>
        <v>11</v>
      </c>
      <c r="D302" s="1131">
        <f>IF(ISBLANK(POLJ3!D6),"-",POLJ3!D6)</f>
        <v>13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295</v>
      </c>
      <c r="C303" s="793">
        <f>IF(ISBLANK(POLJ3!C7),"-",POLJ3!C7)</f>
        <v>52</v>
      </c>
      <c r="D303" s="1111">
        <f>IF(ISBLANK(POLJ3!D7),"-",POLJ3!D7)</f>
        <v>243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5579</v>
      </c>
      <c r="C304" s="809">
        <f>IF(ISBLANK(POLJ3!C8),"-",POLJ3!C8)</f>
        <v>967</v>
      </c>
      <c r="D304" s="1159">
        <f>IF(ISBLANK(POLJ3!D8),"-",POLJ3!D8)</f>
        <v>4612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341.98</v>
      </c>
      <c r="C310" s="1160"/>
      <c r="D310" s="3"/>
      <c r="E310" s="5"/>
      <c r="F310" s="5"/>
      <c r="G310" s="817" t="s">
        <v>773</v>
      </c>
      <c r="H310" s="818">
        <f>IF(ISBLANK(POLJ2!H3),"-",POLJ2!H3)</f>
        <v>5024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39924.06</v>
      </c>
      <c r="C311" s="1161"/>
      <c r="D311" s="3"/>
      <c r="E311" s="5"/>
      <c r="F311" s="5"/>
      <c r="G311" s="812" t="s">
        <v>774</v>
      </c>
      <c r="H311" s="250">
        <f>IF(ISBLANK(POLJ2!H4),"-",POLJ2!H4)</f>
        <v>61310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499.61</v>
      </c>
      <c r="C312" s="1161"/>
      <c r="D312" s="3"/>
      <c r="E312" s="5"/>
      <c r="F312" s="5"/>
      <c r="G312" s="812" t="s">
        <v>775</v>
      </c>
      <c r="H312" s="250">
        <f>IF(ISBLANK(POLJ2!H5),"-",POLJ2!H5)</f>
        <v>4962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21.57</v>
      </c>
      <c r="C313" s="1161"/>
      <c r="D313" s="3"/>
      <c r="E313" s="5"/>
      <c r="F313" s="5"/>
      <c r="G313" s="814" t="s">
        <v>776</v>
      </c>
      <c r="H313" s="251">
        <f>IF(ISBLANK(POLJ2!H6),"-",POLJ2!H6)</f>
        <v>224758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26.91</v>
      </c>
      <c r="C314" s="1161"/>
      <c r="D314" s="3"/>
      <c r="E314" s="5"/>
      <c r="F314" s="5"/>
      <c r="G314" s="816" t="s">
        <v>16</v>
      </c>
      <c r="H314" s="819">
        <f>IF(ISBLANK(POLJ2!H7),"-",POLJ2!H7)</f>
        <v>296054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521.44000000000005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41335.57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26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338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30.2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1730</v>
      </c>
      <c r="I364" s="810">
        <f>IF(ISBLANK(OBRAZ2!I6),"-",OBRAZ2!I6)</f>
        <v>1332</v>
      </c>
      <c r="J364" s="810">
        <f>IF(ISBLANK(OBRAZ2!J6),"-",OBRAZ2!J6)</f>
        <v>398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947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19</v>
      </c>
      <c r="I365" s="791">
        <f>IF(ISBLANK(OBRAZ2!I7),"-",OBRAZ2!I7)</f>
        <v>19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80.7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431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70.761961015948017</v>
      </c>
      <c r="I377" s="853">
        <f>IF(ISBLANK(OBRAZ2!C14),"-",OBRAZ2!C23)</f>
        <v>73.352601156069369</v>
      </c>
      <c r="J377" s="853">
        <f>IF(ISBLANK(OBRAZ2!D14),"-",OBRAZ2!D23)</f>
        <v>74.883449883449885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14.530419373892498</v>
      </c>
      <c r="I379" s="853">
        <f>IF(ISBLANK(OBRAZ2!C16),"-",OBRAZ2!C25)</f>
        <v>12.890173410404623</v>
      </c>
      <c r="J379" s="853">
        <f>IF(ISBLANK(OBRAZ2!D16),"-",OBRAZ2!D25)</f>
        <v>14.685314685314685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14.707619610159481</v>
      </c>
      <c r="I380" s="854">
        <f>IF(ISBLANK(OBRAZ2!C17),"-",OBRAZ2!C26)</f>
        <v>13.75722543352601</v>
      </c>
      <c r="J380" s="854">
        <f>IF(ISBLANK(OBRAZ2!D17),"-",OBRAZ2!D26)</f>
        <v>10.431235431235432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11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9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1604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1815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273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0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98.4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397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90.4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-0.2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207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4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1475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414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-0.1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1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7839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1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440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1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6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2500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64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1.3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1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0.6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0.19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1.4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65.3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0.08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6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12.3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97.2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95.6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7306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15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13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562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3739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13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45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5.5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0.5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5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4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75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0.7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2192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4.5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798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9.6999999999999993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485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5.9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144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258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0.5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47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19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0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0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53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44.2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249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42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172.489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4.4000000000000004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31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550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21855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125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10000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9339.4500000000007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16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14.794729999999999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112</v>
      </c>
      <c r="D696" s="317"/>
      <c r="E696" s="316"/>
      <c r="F696" s="5"/>
      <c r="G696" s="839">
        <v>2012</v>
      </c>
      <c r="H696" s="837">
        <f>IF(ISBLANK(INDEKSI2!B5),"-",INDEKSI2!B5)</f>
        <v>30.75</v>
      </c>
      <c r="I696" s="837">
        <f>IF(ISBLANK(INDEKSI2!C5),"-",INDEKSI2!C5)</f>
        <v>69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38.950000000000003</v>
      </c>
      <c r="D697" s="317"/>
      <c r="E697" s="316"/>
      <c r="F697" s="5"/>
      <c r="G697" s="840">
        <v>2013</v>
      </c>
      <c r="H697" s="561">
        <f>IF(ISBLANK(INDEKSI2!B6),"-",INDEKSI2!B6)</f>
        <v>31.76</v>
      </c>
      <c r="I697" s="561">
        <f>IF(ISBLANK(INDEKSI2!C6),"-",INDEKSI2!C6)</f>
        <v>77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32.28</v>
      </c>
      <c r="I698" s="838">
        <f>IF(ISBLANK(INDEKSI2!C7),"-",INDEKSI2!C7)</f>
        <v>80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9352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4941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15667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13037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1.7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2.6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34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9.3000000000000007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27.9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61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32.28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80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14.794729999999999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112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38.950000000000003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30.23</v>
      </c>
      <c r="C4" s="723">
        <v>80</v>
      </c>
      <c r="D4" s="712"/>
      <c r="E4" s="713"/>
      <c r="F4" s="714"/>
    </row>
    <row r="5" spans="1:6" x14ac:dyDescent="0.25">
      <c r="A5" s="288">
        <v>2012</v>
      </c>
      <c r="B5" s="616">
        <v>30.75</v>
      </c>
      <c r="C5" s="724">
        <v>69</v>
      </c>
      <c r="D5" s="715"/>
      <c r="E5" s="643"/>
      <c r="F5" s="716"/>
    </row>
    <row r="6" spans="1:6" x14ac:dyDescent="0.25">
      <c r="A6" s="288">
        <v>2013</v>
      </c>
      <c r="B6" s="616">
        <v>31.76</v>
      </c>
      <c r="C6" s="724">
        <v>77</v>
      </c>
      <c r="D6" s="717">
        <v>14.794729999999999</v>
      </c>
      <c r="E6" s="611">
        <v>112</v>
      </c>
      <c r="F6" s="718">
        <v>38.950000000000003</v>
      </c>
    </row>
    <row r="7" spans="1:6" x14ac:dyDescent="0.25">
      <c r="A7" s="221">
        <v>2014</v>
      </c>
      <c r="B7" s="617">
        <v>32.28</v>
      </c>
      <c r="C7" s="725">
        <v>80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5579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3851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5327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341.98</v>
      </c>
      <c r="G3" s="219" t="s">
        <v>773</v>
      </c>
      <c r="H3" s="71">
        <v>5024</v>
      </c>
    </row>
    <row r="4" spans="1:9" x14ac:dyDescent="0.25">
      <c r="A4" s="288" t="s">
        <v>768</v>
      </c>
      <c r="B4" s="216">
        <v>39924.06</v>
      </c>
      <c r="G4" s="288" t="s">
        <v>774</v>
      </c>
      <c r="H4" s="216">
        <v>61310</v>
      </c>
    </row>
    <row r="5" spans="1:9" x14ac:dyDescent="0.25">
      <c r="A5" s="288" t="s">
        <v>769</v>
      </c>
      <c r="B5" s="216">
        <v>499.61</v>
      </c>
      <c r="G5" s="288" t="s">
        <v>775</v>
      </c>
      <c r="H5" s="216">
        <v>4962</v>
      </c>
    </row>
    <row r="6" spans="1:9" x14ac:dyDescent="0.25">
      <c r="A6" s="288" t="s">
        <v>770</v>
      </c>
      <c r="B6" s="216">
        <v>21.57</v>
      </c>
      <c r="G6" s="288" t="s">
        <v>776</v>
      </c>
      <c r="H6" s="216">
        <v>224758</v>
      </c>
    </row>
    <row r="7" spans="1:9" x14ac:dyDescent="0.25">
      <c r="A7" s="288" t="s">
        <v>771</v>
      </c>
      <c r="B7" s="216">
        <v>26.91</v>
      </c>
      <c r="G7" s="1" t="s">
        <v>24</v>
      </c>
      <c r="H7" s="290">
        <v>296054</v>
      </c>
    </row>
    <row r="8" spans="1:9" x14ac:dyDescent="0.25">
      <c r="A8" s="289" t="s">
        <v>772</v>
      </c>
      <c r="B8" s="73">
        <v>521.44000000000005</v>
      </c>
    </row>
    <row r="9" spans="1:9" x14ac:dyDescent="0.25">
      <c r="A9" s="1" t="s">
        <v>24</v>
      </c>
      <c r="B9" s="290">
        <v>41335.57</v>
      </c>
      <c r="I9" s="41" t="s">
        <v>884</v>
      </c>
    </row>
    <row r="10" spans="1:9" x14ac:dyDescent="0.25">
      <c r="G10" s="29" t="s">
        <v>783</v>
      </c>
      <c r="H10" s="58">
        <v>20308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5406</v>
      </c>
      <c r="C4" s="55">
        <v>959</v>
      </c>
      <c r="D4" s="110">
        <v>4447</v>
      </c>
    </row>
    <row r="5" spans="1:4" ht="30" customHeight="1" x14ac:dyDescent="0.25">
      <c r="A5" s="276" t="s">
        <v>892</v>
      </c>
      <c r="B5" s="214">
        <v>5577</v>
      </c>
      <c r="C5" s="58">
        <v>3561</v>
      </c>
      <c r="D5" s="162">
        <v>2016</v>
      </c>
    </row>
    <row r="6" spans="1:4" x14ac:dyDescent="0.25">
      <c r="A6" s="276" t="s">
        <v>780</v>
      </c>
      <c r="B6" s="214">
        <v>24</v>
      </c>
      <c r="C6" s="58">
        <v>11</v>
      </c>
      <c r="D6" s="162">
        <v>13</v>
      </c>
    </row>
    <row r="7" spans="1:4" ht="30" x14ac:dyDescent="0.25">
      <c r="A7" s="276" t="s">
        <v>781</v>
      </c>
      <c r="B7" s="214">
        <v>295</v>
      </c>
      <c r="C7" s="58">
        <v>52</v>
      </c>
      <c r="D7" s="162">
        <v>243</v>
      </c>
    </row>
    <row r="8" spans="1:4" x14ac:dyDescent="0.25">
      <c r="A8" s="203" t="s">
        <v>782</v>
      </c>
      <c r="B8" s="72">
        <v>5579</v>
      </c>
      <c r="C8" s="61">
        <v>967</v>
      </c>
      <c r="D8" s="111">
        <v>4612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45.833333333333329</v>
      </c>
      <c r="C14" s="278">
        <f>D6/B6*100</f>
        <v>54.166666666666664</v>
      </c>
    </row>
    <row r="15" spans="1:4" ht="60" x14ac:dyDescent="0.25">
      <c r="A15" s="279" t="s">
        <v>893</v>
      </c>
      <c r="B15" s="284">
        <f>C5/B5*100</f>
        <v>63.851533082302311</v>
      </c>
      <c r="C15" s="280">
        <f>D5/B5*100</f>
        <v>36.148466917697689</v>
      </c>
    </row>
    <row r="16" spans="1:4" ht="30" x14ac:dyDescent="0.25">
      <c r="A16" s="281" t="s">
        <v>829</v>
      </c>
      <c r="B16" s="285">
        <f>C4/B4*100</f>
        <v>17.73954864964854</v>
      </c>
      <c r="C16" s="282">
        <f>D4/B4*100</f>
        <v>82.26045135035146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45.833333333333329</v>
      </c>
      <c r="C21" s="278">
        <f>C14</f>
        <v>54.166666666666664</v>
      </c>
    </row>
    <row r="22" spans="1:3" ht="60" x14ac:dyDescent="0.25">
      <c r="A22" s="279" t="s">
        <v>831</v>
      </c>
      <c r="B22" s="284">
        <f t="shared" ref="B22:C23" si="0">B15</f>
        <v>63.851533082302311</v>
      </c>
      <c r="C22" s="280">
        <f t="shared" si="0"/>
        <v>36.148466917697689</v>
      </c>
    </row>
    <row r="23" spans="1:3" ht="30" x14ac:dyDescent="0.25">
      <c r="A23" s="281" t="s">
        <v>866</v>
      </c>
      <c r="B23" s="287">
        <f t="shared" si="0"/>
        <v>17.73954864964854</v>
      </c>
      <c r="C23" s="286">
        <f t="shared" si="0"/>
        <v>82.26045135035146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26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338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30.2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947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80.7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431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1625</v>
      </c>
      <c r="C6" s="975">
        <v>1246</v>
      </c>
      <c r="D6" s="947">
        <v>379</v>
      </c>
      <c r="E6" s="975">
        <v>1693</v>
      </c>
      <c r="F6" s="975">
        <v>1302</v>
      </c>
      <c r="G6" s="947">
        <v>391</v>
      </c>
      <c r="H6" s="601">
        <v>1730</v>
      </c>
      <c r="I6" s="618">
        <v>1332</v>
      </c>
      <c r="J6" s="947">
        <v>398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113</v>
      </c>
      <c r="C7" s="977">
        <v>103</v>
      </c>
      <c r="D7" s="978">
        <v>10</v>
      </c>
      <c r="E7" s="977">
        <v>110</v>
      </c>
      <c r="F7" s="977">
        <v>98</v>
      </c>
      <c r="G7" s="978">
        <v>12</v>
      </c>
      <c r="H7" s="755">
        <v>19</v>
      </c>
      <c r="I7" s="692">
        <v>19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89</v>
      </c>
      <c r="C8" s="980">
        <v>89</v>
      </c>
      <c r="D8" s="981">
        <v>0</v>
      </c>
      <c r="E8" s="980">
        <v>22</v>
      </c>
      <c r="F8" s="980">
        <v>22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1198</v>
      </c>
      <c r="C14" s="753">
        <v>1269</v>
      </c>
      <c r="D14" s="753">
        <v>1285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246</v>
      </c>
      <c r="C16" s="1038">
        <v>223</v>
      </c>
      <c r="D16" s="753">
        <v>252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249</v>
      </c>
      <c r="C17" s="754">
        <v>238</v>
      </c>
      <c r="D17" s="754">
        <v>179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70.761961015948017</v>
      </c>
      <c r="C23" s="292">
        <f>C14/SUM(C12:C17)*100</f>
        <v>73.352601156069369</v>
      </c>
      <c r="D23" s="292">
        <f>D14/SUM(D12:D17)*100</f>
        <v>74.883449883449885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14.530419373892498</v>
      </c>
      <c r="C25" s="292">
        <f>C16/SUM(C12:C17)*100</f>
        <v>12.890173410404623</v>
      </c>
      <c r="D25" s="292">
        <f>D16/SUM(D12:D17)*100</f>
        <v>14.685314685314685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14.707619610159481</v>
      </c>
      <c r="C26" s="293">
        <f>C17/SUM(C12:C17)*100</f>
        <v>13.75722543352601</v>
      </c>
      <c r="D26" s="293">
        <f>D17/SUM(D12:D17)*100</f>
        <v>10.431235431235432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100</v>
      </c>
      <c r="C7" s="602">
        <v>100</v>
      </c>
      <c r="D7" s="602">
        <v>100</v>
      </c>
    </row>
    <row r="8" spans="1:6" x14ac:dyDescent="0.25">
      <c r="A8" s="697" t="s">
        <v>952</v>
      </c>
      <c r="B8" s="753">
        <v>0</v>
      </c>
      <c r="C8" s="753">
        <v>0</v>
      </c>
      <c r="D8" s="753">
        <v>0</v>
      </c>
    </row>
    <row r="9" spans="1:6" x14ac:dyDescent="0.25">
      <c r="A9" s="698" t="s">
        <v>224</v>
      </c>
      <c r="B9" s="754">
        <v>0</v>
      </c>
      <c r="C9" s="754">
        <v>0</v>
      </c>
      <c r="D9" s="754">
        <v>0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100</v>
      </c>
      <c r="C13" s="699">
        <f t="shared" ref="C13:D13" si="1">IF(ISBLANK(C7),"",C7)</f>
        <v>100</v>
      </c>
      <c r="D13" s="699">
        <f t="shared" si="1"/>
        <v>100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0</v>
      </c>
      <c r="C14" s="700">
        <f t="shared" si="2"/>
        <v>0</v>
      </c>
      <c r="D14" s="700">
        <f t="shared" si="2"/>
        <v>0</v>
      </c>
    </row>
    <row r="15" spans="1:6" x14ac:dyDescent="0.25">
      <c r="A15" s="704" t="s">
        <v>1671</v>
      </c>
      <c r="B15" s="701">
        <f t="shared" si="2"/>
        <v>0</v>
      </c>
      <c r="C15" s="701">
        <f t="shared" si="2"/>
        <v>0</v>
      </c>
      <c r="D15" s="701">
        <f t="shared" si="2"/>
        <v>0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100</v>
      </c>
      <c r="C18" s="699">
        <f t="shared" ref="C18:D18" si="4">IF(ISBLANK(C7),"",C7)</f>
        <v>100</v>
      </c>
      <c r="D18" s="699">
        <f t="shared" si="4"/>
        <v>100</v>
      </c>
    </row>
    <row r="19" spans="1:5" x14ac:dyDescent="0.25">
      <c r="A19" s="703" t="s">
        <v>1673</v>
      </c>
      <c r="B19" s="700">
        <f t="shared" ref="B19:D20" si="5">IF(ISBLANK(B8),"",B8)</f>
        <v>0</v>
      </c>
      <c r="C19" s="700">
        <f t="shared" si="5"/>
        <v>0</v>
      </c>
      <c r="D19" s="700">
        <f t="shared" si="5"/>
        <v>0</v>
      </c>
    </row>
    <row r="20" spans="1:5" x14ac:dyDescent="0.25">
      <c r="A20" s="704" t="s">
        <v>1674</v>
      </c>
      <c r="B20" s="701">
        <f t="shared" si="5"/>
        <v>0</v>
      </c>
      <c r="C20" s="701">
        <f t="shared" si="5"/>
        <v>0</v>
      </c>
      <c r="D20" s="701">
        <f t="shared" si="5"/>
        <v>0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101.7</v>
      </c>
      <c r="C5" s="613">
        <v>107.4</v>
      </c>
      <c r="D5" s="1039">
        <v>104.7</v>
      </c>
      <c r="F5" s="28"/>
      <c r="G5" s="695">
        <f>A5</f>
        <v>2020</v>
      </c>
      <c r="H5" s="671">
        <f>IF(ISBLANK(B5),"",B5)</f>
        <v>101.7</v>
      </c>
      <c r="I5" s="620">
        <f t="shared" ref="H5:I7" si="0">IF(ISBLANK(C5),"",C5)</f>
        <v>107.4</v>
      </c>
    </row>
    <row r="6" spans="1:10" x14ac:dyDescent="0.25">
      <c r="A6" s="751">
        <v>2021</v>
      </c>
      <c r="B6" s="603">
        <v>108.2</v>
      </c>
      <c r="C6" s="614">
        <v>106.4</v>
      </c>
      <c r="D6" s="948">
        <v>107.2</v>
      </c>
      <c r="F6" s="44"/>
      <c r="G6" s="695">
        <f t="shared" ref="G6:G7" si="1">A6</f>
        <v>2021</v>
      </c>
      <c r="H6" s="672">
        <f t="shared" si="0"/>
        <v>108.2</v>
      </c>
      <c r="I6" s="621">
        <f t="shared" si="0"/>
        <v>106.4</v>
      </c>
    </row>
    <row r="7" spans="1:10" x14ac:dyDescent="0.25">
      <c r="A7" s="752">
        <v>2022</v>
      </c>
      <c r="B7" s="603">
        <v>103</v>
      </c>
      <c r="C7" s="614">
        <v>100</v>
      </c>
      <c r="D7" s="948">
        <v>101.4</v>
      </c>
      <c r="F7" s="44"/>
      <c r="G7" s="695">
        <f t="shared" si="1"/>
        <v>2022</v>
      </c>
      <c r="H7" s="673">
        <f t="shared" si="0"/>
        <v>103</v>
      </c>
      <c r="I7" s="622">
        <f t="shared" si="0"/>
        <v>100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101.7</v>
      </c>
      <c r="I13" s="620">
        <f>IF(ISBLANK(C5),"",C5)</f>
        <v>107.4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108.2</v>
      </c>
      <c r="I14" s="621">
        <f t="shared" si="3"/>
        <v>106.4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103</v>
      </c>
      <c r="I15" s="622">
        <f t="shared" si="4"/>
        <v>100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Рума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582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17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48729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84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9.5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17.100000000000001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-7.6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73.78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44.7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166.5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2.59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43726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43879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1498</v>
      </c>
      <c r="C63" s="550">
        <f>IF(ISBLANK('DEM2'!C7),"-",'DEM2'!C7)</f>
        <v>1656</v>
      </c>
      <c r="D63" s="550"/>
      <c r="E63" s="550">
        <f>IF(ISBLANK('DEM2'!D8),"-",'DEM2'!D8)</f>
        <v>1542</v>
      </c>
      <c r="F63" s="550">
        <f>IF(ISBLANK('DEM2'!C8),"-",'DEM2'!C8)</f>
        <v>1650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1822</v>
      </c>
      <c r="C64" s="319">
        <f>IF(ISBLANK('DEM2'!F7),"-",'DEM2'!F7)</f>
        <v>1911</v>
      </c>
      <c r="D64" s="791"/>
      <c r="E64" s="319">
        <f>IF(ISBLANK('DEM2'!G8),"-",'DEM2'!G8)</f>
        <v>1776</v>
      </c>
      <c r="F64" s="319">
        <f>IF(ISBLANK('DEM2'!F8),"-",'DEM2'!F8)</f>
        <v>1877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956</v>
      </c>
      <c r="C65" s="347">
        <f>IF(ISBLANK('DEM2'!I7),"-",'DEM2'!I7)</f>
        <v>985</v>
      </c>
      <c r="D65" s="395"/>
      <c r="E65" s="347">
        <f>IF(ISBLANK('DEM2'!J8),"-",'DEM2'!J8)</f>
        <v>894</v>
      </c>
      <c r="F65" s="347">
        <f>IF(ISBLANK('DEM2'!I8),"-",'DEM2'!I8)</f>
        <v>943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4045</v>
      </c>
      <c r="C66" s="350">
        <f>IF(ISBLANK('DEM2'!L7),"-",'DEM2'!L7)</f>
        <v>4322</v>
      </c>
      <c r="D66" s="396"/>
      <c r="E66" s="350">
        <f>IF(ISBLANK('DEM2'!M8),"-",'DEM2'!M8)</f>
        <v>4002</v>
      </c>
      <c r="F66" s="350">
        <f>IF(ISBLANK('DEM2'!L8),"-",'DEM2'!L8)</f>
        <v>4230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3858</v>
      </c>
      <c r="C67" s="347">
        <f>IF(ISBLANK('DEM2'!O7),"-",'DEM2'!O7)</f>
        <v>4141</v>
      </c>
      <c r="D67" s="395"/>
      <c r="E67" s="347">
        <f>IF(ISBLANK('DEM2'!P8),"-",'DEM2'!P8)</f>
        <v>3514</v>
      </c>
      <c r="F67" s="347">
        <f>IF(ISBLANK('DEM2'!O8),"-",'DEM2'!O8)</f>
        <v>3668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16106</v>
      </c>
      <c r="C68" s="319">
        <f>IF(ISBLANK('DEM2'!R7),"-",'DEM2'!R7)</f>
        <v>16649</v>
      </c>
      <c r="D68" s="397"/>
      <c r="E68" s="319">
        <f>IF(ISBLANK('DEM2'!S8),"-",'DEM2'!S8)</f>
        <v>15281</v>
      </c>
      <c r="F68" s="319">
        <f>IF(ISBLANK('DEM2'!R8),"-",'DEM2'!R8)</f>
        <v>15508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25667</v>
      </c>
      <c r="C69" s="465">
        <f>IF(ISBLANK('DEM2'!U7),"-",'DEM2'!U7)</f>
        <v>24801</v>
      </c>
      <c r="D69" s="801"/>
      <c r="E69" s="465">
        <f>IF(ISBLANK('DEM2'!V8),"-",'DEM2'!V8)</f>
        <v>24931</v>
      </c>
      <c r="F69" s="465">
        <f>IF(ISBLANK('DEM2'!U8),"-",'DEM2'!U8)</f>
        <v>23798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8.9</v>
      </c>
      <c r="G115" s="802">
        <f>IF(ISBLANK('DEM2'!E23),"-",'DEM2'!E23)</f>
        <v>13.2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12.9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8.6</v>
      </c>
      <c r="G117" s="803">
        <f>IF(ISBLANK('DEM2'!E25),"-",'DEM2'!E25)</f>
        <v>6.5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15515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16828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34.5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65765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2004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42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27.9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61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34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9.3000000000000007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5911918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121322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1404266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764830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28818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785669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16123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295814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6071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2812005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57707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3017227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61919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636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1910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596847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5579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5327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3851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20308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5406</v>
      </c>
      <c r="C300" s="810">
        <f>IF(ISBLANK(POLJ3!C4),"-",POLJ3!C4)</f>
        <v>959</v>
      </c>
      <c r="D300" s="1129">
        <f>IF(ISBLANK(POLJ3!D4),"-",POLJ3!D4)</f>
        <v>4447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5577</v>
      </c>
      <c r="C301" s="791">
        <f>IF(ISBLANK(POLJ3!C5),"-",POLJ3!C5)</f>
        <v>3561</v>
      </c>
      <c r="D301" s="1130">
        <f>IF(ISBLANK(POLJ3!D5),"-",POLJ3!D5)</f>
        <v>2016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24</v>
      </c>
      <c r="C302" s="792">
        <f>IF(ISBLANK(POLJ3!C6),"-",POLJ3!C6)</f>
        <v>11</v>
      </c>
      <c r="D302" s="1131">
        <f>IF(ISBLANK(POLJ3!D6),"-",POLJ3!D6)</f>
        <v>13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295</v>
      </c>
      <c r="C303" s="793">
        <f>IF(ISBLANK(POLJ3!C7),"-",POLJ3!C7)</f>
        <v>52</v>
      </c>
      <c r="D303" s="1111">
        <f>IF(ISBLANK(POLJ3!D7),"-",POLJ3!D7)</f>
        <v>243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5579</v>
      </c>
      <c r="C304" s="809">
        <f>IF(ISBLANK(POLJ3!C8),"-",POLJ3!C8)</f>
        <v>967</v>
      </c>
      <c r="D304" s="1159">
        <f>IF(ISBLANK(POLJ3!D8),"-",POLJ3!D8)</f>
        <v>4612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341.98</v>
      </c>
      <c r="C310" s="1160"/>
      <c r="D310" s="3"/>
      <c r="E310" s="5"/>
      <c r="F310" s="5"/>
      <c r="G310" s="817" t="s">
        <v>862</v>
      </c>
      <c r="H310" s="818">
        <f>IF(ISBLANK(POLJ2!H3),"-",POLJ2!H3)</f>
        <v>5024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39924.06</v>
      </c>
      <c r="C311" s="1161"/>
      <c r="D311" s="3"/>
      <c r="E311" s="5"/>
      <c r="F311" s="5"/>
      <c r="G311" s="812" t="s">
        <v>863</v>
      </c>
      <c r="H311" s="250">
        <f>IF(ISBLANK(POLJ2!H4),"-",POLJ2!H4)</f>
        <v>61310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499.61</v>
      </c>
      <c r="C312" s="1161"/>
      <c r="D312" s="3"/>
      <c r="E312" s="5"/>
      <c r="F312" s="5"/>
      <c r="G312" s="812" t="s">
        <v>864</v>
      </c>
      <c r="H312" s="250">
        <f>IF(ISBLANK(POLJ2!H5),"-",POLJ2!H5)</f>
        <v>4962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21.57</v>
      </c>
      <c r="C313" s="1161"/>
      <c r="D313" s="3"/>
      <c r="E313" s="5"/>
      <c r="F313" s="5"/>
      <c r="G313" s="814" t="s">
        <v>865</v>
      </c>
      <c r="H313" s="251">
        <f>IF(ISBLANK(POLJ2!H6),"-",POLJ2!H6)</f>
        <v>224758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26.91</v>
      </c>
      <c r="C314" s="1161"/>
      <c r="D314" s="3"/>
      <c r="E314" s="5"/>
      <c r="F314" s="5"/>
      <c r="G314" s="816" t="s">
        <v>855</v>
      </c>
      <c r="H314" s="819">
        <f>IF(ISBLANK(POLJ2!H7),"-",POLJ2!H7)</f>
        <v>296054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521.44000000000005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41335.57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26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338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30.2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1730</v>
      </c>
      <c r="I364" s="810">
        <f>IF(ISBLANK(OBRAZ2!I6),"-",OBRAZ2!I6)</f>
        <v>1332</v>
      </c>
      <c r="J364" s="810">
        <f>IF(ISBLANK(OBRAZ2!J6),"-",OBRAZ2!J6)</f>
        <v>398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947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19</v>
      </c>
      <c r="I365" s="418">
        <f>IF(ISBLANK(OBRAZ2!I7),"-",OBRAZ2!I7)</f>
        <v>19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80.7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431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70.761961015948017</v>
      </c>
      <c r="I377" s="853">
        <f>IF(ISBLANK(OBRAZ2!C14),"-",OBRAZ2!C23)</f>
        <v>73.352601156069369</v>
      </c>
      <c r="J377" s="853">
        <f>IF(ISBLANK(OBRAZ2!D14),"-",OBRAZ2!D23)</f>
        <v>74.883449883449885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14.530419373892498</v>
      </c>
      <c r="I379" s="853">
        <f>IF(ISBLANK(OBRAZ2!C16),"-",OBRAZ2!C25)</f>
        <v>12.890173410404623</v>
      </c>
      <c r="J379" s="853">
        <f>IF(ISBLANK(OBRAZ2!D16),"-",OBRAZ2!D25)</f>
        <v>14.685314685314685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14.707619610159481</v>
      </c>
      <c r="I380" s="854">
        <f>IF(ISBLANK(OBRAZ2!C17),"-",OBRAZ2!C26)</f>
        <v>13.75722543352601</v>
      </c>
      <c r="J380" s="854">
        <f>IF(ISBLANK(OBRAZ2!D17),"-",OBRAZ2!D26)</f>
        <v>10.431235431235432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11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9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1604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1815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273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0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98.4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397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90.4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-0.2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207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4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1475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414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-0.1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1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7839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1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440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1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6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2500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64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1.3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1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0.6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0.19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1.4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65.3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0.08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6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12.3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97.2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95.6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7306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15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13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562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3739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13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45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5.5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0.5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5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4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75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0.7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2192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4.5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798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9.6999999999999993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485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5.9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144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258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0.5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47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19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0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0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53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44.2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249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42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172.489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4.4000000000000004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31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550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21855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125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10000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9339.4500000000007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16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14.794729999999999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112</v>
      </c>
      <c r="D696" s="3"/>
      <c r="E696" s="5"/>
      <c r="F696" s="5"/>
      <c r="G696" s="839">
        <v>2012</v>
      </c>
      <c r="H696" s="837">
        <f>IF(ISBLANK(INDEKSI2!B5),"-",INDEKSI2!B5)</f>
        <v>30.75</v>
      </c>
      <c r="I696" s="837">
        <f>IF(ISBLANK(INDEKSI2!C5),"-",INDEKSI2!C5)</f>
        <v>69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38.950000000000003</v>
      </c>
      <c r="D697" s="3"/>
      <c r="E697" s="5"/>
      <c r="F697" s="5"/>
      <c r="G697" s="840">
        <v>2013</v>
      </c>
      <c r="H697" s="561">
        <f>IF(ISBLANK(INDEKSI2!B6),"-",INDEKSI2!B6)</f>
        <v>31.76</v>
      </c>
      <c r="I697" s="561">
        <f>IF(ISBLANK(INDEKSI2!C6),"-",INDEKSI2!C6)</f>
        <v>77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32.28</v>
      </c>
      <c r="I698" s="838">
        <f>IF(ISBLANK(INDEKSI2!C7),"-",INDEKSI2!C7)</f>
        <v>80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9352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4941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15667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13037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1.7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2.6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26</v>
      </c>
      <c r="D6" s="614">
        <v>10</v>
      </c>
      <c r="E6" s="614">
        <v>16</v>
      </c>
      <c r="F6" s="1042">
        <v>322</v>
      </c>
      <c r="G6" s="614">
        <v>153</v>
      </c>
      <c r="H6" s="982">
        <v>169</v>
      </c>
      <c r="I6" s="1043">
        <v>28</v>
      </c>
      <c r="J6" s="614">
        <v>25.8</v>
      </c>
      <c r="K6" s="1044">
        <v>30.4</v>
      </c>
      <c r="L6" s="1042">
        <v>876</v>
      </c>
      <c r="M6" s="614">
        <v>466</v>
      </c>
      <c r="N6" s="1037">
        <v>410</v>
      </c>
      <c r="O6" s="1043">
        <v>77.8</v>
      </c>
      <c r="P6" s="614">
        <v>77.8</v>
      </c>
      <c r="Q6" s="1037">
        <v>77.7</v>
      </c>
      <c r="R6" s="1042">
        <v>495</v>
      </c>
      <c r="S6" s="614">
        <v>262</v>
      </c>
      <c r="T6" s="1044">
        <v>233</v>
      </c>
    </row>
    <row r="7" spans="1:20" x14ac:dyDescent="0.25">
      <c r="A7" s="288">
        <v>2021</v>
      </c>
      <c r="B7" s="604">
        <v>1</v>
      </c>
      <c r="C7" s="603">
        <v>26</v>
      </c>
      <c r="D7" s="614">
        <v>10</v>
      </c>
      <c r="E7" s="614">
        <v>16</v>
      </c>
      <c r="F7" s="1042">
        <v>350</v>
      </c>
      <c r="G7" s="614">
        <v>188</v>
      </c>
      <c r="H7" s="982">
        <v>162</v>
      </c>
      <c r="I7" s="1043">
        <v>31.3</v>
      </c>
      <c r="J7" s="614">
        <v>32.200000000000003</v>
      </c>
      <c r="K7" s="1044">
        <v>30.3</v>
      </c>
      <c r="L7" s="1042">
        <v>919</v>
      </c>
      <c r="M7" s="614">
        <v>458</v>
      </c>
      <c r="N7" s="1037">
        <v>461</v>
      </c>
      <c r="O7" s="1043">
        <v>80.8</v>
      </c>
      <c r="P7" s="614">
        <v>76.2</v>
      </c>
      <c r="Q7" s="1037">
        <v>85.9</v>
      </c>
      <c r="R7" s="1042">
        <v>461</v>
      </c>
      <c r="S7" s="614">
        <v>250</v>
      </c>
      <c r="T7" s="1044">
        <v>211</v>
      </c>
    </row>
    <row r="8" spans="1:20" x14ac:dyDescent="0.25">
      <c r="A8" s="221">
        <v>2022</v>
      </c>
      <c r="B8" s="619">
        <v>1</v>
      </c>
      <c r="C8" s="949">
        <v>26</v>
      </c>
      <c r="D8" s="983">
        <v>10</v>
      </c>
      <c r="E8" s="983">
        <v>16</v>
      </c>
      <c r="F8" s="1045">
        <v>338</v>
      </c>
      <c r="G8" s="983">
        <v>182</v>
      </c>
      <c r="H8" s="981">
        <v>156</v>
      </c>
      <c r="I8" s="756">
        <v>30.2</v>
      </c>
      <c r="J8" s="983">
        <v>31.5</v>
      </c>
      <c r="K8" s="1046">
        <v>28.9</v>
      </c>
      <c r="L8" s="1045">
        <v>947</v>
      </c>
      <c r="M8" s="983">
        <v>458</v>
      </c>
      <c r="N8" s="693">
        <v>489</v>
      </c>
      <c r="O8" s="756">
        <v>80.7</v>
      </c>
      <c r="P8" s="983">
        <v>76.2</v>
      </c>
      <c r="Q8" s="693">
        <v>85.3</v>
      </c>
      <c r="R8" s="1045">
        <v>431</v>
      </c>
      <c r="S8" s="983">
        <v>225</v>
      </c>
      <c r="T8" s="1046">
        <v>206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11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9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1604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1815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273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0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98.4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397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90.4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-0.2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207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85.45551411827384</v>
      </c>
      <c r="C21" s="741">
        <f>B10/(B7+B10)*100</f>
        <v>14.544485881726157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100</v>
      </c>
      <c r="C22" s="741">
        <f>B11/(B8+B11)*100</f>
        <v>0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85.45551411827384</v>
      </c>
      <c r="C26" s="741">
        <f>C21</f>
        <v>14.544485881726157</v>
      </c>
    </row>
    <row r="27" spans="1:10" ht="24.75" x14ac:dyDescent="0.25">
      <c r="A27" s="744" t="s">
        <v>1415</v>
      </c>
      <c r="B27" s="741">
        <f>B22</f>
        <v>100</v>
      </c>
      <c r="C27" s="741">
        <f>C22</f>
        <v>0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4</v>
      </c>
      <c r="C5" s="1005">
        <v>7</v>
      </c>
      <c r="D5" s="916" t="s">
        <v>5</v>
      </c>
      <c r="E5" s="213"/>
      <c r="F5" s="125">
        <v>2020</v>
      </c>
      <c r="G5" s="70">
        <v>11</v>
      </c>
      <c r="H5" s="55">
        <v>4</v>
      </c>
      <c r="I5" s="110">
        <v>7</v>
      </c>
      <c r="J5" s="70">
        <v>9</v>
      </c>
      <c r="K5" s="55">
        <v>0</v>
      </c>
      <c r="L5" s="110">
        <v>9</v>
      </c>
      <c r="M5" s="70">
        <v>1553</v>
      </c>
      <c r="N5" s="55">
        <v>1806</v>
      </c>
      <c r="O5" s="70">
        <v>269</v>
      </c>
      <c r="P5" s="110">
        <v>0</v>
      </c>
    </row>
    <row r="6" spans="1:16" x14ac:dyDescent="0.25">
      <c r="A6" s="925" t="s">
        <v>267</v>
      </c>
      <c r="B6" s="1006">
        <v>0</v>
      </c>
      <c r="C6" s="1007">
        <v>9</v>
      </c>
      <c r="D6" s="917" t="s">
        <v>5</v>
      </c>
      <c r="E6" s="256"/>
      <c r="F6" s="125">
        <v>2021</v>
      </c>
      <c r="G6" s="214">
        <v>11</v>
      </c>
      <c r="H6" s="58">
        <v>4</v>
      </c>
      <c r="I6" s="162">
        <v>7</v>
      </c>
      <c r="J6" s="214">
        <v>9</v>
      </c>
      <c r="K6" s="58">
        <v>0</v>
      </c>
      <c r="L6" s="162">
        <v>9</v>
      </c>
      <c r="M6" s="214">
        <v>1585</v>
      </c>
      <c r="N6" s="58">
        <v>1775</v>
      </c>
      <c r="O6" s="214">
        <v>279</v>
      </c>
      <c r="P6" s="162">
        <v>0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11</v>
      </c>
      <c r="H7" s="94">
        <v>4</v>
      </c>
      <c r="I7" s="171">
        <v>7</v>
      </c>
      <c r="J7" s="169">
        <v>9</v>
      </c>
      <c r="K7" s="94">
        <v>0</v>
      </c>
      <c r="L7" s="171">
        <v>9</v>
      </c>
      <c r="M7" s="169">
        <v>1604</v>
      </c>
      <c r="N7" s="94">
        <v>1815</v>
      </c>
      <c r="O7" s="169">
        <v>273</v>
      </c>
      <c r="P7" s="171">
        <v>0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4</v>
      </c>
      <c r="C11" s="920">
        <f>IF(ISBLANK(C5),"",C5)</f>
        <v>7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9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94.9</v>
      </c>
      <c r="C6" s="460">
        <v>93.7</v>
      </c>
      <c r="D6" s="978">
        <v>96.2</v>
      </c>
      <c r="E6" s="459">
        <v>0</v>
      </c>
      <c r="F6" s="460">
        <v>0</v>
      </c>
      <c r="G6" s="978">
        <v>0</v>
      </c>
      <c r="H6" s="459">
        <v>252</v>
      </c>
      <c r="I6" s="460">
        <v>135</v>
      </c>
      <c r="J6" s="978">
        <v>117</v>
      </c>
      <c r="K6" s="459">
        <v>460</v>
      </c>
      <c r="L6" s="460">
        <v>229</v>
      </c>
      <c r="M6" s="978">
        <v>231</v>
      </c>
      <c r="N6" s="459">
        <v>93.3</v>
      </c>
      <c r="O6" s="460">
        <v>93.5</v>
      </c>
      <c r="P6" s="978">
        <v>93.2</v>
      </c>
      <c r="Q6" s="459">
        <v>1.5</v>
      </c>
      <c r="R6" s="460">
        <v>1.4</v>
      </c>
      <c r="S6" s="978">
        <v>1.6</v>
      </c>
    </row>
    <row r="7" spans="1:19" x14ac:dyDescent="0.25">
      <c r="A7" s="288">
        <v>2021</v>
      </c>
      <c r="B7" s="603">
        <v>95.1</v>
      </c>
      <c r="C7" s="614">
        <v>94.2</v>
      </c>
      <c r="D7" s="982">
        <v>95.9</v>
      </c>
      <c r="E7" s="603">
        <v>0</v>
      </c>
      <c r="F7" s="614">
        <v>0</v>
      </c>
      <c r="G7" s="982">
        <v>0</v>
      </c>
      <c r="H7" s="603">
        <v>220</v>
      </c>
      <c r="I7" s="614">
        <v>114</v>
      </c>
      <c r="J7" s="982">
        <v>106</v>
      </c>
      <c r="K7" s="603">
        <v>472</v>
      </c>
      <c r="L7" s="614">
        <v>235</v>
      </c>
      <c r="M7" s="982">
        <v>237</v>
      </c>
      <c r="N7" s="603">
        <v>100.9</v>
      </c>
      <c r="O7" s="614">
        <v>100</v>
      </c>
      <c r="P7" s="982">
        <v>101.7</v>
      </c>
      <c r="Q7" s="603">
        <v>0.3</v>
      </c>
      <c r="R7" s="614">
        <v>0.5</v>
      </c>
      <c r="S7" s="982">
        <v>0.2</v>
      </c>
    </row>
    <row r="8" spans="1:19" x14ac:dyDescent="0.25">
      <c r="A8" s="221">
        <v>2022</v>
      </c>
      <c r="B8" s="949">
        <v>98.4</v>
      </c>
      <c r="C8" s="983">
        <v>96.4</v>
      </c>
      <c r="D8" s="981">
        <v>100.5</v>
      </c>
      <c r="E8" s="949">
        <v>0</v>
      </c>
      <c r="F8" s="983">
        <v>0</v>
      </c>
      <c r="G8" s="981">
        <v>0</v>
      </c>
      <c r="H8" s="949">
        <v>207</v>
      </c>
      <c r="I8" s="983">
        <v>110</v>
      </c>
      <c r="J8" s="981">
        <v>97</v>
      </c>
      <c r="K8" s="949">
        <v>397</v>
      </c>
      <c r="L8" s="983">
        <v>186</v>
      </c>
      <c r="M8" s="981">
        <v>211</v>
      </c>
      <c r="N8" s="949">
        <v>90.4</v>
      </c>
      <c r="O8" s="983">
        <v>85.3</v>
      </c>
      <c r="P8" s="981">
        <v>95.5</v>
      </c>
      <c r="Q8" s="949">
        <v>-0.2</v>
      </c>
      <c r="R8" s="983">
        <v>0.1</v>
      </c>
      <c r="S8" s="981">
        <v>-0.4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4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-0.1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1404266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28818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288</v>
      </c>
      <c r="C5" s="618">
        <v>193</v>
      </c>
      <c r="D5" s="618">
        <v>95</v>
      </c>
      <c r="E5" s="601">
        <v>826</v>
      </c>
      <c r="F5" s="618">
        <v>445</v>
      </c>
      <c r="G5" s="947">
        <v>381</v>
      </c>
      <c r="H5" s="618">
        <v>397</v>
      </c>
      <c r="I5" s="618">
        <v>145</v>
      </c>
      <c r="J5" s="618">
        <v>252</v>
      </c>
      <c r="K5" s="219">
        <f>SUM(B5,E5,H5)</f>
        <v>1511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277</v>
      </c>
      <c r="C6" s="614">
        <v>185</v>
      </c>
      <c r="D6" s="948">
        <v>92</v>
      </c>
      <c r="E6" s="603">
        <v>873</v>
      </c>
      <c r="F6" s="614">
        <v>456</v>
      </c>
      <c r="G6" s="948">
        <v>417</v>
      </c>
      <c r="H6" s="603">
        <v>382</v>
      </c>
      <c r="I6" s="614">
        <v>147</v>
      </c>
      <c r="J6" s="614">
        <v>235</v>
      </c>
      <c r="K6" s="220">
        <f>SUM(B6,E6,H6)</f>
        <v>1532</v>
      </c>
      <c r="M6" s="105" t="s">
        <v>292</v>
      </c>
      <c r="N6" s="173">
        <f>IF(ISBLANK(J7),"",J7)</f>
        <v>229</v>
      </c>
      <c r="O6" s="80">
        <f>IF(ISBLANK(I7),"",I7)</f>
        <v>139</v>
      </c>
      <c r="P6" s="213"/>
    </row>
    <row r="7" spans="1:17" ht="24.75" x14ac:dyDescent="0.25">
      <c r="A7" s="220">
        <v>2022</v>
      </c>
      <c r="B7" s="603">
        <v>238</v>
      </c>
      <c r="C7" s="614">
        <v>156</v>
      </c>
      <c r="D7" s="948">
        <v>82</v>
      </c>
      <c r="E7" s="603">
        <v>869</v>
      </c>
      <c r="F7" s="614">
        <v>442</v>
      </c>
      <c r="G7" s="948">
        <v>427</v>
      </c>
      <c r="H7" s="603">
        <v>368</v>
      </c>
      <c r="I7" s="614">
        <v>139</v>
      </c>
      <c r="J7" s="614">
        <v>229</v>
      </c>
      <c r="K7" s="220">
        <f>SUM(B7,E7,H7)</f>
        <v>1475</v>
      </c>
      <c r="M7" s="106" t="s">
        <v>293</v>
      </c>
      <c r="N7" s="222">
        <f>IF(ISBLANK(G7),"",G7)</f>
        <v>427</v>
      </c>
      <c r="O7" s="107">
        <f>IF(ISBLANK(F7),"",F7)</f>
        <v>442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82</v>
      </c>
      <c r="O8" s="83">
        <f>IF(ISBLANK(C7),"",C7)</f>
        <v>156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229</v>
      </c>
      <c r="O13" s="80">
        <f>IF(ISBLANK(I7),"",I7)</f>
        <v>139</v>
      </c>
      <c r="P13" s="213"/>
    </row>
    <row r="14" spans="1:17" ht="27.75" customHeight="1" x14ac:dyDescent="0.25">
      <c r="M14" s="106" t="s">
        <v>523</v>
      </c>
      <c r="N14" s="222">
        <f>IF(ISBLANK(G7),"",G7)</f>
        <v>427</v>
      </c>
      <c r="O14" s="107">
        <f>IF(ISBLANK(F7),"",F7)</f>
        <v>442</v>
      </c>
      <c r="P14" s="213"/>
    </row>
    <row r="15" spans="1:17" ht="26.25" customHeight="1" x14ac:dyDescent="0.25">
      <c r="M15" s="108" t="s">
        <v>524</v>
      </c>
      <c r="N15" s="172">
        <f>IF(ISBLANK(D7),"",D7)</f>
        <v>82</v>
      </c>
      <c r="O15" s="83">
        <f>IF(ISBLANK(C7),"",C7)</f>
        <v>156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70</v>
      </c>
      <c r="C21" s="618">
        <v>47</v>
      </c>
      <c r="D21" s="618">
        <v>23</v>
      </c>
      <c r="E21" s="601">
        <v>191</v>
      </c>
      <c r="F21" s="618">
        <v>101</v>
      </c>
      <c r="G21" s="947">
        <v>90</v>
      </c>
      <c r="H21" s="618">
        <v>92</v>
      </c>
      <c r="I21" s="618">
        <v>32</v>
      </c>
      <c r="J21" s="618">
        <v>60</v>
      </c>
      <c r="K21" s="219">
        <f>SUM(B21,E21,H21)</f>
        <v>353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79</v>
      </c>
      <c r="C22" s="1037">
        <v>56</v>
      </c>
      <c r="D22" s="982">
        <v>23</v>
      </c>
      <c r="E22" s="1043">
        <v>188</v>
      </c>
      <c r="F22" s="1037">
        <v>107</v>
      </c>
      <c r="G22" s="982">
        <v>81</v>
      </c>
      <c r="H22" s="1043">
        <v>88</v>
      </c>
      <c r="I22" s="1037">
        <v>26</v>
      </c>
      <c r="J22" s="1037">
        <v>62</v>
      </c>
      <c r="K22" s="220">
        <f>SUM(B22,E22,H22)</f>
        <v>355</v>
      </c>
      <c r="M22" s="105" t="s">
        <v>292</v>
      </c>
      <c r="N22" s="173">
        <f>IF(ISBLANK(J23),"",J23)</f>
        <v>59</v>
      </c>
      <c r="O22" s="80">
        <f>IF(ISBLANK(I23),"",I23)</f>
        <v>42</v>
      </c>
      <c r="P22" s="213"/>
    </row>
    <row r="23" spans="1:17" ht="24.75" x14ac:dyDescent="0.25">
      <c r="A23" s="220">
        <v>2022</v>
      </c>
      <c r="B23" s="1043">
        <v>104</v>
      </c>
      <c r="C23" s="1037">
        <v>76</v>
      </c>
      <c r="D23" s="982">
        <v>28</v>
      </c>
      <c r="E23" s="1043">
        <v>209</v>
      </c>
      <c r="F23" s="1037">
        <v>112</v>
      </c>
      <c r="G23" s="982">
        <v>97</v>
      </c>
      <c r="H23" s="1043">
        <v>101</v>
      </c>
      <c r="I23" s="1037">
        <v>42</v>
      </c>
      <c r="J23" s="1037">
        <v>59</v>
      </c>
      <c r="K23" s="220">
        <f>SUM(B23,E23,H23)</f>
        <v>414</v>
      </c>
      <c r="M23" s="106" t="s">
        <v>293</v>
      </c>
      <c r="N23" s="222">
        <f>IF(ISBLANK(G23),"",G23)</f>
        <v>97</v>
      </c>
      <c r="O23" s="107">
        <f>IF(ISBLANK(F23),"",F23)</f>
        <v>112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28</v>
      </c>
      <c r="O24" s="109">
        <f>IF(ISBLANK(C23),"",C23)</f>
        <v>76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59</v>
      </c>
      <c r="O29" s="80">
        <f>IF(ISBLANK(I23),"",I23)</f>
        <v>42</v>
      </c>
      <c r="P29" s="213"/>
    </row>
    <row r="30" spans="1:17" ht="27.75" customHeight="1" x14ac:dyDescent="0.25">
      <c r="M30" s="106" t="s">
        <v>523</v>
      </c>
      <c r="N30" s="222">
        <f>IF(ISBLANK(G23),"",G23)</f>
        <v>97</v>
      </c>
      <c r="O30" s="107">
        <f>IF(ISBLANK(F23),"",F23)</f>
        <v>112</v>
      </c>
      <c r="P30" s="213"/>
    </row>
    <row r="31" spans="1:17" ht="27.75" customHeight="1" x14ac:dyDescent="0.25">
      <c r="M31" s="108" t="s">
        <v>524</v>
      </c>
      <c r="N31" s="223">
        <f>IF(ISBLANK(D23),"",D23)</f>
        <v>28</v>
      </c>
      <c r="O31" s="109">
        <f>IF(ISBLANK(C23),"",C23)</f>
        <v>76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764830</v>
      </c>
      <c r="D5" s="255"/>
    </row>
    <row r="6" spans="1:4" ht="30" x14ac:dyDescent="0.25">
      <c r="A6" s="688" t="s">
        <v>482</v>
      </c>
      <c r="B6" s="619">
        <v>639436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4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0</v>
      </c>
      <c r="J6" s="460">
        <v>0</v>
      </c>
      <c r="K6" s="978">
        <v>0</v>
      </c>
      <c r="L6" s="459"/>
      <c r="M6" s="460"/>
      <c r="N6" s="978"/>
    </row>
    <row r="7" spans="1:14" x14ac:dyDescent="0.25">
      <c r="A7" s="288">
        <v>2021</v>
      </c>
      <c r="B7" s="603">
        <v>4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-0.9</v>
      </c>
      <c r="J7" s="614">
        <v>-0.9</v>
      </c>
      <c r="K7" s="982">
        <v>-0.8</v>
      </c>
      <c r="L7" s="603"/>
      <c r="M7" s="614"/>
      <c r="N7" s="982"/>
    </row>
    <row r="8" spans="1:14" x14ac:dyDescent="0.25">
      <c r="A8" s="221">
        <v>2022</v>
      </c>
      <c r="B8" s="949">
        <v>4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-0.1</v>
      </c>
      <c r="J8" s="983">
        <v>0</v>
      </c>
      <c r="K8" s="981">
        <v>-0.1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72</v>
      </c>
      <c r="C5" s="209">
        <v>67</v>
      </c>
      <c r="G5" s="113"/>
      <c r="H5" s="176" t="s">
        <v>594</v>
      </c>
      <c r="I5" s="209">
        <v>52</v>
      </c>
      <c r="J5" s="209">
        <v>41</v>
      </c>
    </row>
    <row r="6" spans="1:13" ht="15" customHeight="1" x14ac:dyDescent="0.25">
      <c r="A6" s="177" t="s">
        <v>595</v>
      </c>
      <c r="B6" s="210">
        <v>1250</v>
      </c>
      <c r="C6" s="210">
        <v>285</v>
      </c>
      <c r="G6" s="113"/>
      <c r="H6" s="177" t="s">
        <v>595</v>
      </c>
      <c r="I6" s="210">
        <v>425</v>
      </c>
      <c r="J6" s="210">
        <v>124</v>
      </c>
    </row>
    <row r="7" spans="1:13" ht="15" customHeight="1" x14ac:dyDescent="0.25">
      <c r="A7" s="177" t="s">
        <v>596</v>
      </c>
      <c r="B7" s="210">
        <v>3790</v>
      </c>
      <c r="C7" s="210">
        <v>2014</v>
      </c>
      <c r="G7" s="113"/>
      <c r="H7" s="177" t="s">
        <v>596</v>
      </c>
      <c r="I7" s="210">
        <v>1681</v>
      </c>
      <c r="J7" s="210">
        <v>717</v>
      </c>
    </row>
    <row r="8" spans="1:13" ht="15" customHeight="1" x14ac:dyDescent="0.25">
      <c r="A8" s="177" t="s">
        <v>597</v>
      </c>
      <c r="B8" s="210">
        <v>5569</v>
      </c>
      <c r="C8" s="210">
        <v>4851</v>
      </c>
      <c r="G8" s="113"/>
      <c r="H8" s="177" t="s">
        <v>597</v>
      </c>
      <c r="I8" s="210">
        <v>4567</v>
      </c>
      <c r="J8" s="210">
        <v>3641</v>
      </c>
    </row>
    <row r="9" spans="1:13" ht="15" customHeight="1" x14ac:dyDescent="0.25">
      <c r="A9" s="177" t="s">
        <v>598</v>
      </c>
      <c r="B9" s="210">
        <v>10849</v>
      </c>
      <c r="C9" s="210">
        <v>13256</v>
      </c>
      <c r="G9" s="113"/>
      <c r="H9" s="177" t="s">
        <v>598</v>
      </c>
      <c r="I9" s="210">
        <v>11162</v>
      </c>
      <c r="J9" s="210">
        <v>12863</v>
      </c>
    </row>
    <row r="10" spans="1:13" ht="15" customHeight="1" x14ac:dyDescent="0.25">
      <c r="A10" s="177" t="s">
        <v>599</v>
      </c>
      <c r="B10" s="210">
        <v>1059</v>
      </c>
      <c r="C10" s="210">
        <v>1008</v>
      </c>
      <c r="G10" s="113"/>
      <c r="H10" s="177" t="s">
        <v>599</v>
      </c>
      <c r="I10" s="210">
        <v>1184</v>
      </c>
      <c r="J10" s="210">
        <v>870</v>
      </c>
    </row>
    <row r="11" spans="1:13" ht="15" customHeight="1" x14ac:dyDescent="0.25">
      <c r="A11" s="178" t="s">
        <v>600</v>
      </c>
      <c r="B11" s="211">
        <v>1593</v>
      </c>
      <c r="C11" s="211">
        <v>1456</v>
      </c>
      <c r="G11" s="113"/>
      <c r="H11" s="178" t="s">
        <v>600</v>
      </c>
      <c r="I11" s="211">
        <v>2485</v>
      </c>
      <c r="J11" s="211">
        <v>1944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72</v>
      </c>
      <c r="C17" s="180">
        <f>IF(ISBLANK(C5),"0",C5)</f>
        <v>67</v>
      </c>
      <c r="G17" s="113"/>
      <c r="H17" s="176" t="s">
        <v>594</v>
      </c>
      <c r="I17" s="179">
        <f>IF(ISBLANK(I5),"0",I5)</f>
        <v>52</v>
      </c>
      <c r="J17" s="180">
        <f>IF(ISBLANK(J5),"0",J5)</f>
        <v>41</v>
      </c>
    </row>
    <row r="18" spans="1:13" ht="15" customHeight="1" x14ac:dyDescent="0.25">
      <c r="A18" s="177" t="s">
        <v>595</v>
      </c>
      <c r="B18" s="181">
        <f t="shared" ref="B18:C18" si="0">IF(ISBLANK(B6),"0",B6)</f>
        <v>1250</v>
      </c>
      <c r="C18" s="182">
        <f t="shared" si="0"/>
        <v>285</v>
      </c>
      <c r="G18" s="113"/>
      <c r="H18" s="177" t="s">
        <v>595</v>
      </c>
      <c r="I18" s="181">
        <f t="shared" ref="I18:J18" si="1">IF(ISBLANK(I6),"0",I6)</f>
        <v>425</v>
      </c>
      <c r="J18" s="182">
        <f t="shared" si="1"/>
        <v>124</v>
      </c>
    </row>
    <row r="19" spans="1:13" ht="15" customHeight="1" x14ac:dyDescent="0.25">
      <c r="A19" s="177" t="s">
        <v>596</v>
      </c>
      <c r="B19" s="181">
        <f t="shared" ref="B19:C19" si="2">IF(ISBLANK(B7),"0",B7)</f>
        <v>3790</v>
      </c>
      <c r="C19" s="182">
        <f t="shared" si="2"/>
        <v>2014</v>
      </c>
      <c r="G19" s="113"/>
      <c r="H19" s="177" t="s">
        <v>596</v>
      </c>
      <c r="I19" s="181">
        <f t="shared" ref="I19:J19" si="3">IF(ISBLANK(I7),"0",I7)</f>
        <v>1681</v>
      </c>
      <c r="J19" s="182">
        <f t="shared" si="3"/>
        <v>717</v>
      </c>
    </row>
    <row r="20" spans="1:13" ht="15" customHeight="1" x14ac:dyDescent="0.25">
      <c r="A20" s="177" t="s">
        <v>597</v>
      </c>
      <c r="B20" s="181">
        <f t="shared" ref="B20:C20" si="4">IF(ISBLANK(B8),"0",B8)</f>
        <v>5569</v>
      </c>
      <c r="C20" s="182">
        <f t="shared" si="4"/>
        <v>4851</v>
      </c>
      <c r="G20" s="113"/>
      <c r="H20" s="177" t="s">
        <v>597</v>
      </c>
      <c r="I20" s="181">
        <f t="shared" ref="I20:J20" si="5">IF(ISBLANK(I8),"0",I8)</f>
        <v>4567</v>
      </c>
      <c r="J20" s="182">
        <f t="shared" si="5"/>
        <v>3641</v>
      </c>
    </row>
    <row r="21" spans="1:13" ht="15" customHeight="1" x14ac:dyDescent="0.25">
      <c r="A21" s="177" t="s">
        <v>598</v>
      </c>
      <c r="B21" s="181">
        <f t="shared" ref="B21:C21" si="6">IF(ISBLANK(B9),"0",B9)</f>
        <v>10849</v>
      </c>
      <c r="C21" s="182">
        <f t="shared" si="6"/>
        <v>13256</v>
      </c>
      <c r="G21" s="113"/>
      <c r="H21" s="177" t="s">
        <v>598</v>
      </c>
      <c r="I21" s="181">
        <f t="shared" ref="I21:J21" si="7">IF(ISBLANK(I9),"0",I9)</f>
        <v>11162</v>
      </c>
      <c r="J21" s="182">
        <f t="shared" si="7"/>
        <v>12863</v>
      </c>
    </row>
    <row r="22" spans="1:13" ht="15" customHeight="1" x14ac:dyDescent="0.25">
      <c r="A22" s="177" t="s">
        <v>599</v>
      </c>
      <c r="B22" s="181">
        <f t="shared" ref="B22:C22" si="8">IF(ISBLANK(B10),"0",B10)</f>
        <v>1059</v>
      </c>
      <c r="C22" s="182">
        <f t="shared" si="8"/>
        <v>1008</v>
      </c>
      <c r="G22" s="113"/>
      <c r="H22" s="177" t="s">
        <v>599</v>
      </c>
      <c r="I22" s="181">
        <f t="shared" ref="I22:J22" si="9">IF(ISBLANK(I10),"0",I10)</f>
        <v>1184</v>
      </c>
      <c r="J22" s="182">
        <f t="shared" si="9"/>
        <v>870</v>
      </c>
    </row>
    <row r="23" spans="1:13" ht="15" customHeight="1" x14ac:dyDescent="0.25">
      <c r="A23" s="178" t="s">
        <v>600</v>
      </c>
      <c r="B23" s="183">
        <f t="shared" ref="B23:C23" si="10">IF(ISBLANK(B11),"0",B11)</f>
        <v>1593</v>
      </c>
      <c r="C23" s="184">
        <f t="shared" si="10"/>
        <v>1456</v>
      </c>
      <c r="G23" s="113"/>
      <c r="H23" s="178" t="s">
        <v>600</v>
      </c>
      <c r="I23" s="183">
        <f t="shared" ref="I23:J23" si="11">IF(ISBLANK(I11),"0",I11)</f>
        <v>2485</v>
      </c>
      <c r="J23" s="184">
        <f t="shared" si="11"/>
        <v>1944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0.29774212223968244</v>
      </c>
      <c r="C29" s="186">
        <f>C17/SUM(C17:C23)*100</f>
        <v>0.29210446004272572</v>
      </c>
      <c r="D29" s="255"/>
      <c r="E29" s="255"/>
      <c r="G29" s="113"/>
      <c r="H29" s="176" t="s">
        <v>601</v>
      </c>
      <c r="I29" s="186">
        <f>I17/SUM(I17:I23)*100</f>
        <v>0.24123213954351458</v>
      </c>
      <c r="J29" s="186">
        <f>J17/SUM(J17:J23)*100</f>
        <v>0.20297029702970298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5.1691340666611536</v>
      </c>
      <c r="C30" s="187">
        <f>C18/SUM(C17:C23)*100</f>
        <v>1.2425338971966693</v>
      </c>
      <c r="D30" s="255"/>
      <c r="E30" s="255"/>
      <c r="G30" s="113"/>
      <c r="H30" s="177" t="s">
        <v>602</v>
      </c>
      <c r="I30" s="187">
        <f>I18/SUM(I17:I23)*100</f>
        <v>1.9716088328075709</v>
      </c>
      <c r="J30" s="187">
        <f>J18/SUM(J17:J23)*100</f>
        <v>0.61386138613861385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15.672814490116615</v>
      </c>
      <c r="C31" s="187">
        <f>C19/SUM(C17:C23)*100</f>
        <v>8.7805728735231288</v>
      </c>
      <c r="D31" s="255"/>
      <c r="E31" s="255"/>
      <c r="G31" s="113"/>
      <c r="H31" s="177" t="s">
        <v>603</v>
      </c>
      <c r="I31" s="187">
        <f>I19/SUM(I17:I23)*100</f>
        <v>7.7982928187047689</v>
      </c>
      <c r="J31" s="187">
        <f>J19/SUM(J17:J23)*100</f>
        <v>3.5495049504950491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23.029526093788768</v>
      </c>
      <c r="C32" s="187">
        <f>C20/SUM(C17:C23)*100</f>
        <v>21.149234860705409</v>
      </c>
      <c r="D32" s="255"/>
      <c r="E32" s="255"/>
      <c r="G32" s="113"/>
      <c r="H32" s="177" t="s">
        <v>604</v>
      </c>
      <c r="I32" s="187">
        <f>I20/SUM(I17:I23)*100</f>
        <v>21.186676563369826</v>
      </c>
      <c r="J32" s="187">
        <f>J20/SUM(J17:J23)*100</f>
        <v>18.024752475247524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44.863948391365476</v>
      </c>
      <c r="C33" s="187">
        <f>C21/SUM(C17:C23)*100</f>
        <v>57.793085407856303</v>
      </c>
      <c r="D33" s="255"/>
      <c r="E33" s="255"/>
      <c r="G33" s="113"/>
      <c r="H33" s="177" t="s">
        <v>605</v>
      </c>
      <c r="I33" s="187">
        <f>I21/SUM(I17:I23)*100</f>
        <v>51.781406568936731</v>
      </c>
      <c r="J33" s="187">
        <f>J21/SUM(J17:J23)*100</f>
        <v>63.678217821782177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4.3792903812753288</v>
      </c>
      <c r="C34" s="187">
        <f>C22/SUM(C17:C23)*100</f>
        <v>4.3946462048219033</v>
      </c>
      <c r="D34" s="255"/>
      <c r="E34" s="255"/>
      <c r="G34" s="113"/>
      <c r="H34" s="177" t="s">
        <v>606</v>
      </c>
      <c r="I34" s="187">
        <f>I22/SUM(I17:I23)*100</f>
        <v>5.4926702542215624</v>
      </c>
      <c r="J34" s="187">
        <f>J22/SUM(J17:J23)*100</f>
        <v>4.3069306930693063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6.5875444545529742</v>
      </c>
      <c r="C35" s="188">
        <f>C23/SUM(C17:C23)*100</f>
        <v>6.3478222958538613</v>
      </c>
      <c r="D35" s="255"/>
      <c r="E35" s="255"/>
      <c r="G35" s="113"/>
      <c r="H35" s="178" t="s">
        <v>607</v>
      </c>
      <c r="I35" s="188">
        <f>I23/SUM(I17:I23)*100</f>
        <v>11.528112822416032</v>
      </c>
      <c r="J35" s="188">
        <f>J23/SUM(J17:J23)*100</f>
        <v>9.6237623762376234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0.29774212223968244</v>
      </c>
      <c r="C41" s="186">
        <f t="shared" si="12"/>
        <v>0.29210446004272572</v>
      </c>
      <c r="G41" s="113"/>
      <c r="H41" s="176" t="s">
        <v>609</v>
      </c>
      <c r="I41" s="186">
        <f t="shared" ref="I41:J41" si="13">I29</f>
        <v>0.24123213954351458</v>
      </c>
      <c r="J41" s="186">
        <f t="shared" si="13"/>
        <v>0.20297029702970298</v>
      </c>
    </row>
    <row r="42" spans="1:12" x14ac:dyDescent="0.25">
      <c r="A42" s="177" t="s">
        <v>610</v>
      </c>
      <c r="B42" s="187">
        <f t="shared" si="12"/>
        <v>5.1691340666611536</v>
      </c>
      <c r="C42" s="187">
        <f t="shared" si="12"/>
        <v>1.2425338971966693</v>
      </c>
      <c r="G42" s="113"/>
      <c r="H42" s="177" t="s">
        <v>610</v>
      </c>
      <c r="I42" s="187">
        <f t="shared" ref="I42:J42" si="14">I30</f>
        <v>1.9716088328075709</v>
      </c>
      <c r="J42" s="187">
        <f t="shared" si="14"/>
        <v>0.61386138613861385</v>
      </c>
    </row>
    <row r="43" spans="1:12" x14ac:dyDescent="0.25">
      <c r="A43" s="177" t="s">
        <v>611</v>
      </c>
      <c r="B43" s="187">
        <f t="shared" si="12"/>
        <v>15.672814490116615</v>
      </c>
      <c r="C43" s="187">
        <f t="shared" si="12"/>
        <v>8.7805728735231288</v>
      </c>
      <c r="G43" s="113"/>
      <c r="H43" s="177" t="s">
        <v>611</v>
      </c>
      <c r="I43" s="187">
        <f t="shared" ref="I43:J43" si="15">I31</f>
        <v>7.7982928187047689</v>
      </c>
      <c r="J43" s="187">
        <f t="shared" si="15"/>
        <v>3.5495049504950491</v>
      </c>
    </row>
    <row r="44" spans="1:12" x14ac:dyDescent="0.25">
      <c r="A44" s="177" t="s">
        <v>612</v>
      </c>
      <c r="B44" s="187">
        <f t="shared" si="12"/>
        <v>23.029526093788768</v>
      </c>
      <c r="C44" s="187">
        <f t="shared" si="12"/>
        <v>21.149234860705409</v>
      </c>
      <c r="G44" s="113"/>
      <c r="H44" s="177" t="s">
        <v>612</v>
      </c>
      <c r="I44" s="187">
        <f t="shared" ref="I44:J44" si="16">I32</f>
        <v>21.186676563369826</v>
      </c>
      <c r="J44" s="187">
        <f t="shared" si="16"/>
        <v>18.024752475247524</v>
      </c>
    </row>
    <row r="45" spans="1:12" x14ac:dyDescent="0.25">
      <c r="A45" s="177" t="s">
        <v>613</v>
      </c>
      <c r="B45" s="187">
        <f t="shared" si="12"/>
        <v>44.863948391365476</v>
      </c>
      <c r="C45" s="187">
        <f t="shared" si="12"/>
        <v>57.793085407856303</v>
      </c>
      <c r="G45" s="113"/>
      <c r="H45" s="177" t="s">
        <v>613</v>
      </c>
      <c r="I45" s="187">
        <f t="shared" ref="I45:J45" si="17">I33</f>
        <v>51.781406568936731</v>
      </c>
      <c r="J45" s="187">
        <f t="shared" si="17"/>
        <v>63.678217821782177</v>
      </c>
    </row>
    <row r="46" spans="1:12" x14ac:dyDescent="0.25">
      <c r="A46" s="177" t="s">
        <v>614</v>
      </c>
      <c r="B46" s="187">
        <f t="shared" si="12"/>
        <v>4.3792903812753288</v>
      </c>
      <c r="C46" s="187">
        <f t="shared" si="12"/>
        <v>4.3946462048219033</v>
      </c>
      <c r="G46" s="113"/>
      <c r="H46" s="177" t="s">
        <v>614</v>
      </c>
      <c r="I46" s="187">
        <f t="shared" ref="I46:J46" si="18">I34</f>
        <v>5.4926702542215624</v>
      </c>
      <c r="J46" s="187">
        <f t="shared" si="18"/>
        <v>4.3069306930693063</v>
      </c>
    </row>
    <row r="47" spans="1:12" x14ac:dyDescent="0.25">
      <c r="A47" s="178" t="s">
        <v>615</v>
      </c>
      <c r="B47" s="188">
        <f t="shared" si="12"/>
        <v>6.5875444545529742</v>
      </c>
      <c r="C47" s="188">
        <f t="shared" si="12"/>
        <v>6.3478222958538613</v>
      </c>
      <c r="G47" s="113"/>
      <c r="H47" s="178" t="s">
        <v>615</v>
      </c>
      <c r="I47" s="188">
        <f t="shared" ref="I47:J47" si="19">I35</f>
        <v>11.528112822416032</v>
      </c>
      <c r="J47" s="188">
        <f t="shared" si="19"/>
        <v>9.6237623762376234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14125</v>
      </c>
      <c r="C5" s="209">
        <v>12169</v>
      </c>
      <c r="D5" s="255"/>
      <c r="E5" s="255"/>
      <c r="F5" s="1012"/>
      <c r="H5" s="176" t="s">
        <v>632</v>
      </c>
      <c r="I5" s="209">
        <v>6366</v>
      </c>
      <c r="J5" s="209">
        <v>5167</v>
      </c>
    </row>
    <row r="6" spans="1:10" ht="15" customHeight="1" x14ac:dyDescent="0.25">
      <c r="A6" s="177" t="s">
        <v>633</v>
      </c>
      <c r="B6" s="210">
        <v>3541</v>
      </c>
      <c r="C6" s="210">
        <v>3749</v>
      </c>
      <c r="D6" s="255"/>
      <c r="E6" s="255"/>
      <c r="F6" s="1012"/>
      <c r="H6" s="177" t="s">
        <v>633</v>
      </c>
      <c r="I6" s="210">
        <v>6688</v>
      </c>
      <c r="J6" s="210">
        <v>7533</v>
      </c>
    </row>
    <row r="7" spans="1:10" ht="15" customHeight="1" x14ac:dyDescent="0.25">
      <c r="A7" s="178" t="s">
        <v>634</v>
      </c>
      <c r="B7" s="211">
        <v>6516</v>
      </c>
      <c r="C7" s="211">
        <v>7019</v>
      </c>
      <c r="D7" s="255"/>
      <c r="E7" s="255"/>
      <c r="F7" s="1012"/>
      <c r="H7" s="177" t="s">
        <v>634</v>
      </c>
      <c r="I7" s="210">
        <v>8445</v>
      </c>
      <c r="J7" s="210">
        <v>7441</v>
      </c>
    </row>
    <row r="8" spans="1:10" x14ac:dyDescent="0.25">
      <c r="D8" s="255"/>
      <c r="E8" s="255"/>
      <c r="F8" s="1012"/>
      <c r="H8" s="178" t="s">
        <v>2452</v>
      </c>
      <c r="I8" s="211">
        <v>57</v>
      </c>
      <c r="J8" s="211">
        <v>59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14125</v>
      </c>
      <c r="C13" s="180">
        <f>IF(ISBLANK(C5),"0",C5)</f>
        <v>12169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3541</v>
      </c>
      <c r="C14" s="182">
        <f t="shared" si="0"/>
        <v>3749</v>
      </c>
      <c r="D14" s="255"/>
      <c r="E14" s="255"/>
      <c r="F14" s="1012"/>
      <c r="H14" s="176" t="s">
        <v>632</v>
      </c>
      <c r="I14" s="179">
        <f>IF(ISBLANK(I5),"0",I5)</f>
        <v>6366</v>
      </c>
      <c r="J14" s="180">
        <f>IF(ISBLANK(J5),"0",J5)</f>
        <v>5167</v>
      </c>
    </row>
    <row r="15" spans="1:10" ht="15" customHeight="1" x14ac:dyDescent="0.25">
      <c r="A15" s="178" t="s">
        <v>634</v>
      </c>
      <c r="B15" s="183">
        <f t="shared" si="0"/>
        <v>6516</v>
      </c>
      <c r="C15" s="184">
        <f t="shared" si="0"/>
        <v>7019</v>
      </c>
      <c r="D15" s="255"/>
      <c r="E15" s="255"/>
      <c r="F15" s="1012"/>
      <c r="H15" s="177" t="s">
        <v>633</v>
      </c>
      <c r="I15" s="181">
        <f t="shared" ref="I15:J15" si="1">IF(ISBLANK(I6),"0",I6)</f>
        <v>6688</v>
      </c>
      <c r="J15" s="182">
        <f t="shared" si="1"/>
        <v>7533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8445</v>
      </c>
      <c r="J16" s="182">
        <f t="shared" si="2"/>
        <v>7441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57</v>
      </c>
      <c r="J17" s="184">
        <f t="shared" si="3"/>
        <v>59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58.411214953271028</v>
      </c>
      <c r="C21" s="186">
        <f>C13/SUM(C13:C15)*100</f>
        <v>53.054017526267607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14.643122984037715</v>
      </c>
      <c r="C22" s="187">
        <f>C14/SUM(C13:C15)*100</f>
        <v>16.344770458211624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26.945662062691255</v>
      </c>
      <c r="C23" s="188">
        <f>C15/SUM(C13:C15)*100</f>
        <v>30.601212015520773</v>
      </c>
      <c r="D23" s="255"/>
      <c r="E23" s="255"/>
      <c r="F23" s="1012"/>
      <c r="H23" s="176" t="s">
        <v>637</v>
      </c>
      <c r="I23" s="186">
        <f>I14/SUM(I14:I17)*100</f>
        <v>29.532380775654111</v>
      </c>
      <c r="J23" s="186">
        <f>J14/SUM(J14:J17)*100</f>
        <v>25.579207920792079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31.026164408981259</v>
      </c>
      <c r="J24" s="187">
        <f>J15/SUM(J14:J17)*100</f>
        <v>37.292079207920793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39.177027277788085</v>
      </c>
      <c r="J25" s="187">
        <f>J16/SUM(J14:J17)*100</f>
        <v>36.836633663366335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0.2644275375765448</v>
      </c>
      <c r="J26" s="188">
        <f>J17/SUM(J14:J17)*100</f>
        <v>0.29207920792079206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58.411214953271028</v>
      </c>
      <c r="C29" s="191">
        <f t="shared" si="4"/>
        <v>53.054017526267607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14.643122984037715</v>
      </c>
      <c r="C30" s="194">
        <f t="shared" si="4"/>
        <v>16.344770458211624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26.945662062691255</v>
      </c>
      <c r="C31" s="197">
        <f t="shared" si="4"/>
        <v>30.601212015520773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29.532380775654111</v>
      </c>
      <c r="J32" s="191">
        <f>J23</f>
        <v>25.579207920792079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31.026164408981259</v>
      </c>
      <c r="J33" s="194">
        <f t="shared" si="5"/>
        <v>37.292079207920793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39.177027277788085</v>
      </c>
      <c r="J34" s="194">
        <f t="shared" si="6"/>
        <v>36.836633663366335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0.2644275375765448</v>
      </c>
      <c r="J35" s="197">
        <f t="shared" si="7"/>
        <v>0.29207920792079206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582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17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48729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84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9.5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17.100000000000001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-7.6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73.78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44.7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166.5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10</v>
      </c>
      <c r="C5" s="657">
        <v>10</v>
      </c>
      <c r="E5" s="28"/>
      <c r="J5" s="656" t="s">
        <v>550</v>
      </c>
      <c r="K5" s="671">
        <f>IF(ISBLANK(B5),"",B5)</f>
        <v>10</v>
      </c>
      <c r="L5" s="620">
        <f>IF(ISBLANK(C5),"",C5)</f>
        <v>10</v>
      </c>
      <c r="N5" s="28"/>
    </row>
    <row r="6" spans="1:15" x14ac:dyDescent="0.25">
      <c r="A6" s="658" t="s">
        <v>551</v>
      </c>
      <c r="B6" s="659">
        <v>9</v>
      </c>
      <c r="C6" s="659">
        <v>12</v>
      </c>
      <c r="E6" s="44"/>
      <c r="J6" s="658" t="s">
        <v>551</v>
      </c>
      <c r="K6" s="672">
        <f t="shared" ref="K6:K10" si="0">IF(ISBLANK(B6),"",B6)</f>
        <v>9</v>
      </c>
      <c r="L6" s="621">
        <f t="shared" ref="L6:L10" si="1">IF(ISBLANK(C6),"",C6)</f>
        <v>12</v>
      </c>
      <c r="N6" s="44"/>
    </row>
    <row r="7" spans="1:15" x14ac:dyDescent="0.25">
      <c r="A7" s="658" t="s">
        <v>649</v>
      </c>
      <c r="B7" s="659">
        <v>29</v>
      </c>
      <c r="C7" s="659">
        <v>37</v>
      </c>
      <c r="E7" s="44"/>
      <c r="J7" s="658" t="s">
        <v>649</v>
      </c>
      <c r="K7" s="672">
        <f t="shared" si="0"/>
        <v>29</v>
      </c>
      <c r="L7" s="621">
        <f t="shared" si="1"/>
        <v>37</v>
      </c>
      <c r="N7" s="44"/>
    </row>
    <row r="8" spans="1:15" x14ac:dyDescent="0.25">
      <c r="A8" s="652" t="s">
        <v>650</v>
      </c>
      <c r="B8" s="653">
        <v>38</v>
      </c>
      <c r="C8" s="653">
        <v>25</v>
      </c>
      <c r="E8" s="21"/>
      <c r="J8" s="652" t="s">
        <v>650</v>
      </c>
      <c r="K8" s="672">
        <f t="shared" si="0"/>
        <v>38</v>
      </c>
      <c r="L8" s="621">
        <f t="shared" si="1"/>
        <v>25</v>
      </c>
      <c r="N8" s="21"/>
    </row>
    <row r="9" spans="1:15" x14ac:dyDescent="0.25">
      <c r="A9" s="652" t="s">
        <v>651</v>
      </c>
      <c r="B9" s="653">
        <v>114</v>
      </c>
      <c r="C9" s="653">
        <v>40</v>
      </c>
      <c r="E9" s="21"/>
      <c r="J9" s="652" t="s">
        <v>651</v>
      </c>
      <c r="K9" s="672">
        <f t="shared" si="0"/>
        <v>114</v>
      </c>
      <c r="L9" s="621">
        <f t="shared" si="1"/>
        <v>40</v>
      </c>
      <c r="N9" s="21"/>
    </row>
    <row r="10" spans="1:15" x14ac:dyDescent="0.25">
      <c r="A10" s="654" t="s">
        <v>373</v>
      </c>
      <c r="B10" s="655">
        <v>712</v>
      </c>
      <c r="C10" s="655">
        <v>73</v>
      </c>
      <c r="J10" s="654" t="s">
        <v>373</v>
      </c>
      <c r="K10" s="673">
        <f t="shared" si="0"/>
        <v>712</v>
      </c>
      <c r="L10" s="622">
        <f t="shared" si="1"/>
        <v>73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3.59</v>
      </c>
      <c r="C15" s="199"/>
      <c r="D15" s="255"/>
      <c r="E15" s="213"/>
      <c r="F15" s="255"/>
      <c r="G15" s="255"/>
      <c r="J15" s="675" t="s">
        <v>496</v>
      </c>
      <c r="K15" s="676">
        <f>B15</f>
        <v>3.59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0.81</v>
      </c>
      <c r="C16" s="199"/>
      <c r="D16" s="255"/>
      <c r="E16" s="256"/>
      <c r="F16" s="255"/>
      <c r="G16" s="255"/>
      <c r="J16" s="677" t="s">
        <v>497</v>
      </c>
      <c r="K16" s="678">
        <f>B16</f>
        <v>0.81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1.41</v>
      </c>
      <c r="C18" s="199"/>
      <c r="D18" s="257"/>
      <c r="E18" s="258"/>
      <c r="F18" s="255"/>
      <c r="G18" s="255"/>
      <c r="J18" s="680" t="s">
        <v>509</v>
      </c>
      <c r="K18" s="676">
        <f>B18</f>
        <v>1.41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3.25</v>
      </c>
      <c r="C19" s="200"/>
      <c r="D19" s="257"/>
      <c r="E19" s="258"/>
      <c r="F19" s="255"/>
      <c r="G19" s="255"/>
      <c r="J19" s="674" t="s">
        <v>510</v>
      </c>
      <c r="K19" s="678">
        <f>B19</f>
        <v>3.25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2.23</v>
      </c>
      <c r="C21" s="255"/>
      <c r="D21" s="255"/>
      <c r="E21" s="255"/>
      <c r="F21" s="255"/>
      <c r="G21" s="255"/>
      <c r="J21" s="663" t="s">
        <v>506</v>
      </c>
      <c r="K21" s="681">
        <f>B21</f>
        <v>2.23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3</v>
      </c>
      <c r="C32" s="657">
        <v>3</v>
      </c>
      <c r="E32" s="28"/>
      <c r="J32" s="656" t="s">
        <v>550</v>
      </c>
      <c r="K32" s="671">
        <f>IF(ISBLANK(B32),"",B32)</f>
        <v>3</v>
      </c>
      <c r="L32" s="620">
        <f>IF(ISBLANK(C32),"",C32)</f>
        <v>3</v>
      </c>
      <c r="N32" s="28"/>
    </row>
    <row r="33" spans="1:15" x14ac:dyDescent="0.25">
      <c r="A33" s="658" t="s">
        <v>551</v>
      </c>
      <c r="B33" s="659">
        <v>2</v>
      </c>
      <c r="C33" s="659">
        <v>3</v>
      </c>
      <c r="E33" s="44"/>
      <c r="J33" s="658" t="s">
        <v>551</v>
      </c>
      <c r="K33" s="672">
        <f t="shared" ref="K33:K37" si="2">IF(ISBLANK(B33),"",B33)</f>
        <v>2</v>
      </c>
      <c r="L33" s="621">
        <f t="shared" ref="L33:L37" si="3">IF(ISBLANK(C33),"",C33)</f>
        <v>3</v>
      </c>
      <c r="N33" s="44"/>
    </row>
    <row r="34" spans="1:15" x14ac:dyDescent="0.25">
      <c r="A34" s="658" t="s">
        <v>649</v>
      </c>
      <c r="B34" s="659">
        <v>22</v>
      </c>
      <c r="C34" s="659">
        <v>12</v>
      </c>
      <c r="E34" s="44"/>
      <c r="J34" s="658" t="s">
        <v>649</v>
      </c>
      <c r="K34" s="672">
        <f t="shared" si="2"/>
        <v>22</v>
      </c>
      <c r="L34" s="621">
        <f t="shared" si="3"/>
        <v>12</v>
      </c>
      <c r="N34" s="44"/>
    </row>
    <row r="35" spans="1:15" x14ac:dyDescent="0.25">
      <c r="A35" s="652" t="s">
        <v>650</v>
      </c>
      <c r="B35" s="653">
        <v>16</v>
      </c>
      <c r="C35" s="653">
        <v>25</v>
      </c>
      <c r="E35" s="21"/>
      <c r="J35" s="652" t="s">
        <v>650</v>
      </c>
      <c r="K35" s="672">
        <f t="shared" si="2"/>
        <v>16</v>
      </c>
      <c r="L35" s="621">
        <f t="shared" si="3"/>
        <v>25</v>
      </c>
      <c r="N35" s="21"/>
    </row>
    <row r="36" spans="1:15" x14ac:dyDescent="0.25">
      <c r="A36" s="652" t="s">
        <v>651</v>
      </c>
      <c r="B36" s="653">
        <v>22</v>
      </c>
      <c r="C36" s="653">
        <v>20</v>
      </c>
      <c r="E36" s="21"/>
      <c r="J36" s="652" t="s">
        <v>651</v>
      </c>
      <c r="K36" s="672">
        <f t="shared" si="2"/>
        <v>22</v>
      </c>
      <c r="L36" s="621">
        <f t="shared" si="3"/>
        <v>20</v>
      </c>
      <c r="N36" s="21"/>
    </row>
    <row r="37" spans="1:15" x14ac:dyDescent="0.25">
      <c r="A37" s="654" t="s">
        <v>373</v>
      </c>
      <c r="B37" s="655">
        <v>153</v>
      </c>
      <c r="C37" s="655">
        <v>15</v>
      </c>
      <c r="J37" s="654" t="s">
        <v>373</v>
      </c>
      <c r="K37" s="673">
        <f t="shared" si="2"/>
        <v>153</v>
      </c>
      <c r="L37" s="622">
        <f t="shared" si="3"/>
        <v>15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0.96</v>
      </c>
      <c r="C42" s="199"/>
      <c r="D42" s="255"/>
      <c r="E42" s="213"/>
      <c r="F42" s="255"/>
      <c r="G42" s="255"/>
      <c r="J42" s="675" t="s">
        <v>496</v>
      </c>
      <c r="K42" s="676">
        <f>B42</f>
        <v>0.96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0.37</v>
      </c>
      <c r="C43" s="199"/>
      <c r="D43" s="255"/>
      <c r="E43" s="256"/>
      <c r="F43" s="255"/>
      <c r="G43" s="255"/>
      <c r="J43" s="677" t="s">
        <v>497</v>
      </c>
      <c r="K43" s="678">
        <f>B43</f>
        <v>0.37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0.39</v>
      </c>
      <c r="C45" s="199"/>
      <c r="D45" s="257"/>
      <c r="E45" s="258"/>
      <c r="F45" s="255"/>
      <c r="G45" s="255"/>
      <c r="J45" s="680" t="s">
        <v>509</v>
      </c>
      <c r="K45" s="676">
        <f>B45</f>
        <v>0.39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1.05</v>
      </c>
      <c r="C46" s="200"/>
      <c r="D46" s="257"/>
      <c r="E46" s="258"/>
      <c r="F46" s="255"/>
      <c r="G46" s="255"/>
      <c r="J46" s="674" t="s">
        <v>510</v>
      </c>
      <c r="K46" s="678">
        <f>B46</f>
        <v>1.05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0.67</v>
      </c>
      <c r="C48" s="255"/>
      <c r="D48" s="255"/>
      <c r="E48" s="255"/>
      <c r="F48" s="255"/>
      <c r="G48" s="255"/>
      <c r="J48" s="663" t="s">
        <v>506</v>
      </c>
      <c r="K48" s="681">
        <f>B48</f>
        <v>0.67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1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7839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1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440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1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6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2500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1</v>
      </c>
      <c r="C4" s="645">
        <v>2120</v>
      </c>
      <c r="D4" s="645">
        <v>1</v>
      </c>
      <c r="E4" s="645">
        <v>3741</v>
      </c>
      <c r="F4" s="645">
        <v>1</v>
      </c>
      <c r="G4" s="645">
        <v>6</v>
      </c>
      <c r="H4" s="645">
        <v>2500</v>
      </c>
      <c r="I4" s="255"/>
      <c r="J4" s="255"/>
      <c r="K4" s="255"/>
    </row>
    <row r="5" spans="1:11" x14ac:dyDescent="0.25">
      <c r="A5" s="769">
        <v>2021</v>
      </c>
      <c r="B5" s="604">
        <v>1</v>
      </c>
      <c r="C5" s="604">
        <v>10786</v>
      </c>
      <c r="D5" s="604">
        <v>1</v>
      </c>
      <c r="E5" s="604">
        <v>6180</v>
      </c>
      <c r="F5" s="604">
        <v>1</v>
      </c>
      <c r="G5" s="604">
        <v>6</v>
      </c>
      <c r="H5" s="604">
        <v>2500</v>
      </c>
      <c r="I5" s="255"/>
      <c r="J5" s="255"/>
      <c r="K5" s="255"/>
    </row>
    <row r="6" spans="1:11" x14ac:dyDescent="0.25">
      <c r="A6" s="483">
        <v>2022</v>
      </c>
      <c r="B6" s="619">
        <v>1</v>
      </c>
      <c r="C6" s="619">
        <v>7839</v>
      </c>
      <c r="D6" s="619">
        <v>1</v>
      </c>
      <c r="E6" s="619">
        <v>440</v>
      </c>
      <c r="F6" s="619">
        <v>1</v>
      </c>
      <c r="G6" s="619">
        <v>6</v>
      </c>
      <c r="H6" s="619">
        <v>2500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64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1.3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1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0.6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0.19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1.4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65.3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0.08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6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12.3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97.2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95.6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785669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16123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6</v>
      </c>
      <c r="C4" s="602">
        <v>13.3</v>
      </c>
      <c r="D4" s="602">
        <v>42.4</v>
      </c>
      <c r="E4" s="602">
        <v>0.08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7</v>
      </c>
      <c r="C5" s="604">
        <v>18.8</v>
      </c>
      <c r="D5" s="753">
        <v>69.400000000000006</v>
      </c>
      <c r="E5" s="753">
        <v>0.08</v>
      </c>
      <c r="G5" s="649" t="s">
        <v>454</v>
      </c>
      <c r="H5" s="650">
        <f>IF(ISBLANK(B4),"",B4)</f>
        <v>6</v>
      </c>
      <c r="I5" s="650">
        <f>IF(ISBLANK(B5),"",B5)</f>
        <v>7</v>
      </c>
      <c r="J5" s="651">
        <f>IF(ISBLANK(B6),"",B6)</f>
        <v>11</v>
      </c>
      <c r="K5" s="571"/>
    </row>
    <row r="6" spans="1:11" x14ac:dyDescent="0.25">
      <c r="A6" s="220">
        <v>2022</v>
      </c>
      <c r="B6" s="603">
        <v>11</v>
      </c>
      <c r="C6" s="604">
        <v>24.8</v>
      </c>
      <c r="D6" s="961">
        <v>65.3</v>
      </c>
      <c r="E6" s="961">
        <v>0.08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13.3</v>
      </c>
      <c r="I9" s="650">
        <f>IF(ISBLANK(C5),"",C5)</f>
        <v>18.8</v>
      </c>
      <c r="J9" s="651">
        <f>IF(ISBLANK(C6),"",C6)</f>
        <v>24.8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67</v>
      </c>
      <c r="C4" s="645">
        <v>1.3</v>
      </c>
      <c r="D4" s="645"/>
      <c r="E4" s="645">
        <v>0.18</v>
      </c>
      <c r="F4" s="645">
        <v>0.5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65</v>
      </c>
      <c r="C5" s="604">
        <v>1.3</v>
      </c>
      <c r="D5" s="604"/>
      <c r="E5" s="604">
        <v>0.18</v>
      </c>
      <c r="F5" s="604">
        <v>0.5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64</v>
      </c>
      <c r="C6" s="604">
        <v>1.3</v>
      </c>
      <c r="D6" s="604">
        <v>1</v>
      </c>
      <c r="E6" s="604">
        <v>0.19</v>
      </c>
      <c r="F6" s="604">
        <v>0.6</v>
      </c>
      <c r="G6" s="604">
        <v>1.4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97.9</v>
      </c>
      <c r="C5" s="604">
        <v>90.7</v>
      </c>
      <c r="D5" s="604">
        <v>3</v>
      </c>
      <c r="E5" s="604">
        <v>5.9</v>
      </c>
      <c r="F5" s="255"/>
      <c r="G5" s="255"/>
      <c r="H5" s="255"/>
    </row>
    <row r="6" spans="1:8" x14ac:dyDescent="0.25">
      <c r="A6" s="362">
        <v>2021</v>
      </c>
      <c r="B6" s="604">
        <v>93.2</v>
      </c>
      <c r="C6" s="604">
        <v>81.8</v>
      </c>
      <c r="D6" s="604">
        <v>2</v>
      </c>
      <c r="E6" s="604">
        <v>4</v>
      </c>
      <c r="F6" s="255"/>
      <c r="G6" s="255"/>
      <c r="H6" s="255"/>
    </row>
    <row r="7" spans="1:8" x14ac:dyDescent="0.25">
      <c r="A7" s="483">
        <v>2022</v>
      </c>
      <c r="B7" s="1076">
        <v>97.2</v>
      </c>
      <c r="C7" s="1076">
        <v>95.6</v>
      </c>
      <c r="D7" s="1076">
        <v>6</v>
      </c>
      <c r="E7" s="1076">
        <v>12.3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5.9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4</v>
      </c>
    </row>
    <row r="17" spans="1:2" x14ac:dyDescent="0.25">
      <c r="A17" s="635">
        <f t="shared" si="0"/>
        <v>2022</v>
      </c>
      <c r="B17" s="629">
        <f t="shared" si="1"/>
        <v>12.3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7306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15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13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562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3739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295814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6071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7146</v>
      </c>
      <c r="C5" s="1043">
        <v>3565</v>
      </c>
      <c r="D5" s="602">
        <v>3581</v>
      </c>
      <c r="G5" s="873" t="s">
        <v>126</v>
      </c>
      <c r="H5" s="639">
        <f>IF(ISBLANK(D7),"",D7)</f>
        <v>3340</v>
      </c>
    </row>
    <row r="6" spans="1:17" x14ac:dyDescent="0.25">
      <c r="A6" s="643">
        <v>2021</v>
      </c>
      <c r="B6" s="1043">
        <v>7670</v>
      </c>
      <c r="C6" s="1043">
        <v>3699</v>
      </c>
      <c r="D6" s="604">
        <v>3971</v>
      </c>
      <c r="G6" s="637" t="s">
        <v>127</v>
      </c>
      <c r="H6" s="625">
        <f>IF(ISBLANK(C7),"",C7)</f>
        <v>3966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7306</v>
      </c>
      <c r="C7" s="1043">
        <v>3966</v>
      </c>
      <c r="D7" s="619">
        <v>3340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3340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3966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45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5.5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0.5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5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4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75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0.7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4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41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0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4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3215</v>
      </c>
      <c r="C6" s="55">
        <v>1680</v>
      </c>
      <c r="D6" s="55">
        <v>1535</v>
      </c>
      <c r="E6" s="70">
        <v>3734</v>
      </c>
      <c r="F6" s="55">
        <v>1909</v>
      </c>
      <c r="G6" s="110">
        <v>1825</v>
      </c>
      <c r="H6" s="55">
        <v>1950</v>
      </c>
      <c r="I6" s="55">
        <v>1001</v>
      </c>
      <c r="J6" s="55">
        <v>949</v>
      </c>
      <c r="K6" s="70">
        <v>8402</v>
      </c>
      <c r="L6" s="55">
        <v>4331</v>
      </c>
      <c r="M6" s="110">
        <v>4071</v>
      </c>
      <c r="N6" s="70">
        <v>8140</v>
      </c>
      <c r="O6" s="55">
        <v>4214</v>
      </c>
      <c r="P6" s="110">
        <v>3926</v>
      </c>
      <c r="Q6" s="70">
        <v>33280</v>
      </c>
      <c r="R6" s="55">
        <v>16909</v>
      </c>
      <c r="S6" s="110">
        <v>16371</v>
      </c>
      <c r="T6" s="70">
        <v>50966</v>
      </c>
      <c r="U6" s="55">
        <v>25046</v>
      </c>
      <c r="V6" s="162">
        <v>25920</v>
      </c>
    </row>
    <row r="7" spans="1:22" x14ac:dyDescent="0.25">
      <c r="A7" s="288">
        <v>2021</v>
      </c>
      <c r="B7" s="169">
        <v>3154</v>
      </c>
      <c r="C7" s="94">
        <v>1656</v>
      </c>
      <c r="D7" s="94">
        <v>1498</v>
      </c>
      <c r="E7" s="169">
        <v>3733</v>
      </c>
      <c r="F7" s="94">
        <v>1911</v>
      </c>
      <c r="G7" s="171">
        <v>1822</v>
      </c>
      <c r="H7" s="94">
        <v>1941</v>
      </c>
      <c r="I7" s="94">
        <v>985</v>
      </c>
      <c r="J7" s="94">
        <v>956</v>
      </c>
      <c r="K7" s="169">
        <v>8367</v>
      </c>
      <c r="L7" s="94">
        <v>4322</v>
      </c>
      <c r="M7" s="171">
        <v>4045</v>
      </c>
      <c r="N7" s="169">
        <v>7999</v>
      </c>
      <c r="O7" s="94">
        <v>4141</v>
      </c>
      <c r="P7" s="171">
        <v>3858</v>
      </c>
      <c r="Q7" s="169">
        <v>32755</v>
      </c>
      <c r="R7" s="94">
        <v>16649</v>
      </c>
      <c r="S7" s="171">
        <v>16106</v>
      </c>
      <c r="T7" s="214">
        <v>50468</v>
      </c>
      <c r="U7" s="58">
        <v>24801</v>
      </c>
      <c r="V7" s="162">
        <v>25667</v>
      </c>
    </row>
    <row r="8" spans="1:22" x14ac:dyDescent="0.25">
      <c r="A8" s="221">
        <v>2022</v>
      </c>
      <c r="B8" s="72">
        <v>3192</v>
      </c>
      <c r="C8" s="61">
        <v>1650</v>
      </c>
      <c r="D8" s="61">
        <v>1542</v>
      </c>
      <c r="E8" s="72">
        <v>3653</v>
      </c>
      <c r="F8" s="61">
        <v>1877</v>
      </c>
      <c r="G8" s="111">
        <v>1776</v>
      </c>
      <c r="H8" s="61">
        <v>1837</v>
      </c>
      <c r="I8" s="61">
        <v>943</v>
      </c>
      <c r="J8" s="61">
        <v>894</v>
      </c>
      <c r="K8" s="72">
        <v>8232</v>
      </c>
      <c r="L8" s="61">
        <v>4230</v>
      </c>
      <c r="M8" s="111">
        <v>4002</v>
      </c>
      <c r="N8" s="72">
        <v>7182</v>
      </c>
      <c r="O8" s="61">
        <v>3668</v>
      </c>
      <c r="P8" s="111">
        <v>3514</v>
      </c>
      <c r="Q8" s="72">
        <v>30789</v>
      </c>
      <c r="R8" s="61">
        <v>15508</v>
      </c>
      <c r="S8" s="111">
        <v>15281</v>
      </c>
      <c r="T8" s="72">
        <v>48729</v>
      </c>
      <c r="U8" s="61">
        <v>23798</v>
      </c>
      <c r="V8" s="111">
        <v>24931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3192</v>
      </c>
      <c r="C15" s="174">
        <f>E8</f>
        <v>3653</v>
      </c>
      <c r="D15" s="174">
        <f>H8</f>
        <v>1837</v>
      </c>
      <c r="E15" s="174">
        <f>K8</f>
        <v>8232</v>
      </c>
      <c r="F15" s="174">
        <f>N8</f>
        <v>7182</v>
      </c>
      <c r="G15" s="174">
        <f>Q8</f>
        <v>30789</v>
      </c>
      <c r="H15" s="336">
        <f>T8</f>
        <v>48729</v>
      </c>
      <c r="M15" s="174">
        <f>K8</f>
        <v>8232</v>
      </c>
      <c r="N15" s="174">
        <f>H15-E15-O15</f>
        <v>29402</v>
      </c>
      <c r="O15" s="174">
        <f>H15-(B15+C15+G15)</f>
        <v>11095</v>
      </c>
      <c r="P15" s="29"/>
      <c r="Q15" s="100">
        <f>M15/H15*100</f>
        <v>16.893431016437852</v>
      </c>
      <c r="R15" s="100">
        <f>N15/H15*100</f>
        <v>60.337786533686312</v>
      </c>
      <c r="S15" s="100">
        <f>O15/H15*100</f>
        <v>22.768782449875843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16.893431016437852</v>
      </c>
      <c r="R18" s="100">
        <f>N15/H15*100</f>
        <v>60.337786533686312</v>
      </c>
      <c r="S18" s="100">
        <f>O15/H15*100</f>
        <v>22.768782449875843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8.9</v>
      </c>
      <c r="C23" s="363"/>
      <c r="D23" s="363"/>
      <c r="E23" s="169">
        <v>13.2</v>
      </c>
      <c r="F23" s="363"/>
      <c r="G23" s="364"/>
      <c r="H23" s="169">
        <v>6.65</v>
      </c>
      <c r="I23" s="94">
        <v>8.1</v>
      </c>
      <c r="J23" s="171">
        <v>4.9000000000000004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0</v>
      </c>
      <c r="C24" s="363"/>
      <c r="D24" s="363"/>
      <c r="E24" s="169">
        <v>12.9</v>
      </c>
      <c r="F24" s="363"/>
      <c r="G24" s="364"/>
      <c r="H24" s="169">
        <v>0</v>
      </c>
      <c r="I24" s="94">
        <v>0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8.6</v>
      </c>
      <c r="C25" s="359"/>
      <c r="D25" s="359"/>
      <c r="E25" s="72">
        <v>6.5</v>
      </c>
      <c r="F25" s="359"/>
      <c r="G25" s="463"/>
      <c r="H25" s="72">
        <v>6.48</v>
      </c>
      <c r="I25" s="61">
        <v>12.1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4.9000000000000004</v>
      </c>
      <c r="C32" s="676">
        <f>IF(ISBLANK(I23),"",I23)</f>
        <v>8.1</v>
      </c>
      <c r="F32" s="702">
        <f>A23</f>
        <v>2020</v>
      </c>
      <c r="G32" s="676">
        <f>IF(ISBLANK(J23),"",J23)</f>
        <v>4.9000000000000004</v>
      </c>
      <c r="H32" s="676">
        <f>IF(ISBLANK(I23),"",I23)</f>
        <v>8.1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12.1</v>
      </c>
      <c r="F34" s="704">
        <f t="shared" si="3"/>
        <v>2022</v>
      </c>
      <c r="G34" s="678">
        <f t="shared" si="4"/>
        <v>0</v>
      </c>
      <c r="H34" s="678">
        <f t="shared" si="5"/>
        <v>12.1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40</v>
      </c>
      <c r="C4" s="602">
        <v>1</v>
      </c>
      <c r="D4" s="602">
        <v>6</v>
      </c>
      <c r="E4" s="601">
        <v>4</v>
      </c>
      <c r="F4" s="602">
        <v>5.5</v>
      </c>
      <c r="G4" s="602">
        <v>0.7</v>
      </c>
    </row>
    <row r="5" spans="1:10" x14ac:dyDescent="0.25">
      <c r="A5" s="288">
        <v>2021</v>
      </c>
      <c r="B5" s="753">
        <v>41</v>
      </c>
      <c r="C5" s="753">
        <v>0</v>
      </c>
      <c r="D5" s="753">
        <v>5</v>
      </c>
      <c r="E5" s="755">
        <v>4</v>
      </c>
      <c r="F5" s="753">
        <v>5.5</v>
      </c>
      <c r="G5" s="753">
        <v>0.6</v>
      </c>
    </row>
    <row r="6" spans="1:10" x14ac:dyDescent="0.25">
      <c r="A6" s="220">
        <v>2022</v>
      </c>
      <c r="B6" s="754">
        <v>41</v>
      </c>
      <c r="C6" s="754">
        <v>0</v>
      </c>
      <c r="D6" s="754">
        <v>4</v>
      </c>
      <c r="E6" s="756">
        <v>4</v>
      </c>
      <c r="F6" s="754">
        <v>5.5</v>
      </c>
      <c r="G6" s="754">
        <v>0.5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40</v>
      </c>
      <c r="C11" s="80">
        <f>IF(ISBLANK(D4),"",D4)</f>
        <v>6</v>
      </c>
      <c r="E11" s="103">
        <f>A4</f>
        <v>2020</v>
      </c>
      <c r="F11" s="80">
        <f>IF(ISBLANK(B4),"",B4)</f>
        <v>40</v>
      </c>
      <c r="G11" s="80">
        <f>IF(ISBLANK(D4),"",D4)</f>
        <v>6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41</v>
      </c>
      <c r="C12" s="80">
        <f>IF(ISBLANK(D5),"",D5)</f>
        <v>5</v>
      </c>
      <c r="E12" s="103">
        <f t="shared" ref="E12:E13" si="1">A5</f>
        <v>2021</v>
      </c>
      <c r="F12" s="80">
        <f t="shared" ref="F12:F13" si="2">IF(ISBLANK(B5),"",B5)</f>
        <v>41</v>
      </c>
      <c r="G12" s="80">
        <f t="shared" ref="G12:G13" si="3">IF(ISBLANK(D5),"",D5)</f>
        <v>5</v>
      </c>
    </row>
    <row r="13" spans="1:10" x14ac:dyDescent="0.25">
      <c r="A13" s="156">
        <f t="shared" si="0"/>
        <v>2022</v>
      </c>
      <c r="B13" s="83">
        <f>IF(ISBLANK(B6),"",B6)</f>
        <v>41</v>
      </c>
      <c r="C13" s="83">
        <f>IF(ISBLANK(D6),"",D6)</f>
        <v>4</v>
      </c>
      <c r="D13" s="255"/>
      <c r="E13" s="156">
        <f t="shared" si="1"/>
        <v>2022</v>
      </c>
      <c r="F13" s="83">
        <f t="shared" si="2"/>
        <v>41</v>
      </c>
      <c r="G13" s="83">
        <f t="shared" si="3"/>
        <v>4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1</v>
      </c>
      <c r="C18" s="80">
        <f>IF(ISBLANK(E4),"",E4)</f>
        <v>4</v>
      </c>
      <c r="E18" s="605">
        <f>A4</f>
        <v>2020</v>
      </c>
      <c r="F18" s="100">
        <f>IF(ISBLANK(C4),"",C4)</f>
        <v>1</v>
      </c>
      <c r="G18" s="100">
        <f>IF(ISBLANK(E4),"",E4)</f>
        <v>4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0</v>
      </c>
      <c r="C19" s="80">
        <f>IF(ISBLANK(E5),"",E5)</f>
        <v>4</v>
      </c>
      <c r="E19" s="103">
        <f t="shared" ref="E19:E20" si="5">A5</f>
        <v>2021</v>
      </c>
      <c r="F19" s="104">
        <f>IF(ISBLANK(C5),"",C5)</f>
        <v>0</v>
      </c>
      <c r="G19" s="104">
        <f t="shared" ref="G19:G20" si="6">IF(ISBLANK(E5),"",E5)</f>
        <v>4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0</v>
      </c>
      <c r="C20" s="83">
        <f>IF(ISBLANK(E6),"",E6)</f>
        <v>4</v>
      </c>
      <c r="E20" s="156">
        <f t="shared" si="5"/>
        <v>2022</v>
      </c>
      <c r="F20" s="83">
        <f>IF(ISBLANK(C6),"",C6)</f>
        <v>0</v>
      </c>
      <c r="G20" s="83">
        <f t="shared" si="6"/>
        <v>4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2192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4.5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798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9.6999999999999993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485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5.9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258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0.5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1050</v>
      </c>
    </row>
    <row r="17" spans="2:3" x14ac:dyDescent="0.25">
      <c r="B17" s="255">
        <v>2021</v>
      </c>
      <c r="C17" s="1010">
        <v>929</v>
      </c>
    </row>
    <row r="18" spans="2:3" x14ac:dyDescent="0.25">
      <c r="B18" s="255">
        <v>2022</v>
      </c>
      <c r="C18" s="1010">
        <v>798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1050</v>
      </c>
    </row>
    <row r="22" spans="2:3" x14ac:dyDescent="0.25">
      <c r="B22" s="638">
        <f>B17</f>
        <v>2021</v>
      </c>
      <c r="C22" s="638">
        <f t="shared" ref="C22:C23" si="0">IF(ISBLANK(C17),"",C17)</f>
        <v>929</v>
      </c>
    </row>
    <row r="23" spans="2:3" x14ac:dyDescent="0.25">
      <c r="B23" s="638">
        <f>B18</f>
        <v>2022</v>
      </c>
      <c r="C23" s="638">
        <f t="shared" si="0"/>
        <v>798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34</v>
      </c>
      <c r="C5" s="55">
        <v>45</v>
      </c>
      <c r="D5" s="55">
        <v>61</v>
      </c>
      <c r="E5" s="271">
        <f>SUM(B5:D5)</f>
        <v>140</v>
      </c>
      <c r="F5" s="71">
        <v>2460</v>
      </c>
      <c r="G5" s="70">
        <v>0.4</v>
      </c>
      <c r="H5" s="55">
        <v>0.1</v>
      </c>
      <c r="I5" s="110">
        <v>0.6</v>
      </c>
      <c r="J5" s="71">
        <v>4.8</v>
      </c>
    </row>
    <row r="6" spans="1:10" x14ac:dyDescent="0.25">
      <c r="A6" s="288">
        <v>2021</v>
      </c>
      <c r="B6" s="759">
        <v>41</v>
      </c>
      <c r="C6" s="760">
        <v>55</v>
      </c>
      <c r="D6" s="760">
        <v>49</v>
      </c>
      <c r="E6" s="272">
        <f>SUM(B6:D6)</f>
        <v>145</v>
      </c>
      <c r="F6" s="216">
        <v>2288</v>
      </c>
      <c r="G6" s="459">
        <v>0.5</v>
      </c>
      <c r="H6" s="460">
        <v>0.2</v>
      </c>
      <c r="I6" s="765">
        <v>0.5</v>
      </c>
      <c r="J6" s="216">
        <v>4.5999999999999996</v>
      </c>
    </row>
    <row r="7" spans="1:10" x14ac:dyDescent="0.25">
      <c r="A7" s="220">
        <v>2022</v>
      </c>
      <c r="B7" s="169">
        <v>50</v>
      </c>
      <c r="C7" s="94">
        <v>54</v>
      </c>
      <c r="D7" s="94">
        <v>40</v>
      </c>
      <c r="E7" s="449">
        <f>SUM(B7:D7)</f>
        <v>144</v>
      </c>
      <c r="F7" s="170">
        <v>2192</v>
      </c>
      <c r="G7" s="169">
        <v>0.6</v>
      </c>
      <c r="H7" s="94">
        <v>0.2</v>
      </c>
      <c r="I7" s="171">
        <v>0.4</v>
      </c>
      <c r="J7" s="170">
        <v>4.5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2460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2288</v>
      </c>
      <c r="C14" s="28"/>
      <c r="D14" s="28"/>
      <c r="F14" s="627" t="s">
        <v>1534</v>
      </c>
      <c r="G14" s="623">
        <f>IF(ISBLANK(B7),"",B7)</f>
        <v>50</v>
      </c>
      <c r="I14" s="627" t="s">
        <v>1537</v>
      </c>
      <c r="J14" s="623">
        <f>IF(ISBLANK(B7),"",B7)</f>
        <v>50</v>
      </c>
    </row>
    <row r="15" spans="1:10" x14ac:dyDescent="0.25">
      <c r="A15" s="626">
        <f t="shared" ref="A15" si="1">A7</f>
        <v>2022</v>
      </c>
      <c r="B15" s="625">
        <f t="shared" si="0"/>
        <v>2192</v>
      </c>
      <c r="C15" s="28"/>
      <c r="D15" s="28"/>
      <c r="F15" s="628" t="s">
        <v>1535</v>
      </c>
      <c r="G15" s="624">
        <f>IF(ISBLANK(C7),"",C7)</f>
        <v>54</v>
      </c>
      <c r="I15" s="628" t="s">
        <v>1546</v>
      </c>
      <c r="J15" s="624">
        <f>IF(ISBLANK(C7),"",C7)</f>
        <v>54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40</v>
      </c>
      <c r="I16" s="629" t="s">
        <v>1547</v>
      </c>
      <c r="J16" s="625">
        <f>IF(ISBLANK(D7),"",D7)</f>
        <v>40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0.6</v>
      </c>
    </row>
    <row r="22" spans="1:2" x14ac:dyDescent="0.25">
      <c r="A22" s="628" t="s">
        <v>472</v>
      </c>
      <c r="B22" s="624">
        <f>IF(ISBLANK(H7),"",H7)</f>
        <v>0.2</v>
      </c>
    </row>
    <row r="23" spans="1:2" x14ac:dyDescent="0.25">
      <c r="A23" s="629" t="s">
        <v>373</v>
      </c>
      <c r="B23" s="625">
        <f>IF(ISBLANK(I7),"",I7)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47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19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0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0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24</v>
      </c>
      <c r="C6" s="761"/>
      <c r="D6" s="761"/>
      <c r="E6" s="459">
        <v>4.2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0</v>
      </c>
      <c r="C7" s="761"/>
      <c r="D7" s="761"/>
      <c r="E7" s="459">
        <v>0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0</v>
      </c>
      <c r="C8" s="762"/>
      <c r="D8" s="762"/>
      <c r="E8" s="603">
        <v>0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24</v>
      </c>
      <c r="C16" s="757"/>
      <c r="I16" s="702">
        <f>A6</f>
        <v>2020</v>
      </c>
      <c r="J16" s="676">
        <f>IF(ISBLANK(E6),"",E6)</f>
        <v>4.2</v>
      </c>
      <c r="K16" s="758"/>
    </row>
    <row r="17" spans="1:10" x14ac:dyDescent="0.25">
      <c r="A17" s="703">
        <f>A7</f>
        <v>2021</v>
      </c>
      <c r="B17" s="855">
        <f>IF(ISBLANK(B7),"",B7)</f>
        <v>0</v>
      </c>
      <c r="C17" s="757"/>
      <c r="I17" s="703">
        <f>A7</f>
        <v>2021</v>
      </c>
      <c r="J17" s="855">
        <f>IF(ISBLANK(E7),"",E7)</f>
        <v>0</v>
      </c>
    </row>
    <row r="18" spans="1:10" x14ac:dyDescent="0.25">
      <c r="A18" s="704">
        <f>A8</f>
        <v>2022</v>
      </c>
      <c r="B18" s="678">
        <f>IF(ISBLANK(B8),"",B8)</f>
        <v>0</v>
      </c>
      <c r="C18" s="757"/>
      <c r="I18" s="704">
        <f>A8</f>
        <v>2022</v>
      </c>
      <c r="J18" s="678">
        <f>IF(ISBLANK(E8),"",E8)</f>
        <v>0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16</v>
      </c>
      <c r="D5" s="451">
        <f>IF(ISBLANK(B5),"",A5)</f>
        <v>2020</v>
      </c>
      <c r="E5" s="620">
        <f>IF(ISBLANK(B5),"",B5)</f>
        <v>16</v>
      </c>
      <c r="K5" s="219">
        <v>2020</v>
      </c>
      <c r="L5" s="657">
        <v>4.8</v>
      </c>
    </row>
    <row r="6" spans="1:12" x14ac:dyDescent="0.25">
      <c r="A6" s="231">
        <v>2021</v>
      </c>
      <c r="B6" s="604">
        <v>14</v>
      </c>
      <c r="D6" s="452">
        <f>IF(ISBLANK(B6),"",A6)</f>
        <v>2021</v>
      </c>
      <c r="E6" s="621">
        <f>IF(ISBLANK(B6),"",B6)</f>
        <v>14</v>
      </c>
      <c r="K6" s="288">
        <v>2021</v>
      </c>
      <c r="L6" s="659">
        <v>4.9000000000000004</v>
      </c>
    </row>
    <row r="7" spans="1:12" x14ac:dyDescent="0.25">
      <c r="A7" s="123">
        <v>2022</v>
      </c>
      <c r="B7" s="619">
        <v>13</v>
      </c>
      <c r="D7" s="381">
        <f>IF(ISBLANK(B7),"",A7)</f>
        <v>2022</v>
      </c>
      <c r="E7" s="622">
        <f>IF(ISBLANK(B7),"",B7)</f>
        <v>13</v>
      </c>
      <c r="K7" s="221">
        <v>2022</v>
      </c>
      <c r="L7" s="619">
        <v>5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8</v>
      </c>
      <c r="C4" s="645">
        <v>41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28</v>
      </c>
      <c r="C5" s="604">
        <v>12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47</v>
      </c>
      <c r="C6" s="604">
        <v>19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13</v>
      </c>
      <c r="C5" s="645">
        <v>3902</v>
      </c>
      <c r="D5" s="645">
        <v>550</v>
      </c>
      <c r="E5" s="871">
        <v>14</v>
      </c>
      <c r="F5" s="1048">
        <v>14.2</v>
      </c>
      <c r="G5" s="1048">
        <v>13.8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13</v>
      </c>
      <c r="C6" s="659">
        <v>3862</v>
      </c>
      <c r="D6" s="659">
        <v>590</v>
      </c>
      <c r="E6" s="659">
        <v>15.2</v>
      </c>
      <c r="F6" s="659">
        <v>14.9</v>
      </c>
      <c r="G6" s="659">
        <v>15.5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13</v>
      </c>
      <c r="C7" s="619">
        <v>3739</v>
      </c>
      <c r="D7" s="619">
        <v>562</v>
      </c>
      <c r="E7" s="619">
        <v>15</v>
      </c>
      <c r="F7" s="619">
        <v>16.7</v>
      </c>
      <c r="G7" s="619">
        <v>13.4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12.5</v>
      </c>
      <c r="C4" s="657">
        <v>545</v>
      </c>
      <c r="D4" s="657">
        <v>6.5</v>
      </c>
      <c r="E4" s="657">
        <v>299</v>
      </c>
      <c r="F4" s="657">
        <v>0.6</v>
      </c>
      <c r="G4" s="657">
        <v>46</v>
      </c>
      <c r="H4" s="657">
        <v>5</v>
      </c>
      <c r="I4" s="657">
        <v>77</v>
      </c>
      <c r="J4" s="657">
        <v>0.7</v>
      </c>
      <c r="K4" s="255"/>
      <c r="L4" s="255"/>
      <c r="M4" s="255"/>
    </row>
    <row r="5" spans="1:13" x14ac:dyDescent="0.25">
      <c r="A5" s="488">
        <v>2021</v>
      </c>
      <c r="B5" s="604">
        <v>11.1</v>
      </c>
      <c r="C5" s="604">
        <v>472</v>
      </c>
      <c r="D5" s="604">
        <v>5.7</v>
      </c>
      <c r="E5" s="604">
        <v>271</v>
      </c>
      <c r="F5" s="604">
        <v>0.5</v>
      </c>
      <c r="G5" s="604">
        <v>46</v>
      </c>
      <c r="H5" s="604">
        <v>4</v>
      </c>
      <c r="I5" s="604">
        <v>69</v>
      </c>
      <c r="J5" s="604">
        <v>0.6</v>
      </c>
      <c r="K5" s="255"/>
      <c r="L5" s="255"/>
      <c r="M5" s="255"/>
    </row>
    <row r="6" spans="1:13" x14ac:dyDescent="0.25">
      <c r="A6" s="483">
        <v>2022</v>
      </c>
      <c r="B6" s="619">
        <v>9.6999999999999993</v>
      </c>
      <c r="C6" s="619">
        <v>485</v>
      </c>
      <c r="D6" s="619">
        <v>5.9</v>
      </c>
      <c r="E6" s="619">
        <v>258</v>
      </c>
      <c r="F6" s="619">
        <v>0.5</v>
      </c>
      <c r="G6" s="619">
        <v>45</v>
      </c>
      <c r="H6" s="619">
        <v>4</v>
      </c>
      <c r="I6" s="619">
        <v>75</v>
      </c>
      <c r="J6" s="619">
        <v>0.7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0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249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42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451</v>
      </c>
      <c r="C4" s="1015">
        <v>247</v>
      </c>
      <c r="D4" s="1015">
        <v>204</v>
      </c>
      <c r="E4" s="1014">
        <v>902</v>
      </c>
      <c r="F4" s="1015">
        <v>459</v>
      </c>
      <c r="G4" s="1015">
        <v>443</v>
      </c>
      <c r="H4" s="1016">
        <v>8.8000000000000007</v>
      </c>
      <c r="I4" s="1016">
        <v>17.7</v>
      </c>
      <c r="J4" s="1016">
        <v>-8.9</v>
      </c>
      <c r="K4" s="70">
        <v>585</v>
      </c>
      <c r="L4" s="55">
        <v>222</v>
      </c>
      <c r="M4" s="110">
        <v>363</v>
      </c>
      <c r="N4" s="55">
        <v>601</v>
      </c>
      <c r="O4" s="55">
        <v>225</v>
      </c>
      <c r="P4" s="110">
        <v>376</v>
      </c>
    </row>
    <row r="5" spans="1:17" x14ac:dyDescent="0.25">
      <c r="A5" s="288">
        <v>2021</v>
      </c>
      <c r="B5" s="1017">
        <v>382</v>
      </c>
      <c r="C5" s="1018">
        <v>183</v>
      </c>
      <c r="D5" s="1018">
        <v>199</v>
      </c>
      <c r="E5" s="1017">
        <v>953</v>
      </c>
      <c r="F5" s="1018">
        <v>474</v>
      </c>
      <c r="G5" s="1018">
        <v>479</v>
      </c>
      <c r="H5" s="1019">
        <v>7.6</v>
      </c>
      <c r="I5" s="1019">
        <v>18.899999999999999</v>
      </c>
      <c r="J5" s="1019">
        <v>-11.3</v>
      </c>
      <c r="K5" s="214">
        <v>791</v>
      </c>
      <c r="L5" s="58">
        <v>330</v>
      </c>
      <c r="M5" s="162">
        <v>461</v>
      </c>
      <c r="N5" s="58">
        <v>749</v>
      </c>
      <c r="O5" s="58">
        <v>316</v>
      </c>
      <c r="P5" s="162">
        <v>433</v>
      </c>
    </row>
    <row r="6" spans="1:17" x14ac:dyDescent="0.25">
      <c r="A6" s="221">
        <v>2022</v>
      </c>
      <c r="B6" s="1020">
        <v>463</v>
      </c>
      <c r="C6" s="1021">
        <v>248</v>
      </c>
      <c r="D6" s="1021">
        <v>215</v>
      </c>
      <c r="E6" s="1020">
        <v>832</v>
      </c>
      <c r="F6" s="1021">
        <v>404</v>
      </c>
      <c r="G6" s="1021">
        <v>428</v>
      </c>
      <c r="H6" s="1022">
        <v>9.5</v>
      </c>
      <c r="I6" s="1022">
        <v>17.100000000000001</v>
      </c>
      <c r="J6" s="1022">
        <v>-7.6</v>
      </c>
      <c r="K6" s="1023">
        <v>892</v>
      </c>
      <c r="L6" s="1024">
        <v>365</v>
      </c>
      <c r="M6" s="1025">
        <v>527</v>
      </c>
      <c r="N6" s="1024">
        <v>761</v>
      </c>
      <c r="O6" s="1024">
        <v>317</v>
      </c>
      <c r="P6" s="1025">
        <v>444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204</v>
      </c>
      <c r="C13" s="321">
        <f>IF(ISBLANK(C4),"",C4)</f>
        <v>247</v>
      </c>
      <c r="D13" s="366"/>
      <c r="E13" s="324">
        <f>A4</f>
        <v>2020</v>
      </c>
      <c r="F13" s="321">
        <f>IF(ISBLANK(G4),"",G4)</f>
        <v>443</v>
      </c>
      <c r="G13" s="321">
        <f>IF(ISBLANK(F4),"",F4)</f>
        <v>459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199</v>
      </c>
      <c r="C14" s="322">
        <f t="shared" ref="C14:C15" si="2">IF(ISBLANK(C5),"",C5)</f>
        <v>183</v>
      </c>
      <c r="D14" s="366"/>
      <c r="E14" s="325">
        <f t="shared" ref="E14:E15" si="3">A5</f>
        <v>2021</v>
      </c>
      <c r="F14" s="322">
        <f t="shared" ref="F14:F15" si="4">IF(ISBLANK(G5),"",G5)</f>
        <v>479</v>
      </c>
      <c r="G14" s="322">
        <f t="shared" ref="G14:G15" si="5">IF(ISBLANK(F5),"",F5)</f>
        <v>474</v>
      </c>
      <c r="H14" s="391"/>
      <c r="I14" s="391"/>
      <c r="J14" s="48"/>
      <c r="K14" s="327" t="s">
        <v>544</v>
      </c>
      <c r="L14" s="330">
        <f>IF(ISBLANK(K4),"",K4)</f>
        <v>585</v>
      </c>
      <c r="M14" s="330">
        <f>IF(ISBLANK(K5),"",K5)</f>
        <v>791</v>
      </c>
      <c r="N14" s="330">
        <f>IF(ISBLANK(K6),"",K6)</f>
        <v>892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215</v>
      </c>
      <c r="C15" s="323">
        <f t="shared" si="2"/>
        <v>248</v>
      </c>
      <c r="E15" s="326">
        <f t="shared" si="3"/>
        <v>2022</v>
      </c>
      <c r="F15" s="323">
        <f t="shared" si="4"/>
        <v>428</v>
      </c>
      <c r="G15" s="323">
        <f t="shared" si="5"/>
        <v>404</v>
      </c>
      <c r="H15" s="213"/>
      <c r="I15" s="213"/>
      <c r="J15" s="28"/>
      <c r="K15" s="328" t="s">
        <v>543</v>
      </c>
      <c r="L15" s="331">
        <f>IF(ISBLANK(N4),"",N4)</f>
        <v>601</v>
      </c>
      <c r="M15" s="331">
        <f>IF(ISBLANK(N5),"",N5)</f>
        <v>749</v>
      </c>
      <c r="N15" s="331">
        <f>IF(ISBLANK(N6),"",N6)</f>
        <v>761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585</v>
      </c>
      <c r="M19" s="330">
        <f>IF(ISBLANK(K5),"",K5)</f>
        <v>791</v>
      </c>
      <c r="N19" s="330">
        <f>IF(ISBLANK(K6),"",K6)</f>
        <v>892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601</v>
      </c>
      <c r="M20" s="331">
        <f>IF(ISBLANK(N5),"",N5)</f>
        <v>749</v>
      </c>
      <c r="N20" s="331">
        <f>IF(ISBLANK(N6),"",N6)</f>
        <v>761</v>
      </c>
      <c r="O20" s="366"/>
    </row>
    <row r="21" spans="1:15" x14ac:dyDescent="0.25">
      <c r="A21" s="324">
        <f>A4</f>
        <v>2020</v>
      </c>
      <c r="B21" s="321">
        <f>IF(ISBLANK(D4),"",D4)</f>
        <v>204</v>
      </c>
      <c r="C21" s="321">
        <f>IF(ISBLANK(C4),"",C4)</f>
        <v>247</v>
      </c>
      <c r="E21" s="324">
        <f>A4</f>
        <v>2020</v>
      </c>
      <c r="F21" s="321">
        <f>IF(ISBLANK(G4),"",G4)</f>
        <v>443</v>
      </c>
      <c r="G21" s="321">
        <f>IF(ISBLANK(F4),"",F4)</f>
        <v>459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199</v>
      </c>
      <c r="C22" s="322">
        <f t="shared" ref="C22:C23" si="8">IF(ISBLANK(C5),"",C5)</f>
        <v>183</v>
      </c>
      <c r="E22" s="325">
        <f t="shared" ref="E22:E23" si="9">A5</f>
        <v>2021</v>
      </c>
      <c r="F22" s="322">
        <f t="shared" ref="F22:F23" si="10">IF(ISBLANK(G5),"",G5)</f>
        <v>479</v>
      </c>
      <c r="G22" s="322">
        <f t="shared" ref="G22:G23" si="11">IF(ISBLANK(F5),"",F5)</f>
        <v>474</v>
      </c>
    </row>
    <row r="23" spans="1:15" x14ac:dyDescent="0.25">
      <c r="A23" s="326">
        <f t="shared" si="6"/>
        <v>2022</v>
      </c>
      <c r="B23" s="323">
        <f t="shared" si="7"/>
        <v>215</v>
      </c>
      <c r="C23" s="323">
        <f t="shared" si="8"/>
        <v>248</v>
      </c>
      <c r="E23" s="326">
        <f t="shared" si="9"/>
        <v>2022</v>
      </c>
      <c r="F23" s="323">
        <f t="shared" si="10"/>
        <v>428</v>
      </c>
      <c r="G23" s="323">
        <f t="shared" si="11"/>
        <v>404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2</v>
      </c>
      <c r="C5" s="613"/>
      <c r="D5" s="613"/>
      <c r="E5" s="601">
        <v>18</v>
      </c>
      <c r="F5" s="618"/>
      <c r="G5" s="947"/>
      <c r="H5" s="601">
        <v>220</v>
      </c>
      <c r="I5" s="618">
        <v>57</v>
      </c>
      <c r="J5" s="618">
        <v>163</v>
      </c>
      <c r="K5" s="618"/>
      <c r="L5" s="947"/>
    </row>
    <row r="6" spans="1:12" x14ac:dyDescent="0.25">
      <c r="A6" s="288">
        <v>2021</v>
      </c>
      <c r="B6" s="603">
        <v>3</v>
      </c>
      <c r="C6" s="614"/>
      <c r="D6" s="614"/>
      <c r="E6" s="1043">
        <v>71</v>
      </c>
      <c r="F6" s="1037"/>
      <c r="G6" s="982"/>
      <c r="H6" s="1043">
        <v>414</v>
      </c>
      <c r="I6" s="1037">
        <v>161</v>
      </c>
      <c r="J6" s="1037">
        <v>253</v>
      </c>
      <c r="K6" s="1037"/>
      <c r="L6" s="982"/>
    </row>
    <row r="7" spans="1:12" x14ac:dyDescent="0.25">
      <c r="A7" s="220">
        <v>2022</v>
      </c>
      <c r="B7" s="603">
        <v>0</v>
      </c>
      <c r="C7" s="614"/>
      <c r="D7" s="614"/>
      <c r="E7" s="1043">
        <v>42</v>
      </c>
      <c r="F7" s="1037"/>
      <c r="G7" s="982"/>
      <c r="H7" s="1043">
        <v>249</v>
      </c>
      <c r="I7" s="1037">
        <v>96</v>
      </c>
      <c r="J7" s="1037">
        <v>153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96</v>
      </c>
    </row>
    <row r="15" spans="1:12" ht="30" x14ac:dyDescent="0.25">
      <c r="A15" s="835" t="s">
        <v>1551</v>
      </c>
      <c r="B15" s="625">
        <f>IF(ISBLANK(J7),"",J7)</f>
        <v>153</v>
      </c>
    </row>
    <row r="17" spans="1:2" x14ac:dyDescent="0.25">
      <c r="A17" s="627" t="s">
        <v>1548</v>
      </c>
      <c r="B17" s="623">
        <f>IF(ISBLANK(I7),"",I7)</f>
        <v>96</v>
      </c>
    </row>
    <row r="18" spans="1:2" x14ac:dyDescent="0.25">
      <c r="A18" s="629" t="s">
        <v>1549</v>
      </c>
      <c r="B18" s="625">
        <f>IF(ISBLANK(J7),"",J7)</f>
        <v>153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53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44.2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57.6</v>
      </c>
      <c r="C6" s="616">
        <v>0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57.3</v>
      </c>
      <c r="C10" s="616">
        <v>34.9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53</v>
      </c>
      <c r="C14" s="73">
        <v>44.2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172.489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550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21855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125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10000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9339.4500000000007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16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4.4000000000000004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31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172.489</v>
      </c>
      <c r="C5" s="613">
        <v>144.489</v>
      </c>
      <c r="D5" s="753">
        <v>16021</v>
      </c>
      <c r="E5" s="753">
        <v>32</v>
      </c>
      <c r="G5" s="360">
        <v>2014</v>
      </c>
      <c r="H5" s="70">
        <v>7949.43</v>
      </c>
      <c r="I5" s="55">
        <v>105.49</v>
      </c>
      <c r="J5" s="55">
        <v>7843.94</v>
      </c>
      <c r="K5" s="71">
        <v>14</v>
      </c>
    </row>
    <row r="6" spans="1:12" x14ac:dyDescent="0.25">
      <c r="A6" s="288">
        <v>2021</v>
      </c>
      <c r="B6" s="603">
        <v>172.489</v>
      </c>
      <c r="C6" s="614">
        <v>152.489</v>
      </c>
      <c r="D6" s="961">
        <v>15310</v>
      </c>
      <c r="E6" s="961">
        <v>31</v>
      </c>
      <c r="G6" s="482">
        <v>2017</v>
      </c>
      <c r="H6" s="214">
        <v>7948.18</v>
      </c>
      <c r="I6" s="58">
        <v>106</v>
      </c>
      <c r="J6" s="58">
        <v>7842.18</v>
      </c>
      <c r="K6" s="216">
        <v>14</v>
      </c>
    </row>
    <row r="7" spans="1:12" x14ac:dyDescent="0.25">
      <c r="A7" s="220">
        <v>2022</v>
      </c>
      <c r="B7" s="603">
        <v>172.489</v>
      </c>
      <c r="C7" s="614">
        <v>152.489</v>
      </c>
      <c r="D7" s="961">
        <v>14879</v>
      </c>
      <c r="E7" s="961">
        <v>31</v>
      </c>
      <c r="G7" s="484">
        <v>2020</v>
      </c>
      <c r="H7" s="72">
        <v>9339.4500000000007</v>
      </c>
      <c r="I7" s="61">
        <v>106</v>
      </c>
      <c r="J7" s="61">
        <v>9233.4500000000007</v>
      </c>
      <c r="K7" s="73">
        <v>16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152.489</v>
      </c>
      <c r="D14" s="633">
        <f>A5</f>
        <v>2020</v>
      </c>
      <c r="E14" s="627">
        <f>IF(ISBLANK(D5),"",D5)</f>
        <v>16021</v>
      </c>
      <c r="F14" s="213"/>
      <c r="G14" s="636" t="s">
        <v>933</v>
      </c>
      <c r="H14" s="623">
        <f>IF(ISBLANK(J7),"",J7)</f>
        <v>9233.4500000000007</v>
      </c>
      <c r="I14" s="213"/>
      <c r="J14" s="213"/>
    </row>
    <row r="15" spans="1:12" x14ac:dyDescent="0.25">
      <c r="A15" s="872" t="s">
        <v>16</v>
      </c>
      <c r="B15" s="632">
        <f>IF(ISBLANK(B7),"",B7)</f>
        <v>172.489</v>
      </c>
      <c r="D15" s="634">
        <f t="shared" ref="D15:D16" si="0">A6</f>
        <v>2021</v>
      </c>
      <c r="E15" s="628">
        <f>IF(ISBLANK(D6),"",D6)</f>
        <v>15310</v>
      </c>
      <c r="F15" s="213"/>
      <c r="G15" s="637" t="s">
        <v>934</v>
      </c>
      <c r="H15" s="625">
        <f>IF(ISBLANK(I7),"",I7)</f>
        <v>106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14879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152.489</v>
      </c>
      <c r="F19" s="255"/>
      <c r="G19" s="636" t="s">
        <v>537</v>
      </c>
      <c r="H19" s="623">
        <f>IF(ISBLANK(J7),"",J7)</f>
        <v>9233.4500000000007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172.489</v>
      </c>
      <c r="F20" s="255"/>
      <c r="G20" s="637" t="s">
        <v>536</v>
      </c>
      <c r="H20" s="625">
        <f>IF(ISBLANK(I7),"",I7)</f>
        <v>106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5</v>
      </c>
      <c r="C5" s="1101">
        <v>21855</v>
      </c>
      <c r="D5" s="1102">
        <v>550</v>
      </c>
      <c r="E5" s="1101">
        <v>9000</v>
      </c>
      <c r="F5" s="1102">
        <v>125</v>
      </c>
    </row>
    <row r="6" spans="1:9" x14ac:dyDescent="0.25">
      <c r="A6" s="220">
        <v>2021</v>
      </c>
      <c r="B6" s="1101">
        <v>4</v>
      </c>
      <c r="C6" s="1101">
        <v>21855</v>
      </c>
      <c r="D6" s="1102">
        <v>550</v>
      </c>
      <c r="E6" s="1101">
        <v>9000</v>
      </c>
      <c r="F6" s="1102">
        <v>125</v>
      </c>
    </row>
    <row r="7" spans="1:9" x14ac:dyDescent="0.25">
      <c r="A7" s="221">
        <v>2022</v>
      </c>
      <c r="B7" s="73">
        <v>4.4000000000000004</v>
      </c>
      <c r="C7" s="73">
        <v>21855</v>
      </c>
      <c r="D7" s="73">
        <v>550</v>
      </c>
      <c r="E7" s="73">
        <v>10000</v>
      </c>
      <c r="F7" s="73">
        <v>125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14293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9352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4941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28704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15667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13037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1.7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2.6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12214</v>
      </c>
      <c r="C5" s="460">
        <v>7665</v>
      </c>
      <c r="D5" s="460">
        <v>4549</v>
      </c>
      <c r="E5" s="459">
        <v>19867</v>
      </c>
      <c r="F5" s="460">
        <v>13802</v>
      </c>
      <c r="G5" s="460">
        <v>6065</v>
      </c>
      <c r="H5" s="459">
        <v>1.8</v>
      </c>
      <c r="I5" s="765">
        <v>1.3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16453</v>
      </c>
      <c r="C6" s="460">
        <v>9841</v>
      </c>
      <c r="D6" s="460">
        <v>6612</v>
      </c>
      <c r="E6" s="459">
        <v>24945</v>
      </c>
      <c r="F6" s="460">
        <v>16956</v>
      </c>
      <c r="G6" s="460">
        <v>7989</v>
      </c>
      <c r="H6" s="459">
        <v>1.7</v>
      </c>
      <c r="I6" s="765">
        <v>1.2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14293</v>
      </c>
      <c r="C7" s="614">
        <v>9352</v>
      </c>
      <c r="D7" s="614">
        <v>4941</v>
      </c>
      <c r="E7" s="603">
        <v>28704</v>
      </c>
      <c r="F7" s="614">
        <v>15667</v>
      </c>
      <c r="G7" s="614">
        <v>13037</v>
      </c>
      <c r="H7" s="949">
        <v>1.7</v>
      </c>
      <c r="I7" s="950">
        <v>2.6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12214</v>
      </c>
      <c r="C14" s="676">
        <f t="shared" ref="C14:D14" si="0">IF(ISBLANK(C5),"",C5)</f>
        <v>7665</v>
      </c>
      <c r="D14" s="671">
        <f t="shared" si="0"/>
        <v>4549</v>
      </c>
      <c r="F14" s="886">
        <f>A5</f>
        <v>2020</v>
      </c>
      <c r="G14" s="676">
        <f>IF(ISBLANK(E5),"",E5)</f>
        <v>19867</v>
      </c>
      <c r="H14" s="676">
        <f t="shared" ref="H14:I16" si="1">IF(ISBLANK(F5),"",F5)</f>
        <v>13802</v>
      </c>
      <c r="I14" s="671">
        <f t="shared" si="1"/>
        <v>6065</v>
      </c>
      <c r="J14" s="758"/>
      <c r="K14" s="886">
        <f>A5</f>
        <v>2020</v>
      </c>
      <c r="L14" s="676">
        <f>IF(ISBLANK(H5),"",H5)</f>
        <v>1.8</v>
      </c>
      <c r="M14" s="671">
        <f>IF(ISBLANK(I5),"",I5)</f>
        <v>1.3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16453</v>
      </c>
      <c r="C15" s="881">
        <f t="shared" si="3"/>
        <v>9841</v>
      </c>
      <c r="D15" s="888">
        <f t="shared" si="3"/>
        <v>6612</v>
      </c>
      <c r="F15" s="892">
        <f t="shared" ref="F15:F16" si="4">A6</f>
        <v>2021</v>
      </c>
      <c r="G15" s="855">
        <f t="shared" ref="G15:G16" si="5">IF(ISBLANK(E6),"",E6)</f>
        <v>24945</v>
      </c>
      <c r="H15" s="855">
        <f t="shared" si="1"/>
        <v>16956</v>
      </c>
      <c r="I15" s="672">
        <f t="shared" si="1"/>
        <v>7989</v>
      </c>
      <c r="J15" s="213"/>
      <c r="K15" s="892">
        <f t="shared" ref="K15:K16" si="6">A6</f>
        <v>2021</v>
      </c>
      <c r="L15" s="855">
        <f t="shared" ref="L15:M16" si="7">IF(ISBLANK(H6),"",H6)</f>
        <v>1.7</v>
      </c>
      <c r="M15" s="672">
        <f t="shared" si="7"/>
        <v>1.2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14293</v>
      </c>
      <c r="C16" s="890">
        <f t="shared" si="3"/>
        <v>9352</v>
      </c>
      <c r="D16" s="891">
        <f t="shared" si="3"/>
        <v>4941</v>
      </c>
      <c r="F16" s="893">
        <f t="shared" si="4"/>
        <v>2022</v>
      </c>
      <c r="G16" s="678">
        <f t="shared" si="5"/>
        <v>28704</v>
      </c>
      <c r="H16" s="678">
        <f t="shared" si="1"/>
        <v>15667</v>
      </c>
      <c r="I16" s="673">
        <f t="shared" si="1"/>
        <v>13037</v>
      </c>
      <c r="J16" s="213"/>
      <c r="K16" s="893">
        <f t="shared" si="6"/>
        <v>2022</v>
      </c>
      <c r="L16" s="678">
        <f t="shared" si="7"/>
        <v>1.7</v>
      </c>
      <c r="M16" s="673">
        <f t="shared" si="7"/>
        <v>2.6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12214</v>
      </c>
      <c r="C22" s="676">
        <f t="shared" ref="C22:D22" si="8">IF(ISBLANK(C5),"",C5)</f>
        <v>7665</v>
      </c>
      <c r="D22" s="671">
        <f t="shared" si="8"/>
        <v>4549</v>
      </c>
      <c r="F22" s="886">
        <f>A5</f>
        <v>2020</v>
      </c>
      <c r="G22" s="676">
        <f>IF(ISBLANK(E5),"",E5)</f>
        <v>19867</v>
      </c>
      <c r="H22" s="676">
        <f t="shared" ref="H22:I24" si="9">IF(ISBLANK(F5),"",F5)</f>
        <v>13802</v>
      </c>
      <c r="I22" s="671">
        <f t="shared" si="9"/>
        <v>6065</v>
      </c>
      <c r="J22" s="758"/>
      <c r="K22" s="886">
        <f>A5</f>
        <v>2020</v>
      </c>
      <c r="L22" s="676">
        <f>IF(ISBLANK(H5),"",H5)</f>
        <v>1.8</v>
      </c>
      <c r="M22" s="671">
        <f>IF(ISBLANK(I5),"",I5)</f>
        <v>1.3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16453</v>
      </c>
      <c r="C23" s="855">
        <f t="shared" si="11"/>
        <v>9841</v>
      </c>
      <c r="D23" s="672">
        <f t="shared" si="11"/>
        <v>6612</v>
      </c>
      <c r="F23" s="892">
        <f t="shared" ref="F23:F24" si="12">A6</f>
        <v>2021</v>
      </c>
      <c r="G23" s="855">
        <f t="shared" ref="G23:G24" si="13">IF(ISBLANK(E6),"",E6)</f>
        <v>24945</v>
      </c>
      <c r="H23" s="855">
        <f t="shared" si="9"/>
        <v>16956</v>
      </c>
      <c r="I23" s="672">
        <f t="shared" si="9"/>
        <v>7989</v>
      </c>
      <c r="J23" s="213"/>
      <c r="K23" s="892">
        <f t="shared" ref="K23:K24" si="14">A6</f>
        <v>2021</v>
      </c>
      <c r="L23" s="855">
        <f t="shared" ref="L23:M24" si="15">IF(ISBLANK(H6),"",H6)</f>
        <v>1.7</v>
      </c>
      <c r="M23" s="672">
        <f t="shared" si="15"/>
        <v>1.2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14293</v>
      </c>
      <c r="C24" s="678">
        <f t="shared" si="11"/>
        <v>9352</v>
      </c>
      <c r="D24" s="673">
        <f t="shared" si="11"/>
        <v>4941</v>
      </c>
      <c r="F24" s="893">
        <f t="shared" si="12"/>
        <v>2022</v>
      </c>
      <c r="G24" s="678">
        <f t="shared" si="13"/>
        <v>28704</v>
      </c>
      <c r="H24" s="678">
        <f t="shared" si="9"/>
        <v>15667</v>
      </c>
      <c r="I24" s="673">
        <f t="shared" si="9"/>
        <v>13037</v>
      </c>
      <c r="J24" s="213"/>
      <c r="K24" s="893">
        <f t="shared" si="14"/>
        <v>2022</v>
      </c>
      <c r="L24" s="678">
        <f t="shared" si="15"/>
        <v>1.7</v>
      </c>
      <c r="M24" s="673">
        <f t="shared" si="15"/>
        <v>2.6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151</v>
      </c>
      <c r="C3" s="71">
        <v>19</v>
      </c>
      <c r="D3" s="71">
        <v>12.1</v>
      </c>
      <c r="F3" s="105" t="s">
        <v>545</v>
      </c>
      <c r="G3" s="97">
        <f>IF(ISBLANK(B3),"",B3)</f>
        <v>151</v>
      </c>
      <c r="H3" s="97">
        <f>IF(ISBLANK(B4),"",B4)</f>
        <v>245</v>
      </c>
      <c r="I3" s="97">
        <f>IF(ISBLANK(B5),"",B5)</f>
        <v>237</v>
      </c>
      <c r="J3" s="367"/>
    </row>
    <row r="4" spans="1:12" x14ac:dyDescent="0.25">
      <c r="A4" s="288">
        <v>2021</v>
      </c>
      <c r="B4" s="216">
        <v>245</v>
      </c>
      <c r="C4" s="216">
        <v>57</v>
      </c>
      <c r="D4" s="216">
        <v>14.5</v>
      </c>
      <c r="F4" s="130" t="s">
        <v>546</v>
      </c>
      <c r="G4" s="98">
        <f>IF(ISBLANK(C3),"",C3)</f>
        <v>19</v>
      </c>
      <c r="H4" s="98">
        <f>IF(ISBLANK(C4),"",C4)</f>
        <v>57</v>
      </c>
      <c r="I4" s="98">
        <f>IF(ISBLANK(C5),"",C5)</f>
        <v>78</v>
      </c>
      <c r="J4" s="367"/>
    </row>
    <row r="5" spans="1:12" x14ac:dyDescent="0.25">
      <c r="A5" s="220">
        <v>2022</v>
      </c>
      <c r="B5" s="170">
        <v>237</v>
      </c>
      <c r="C5" s="170">
        <v>78</v>
      </c>
      <c r="D5" s="170">
        <v>12.1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151</v>
      </c>
      <c r="H8" s="97">
        <f>IF(ISBLANK(B4),"",B4)</f>
        <v>245</v>
      </c>
      <c r="I8" s="97">
        <f>IF(ISBLANK(B5),"",B5)</f>
        <v>237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19</v>
      </c>
      <c r="H9" s="98">
        <f>IF(ISBLANK(C4),"",C4)</f>
        <v>57</v>
      </c>
      <c r="I9" s="98">
        <f>IF(ISBLANK(C5),"",C5)</f>
        <v>78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12.1</v>
      </c>
      <c r="H13" s="132">
        <f>IF(ISBLANK(D4),"",D4)</f>
        <v>14.5</v>
      </c>
      <c r="I13" s="132">
        <f>IF(ISBLANK(D5),"",D5)</f>
        <v>12.1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1112</v>
      </c>
      <c r="C4" s="110">
        <v>1166</v>
      </c>
      <c r="E4" s="29" t="s">
        <v>548</v>
      </c>
      <c r="F4" s="165">
        <f>B4/($B$22+$C$22)*100</f>
        <v>2.2820086601407783</v>
      </c>
      <c r="G4" s="165">
        <f>C4/($B$22+$C$22)*100</f>
        <v>2.3928256274497732</v>
      </c>
      <c r="J4" s="29" t="s">
        <v>548</v>
      </c>
      <c r="K4" s="165">
        <f>G4</f>
        <v>2.3928256274497732</v>
      </c>
    </row>
    <row r="5" spans="1:11" x14ac:dyDescent="0.25">
      <c r="A5" s="204" t="s">
        <v>549</v>
      </c>
      <c r="B5" s="214">
        <v>1116</v>
      </c>
      <c r="C5" s="162">
        <v>1202</v>
      </c>
      <c r="E5" s="29" t="s">
        <v>549</v>
      </c>
      <c r="F5" s="165">
        <f t="shared" ref="F5:G21" si="0">B5/($B$22+$C$22)*100</f>
        <v>2.2902173243858894</v>
      </c>
      <c r="G5" s="165">
        <f t="shared" si="0"/>
        <v>2.4667036056557694</v>
      </c>
      <c r="J5" s="29" t="s">
        <v>549</v>
      </c>
      <c r="K5" s="165">
        <f t="shared" ref="K5:K21" si="1">G5</f>
        <v>2.4667036056557694</v>
      </c>
    </row>
    <row r="6" spans="1:11" x14ac:dyDescent="0.25">
      <c r="A6" s="204" t="s">
        <v>550</v>
      </c>
      <c r="B6" s="214">
        <v>1090</v>
      </c>
      <c r="C6" s="162">
        <v>1159</v>
      </c>
      <c r="E6" s="29" t="s">
        <v>550</v>
      </c>
      <c r="F6" s="165">
        <f t="shared" si="0"/>
        <v>2.2368610067926697</v>
      </c>
      <c r="G6" s="165">
        <f t="shared" si="0"/>
        <v>2.3784604650208294</v>
      </c>
      <c r="J6" s="29" t="s">
        <v>550</v>
      </c>
      <c r="K6" s="165">
        <f t="shared" si="1"/>
        <v>2.3784604650208294</v>
      </c>
    </row>
    <row r="7" spans="1:11" x14ac:dyDescent="0.25">
      <c r="A7" s="204" t="s">
        <v>551</v>
      </c>
      <c r="B7" s="214">
        <v>1104</v>
      </c>
      <c r="C7" s="162">
        <v>1155</v>
      </c>
      <c r="E7" s="29" t="s">
        <v>551</v>
      </c>
      <c r="F7" s="165">
        <f t="shared" si="0"/>
        <v>2.2655913316505574</v>
      </c>
      <c r="G7" s="165">
        <f t="shared" si="0"/>
        <v>2.3702518007757187</v>
      </c>
      <c r="J7" s="29" t="s">
        <v>551</v>
      </c>
      <c r="K7" s="165">
        <f t="shared" si="1"/>
        <v>2.3702518007757187</v>
      </c>
    </row>
    <row r="8" spans="1:11" x14ac:dyDescent="0.25">
      <c r="A8" s="204" t="s">
        <v>552</v>
      </c>
      <c r="B8" s="214">
        <v>1127</v>
      </c>
      <c r="C8" s="162">
        <v>1166</v>
      </c>
      <c r="E8" s="29" t="s">
        <v>552</v>
      </c>
      <c r="F8" s="165">
        <f t="shared" si="0"/>
        <v>2.3127911510599439</v>
      </c>
      <c r="G8" s="165">
        <f t="shared" si="0"/>
        <v>2.3928256274497732</v>
      </c>
      <c r="J8" s="29" t="s">
        <v>552</v>
      </c>
      <c r="K8" s="165">
        <f t="shared" si="1"/>
        <v>2.3928256274497732</v>
      </c>
    </row>
    <row r="9" spans="1:11" x14ac:dyDescent="0.25">
      <c r="A9" s="204" t="s">
        <v>553</v>
      </c>
      <c r="B9" s="214">
        <v>1283</v>
      </c>
      <c r="C9" s="162">
        <v>1347</v>
      </c>
      <c r="E9" s="29" t="s">
        <v>553</v>
      </c>
      <c r="F9" s="165">
        <f t="shared" si="0"/>
        <v>2.6329290566192616</v>
      </c>
      <c r="G9" s="165">
        <f t="shared" si="0"/>
        <v>2.764267684541033</v>
      </c>
      <c r="J9" s="29" t="s">
        <v>553</v>
      </c>
      <c r="K9" s="165">
        <f t="shared" si="1"/>
        <v>2.764267684541033</v>
      </c>
    </row>
    <row r="10" spans="1:11" x14ac:dyDescent="0.25">
      <c r="A10" s="204" t="s">
        <v>554</v>
      </c>
      <c r="B10" s="214">
        <v>1325</v>
      </c>
      <c r="C10" s="162">
        <v>1478</v>
      </c>
      <c r="E10" s="29" t="s">
        <v>554</v>
      </c>
      <c r="F10" s="165">
        <f t="shared" si="0"/>
        <v>2.719120031192924</v>
      </c>
      <c r="G10" s="165">
        <f t="shared" si="0"/>
        <v>3.033101438568409</v>
      </c>
      <c r="J10" s="29" t="s">
        <v>554</v>
      </c>
      <c r="K10" s="165">
        <f t="shared" si="1"/>
        <v>3.033101438568409</v>
      </c>
    </row>
    <row r="11" spans="1:11" x14ac:dyDescent="0.25">
      <c r="A11" s="204" t="s">
        <v>555</v>
      </c>
      <c r="B11" s="214">
        <v>1485</v>
      </c>
      <c r="C11" s="162">
        <v>1661</v>
      </c>
      <c r="E11" s="29" t="s">
        <v>555</v>
      </c>
      <c r="F11" s="165">
        <f t="shared" si="0"/>
        <v>3.0474666009973528</v>
      </c>
      <c r="G11" s="165">
        <f t="shared" si="0"/>
        <v>3.4086478277822243</v>
      </c>
      <c r="J11" s="29" t="s">
        <v>555</v>
      </c>
      <c r="K11" s="165">
        <f t="shared" si="1"/>
        <v>3.4086478277822243</v>
      </c>
    </row>
    <row r="12" spans="1:11" x14ac:dyDescent="0.25">
      <c r="A12" s="204" t="s">
        <v>556</v>
      </c>
      <c r="B12" s="214">
        <v>1620</v>
      </c>
      <c r="C12" s="162">
        <v>1760</v>
      </c>
      <c r="E12" s="29" t="s">
        <v>556</v>
      </c>
      <c r="F12" s="165">
        <f t="shared" si="0"/>
        <v>3.324509019269839</v>
      </c>
      <c r="G12" s="165">
        <f t="shared" si="0"/>
        <v>3.6118122678487143</v>
      </c>
      <c r="J12" s="29" t="s">
        <v>556</v>
      </c>
      <c r="K12" s="165">
        <f t="shared" si="1"/>
        <v>3.6118122678487143</v>
      </c>
    </row>
    <row r="13" spans="1:11" x14ac:dyDescent="0.25">
      <c r="A13" s="204" t="s">
        <v>557</v>
      </c>
      <c r="B13" s="214">
        <v>1680</v>
      </c>
      <c r="C13" s="162">
        <v>1704</v>
      </c>
      <c r="E13" s="29" t="s">
        <v>557</v>
      </c>
      <c r="F13" s="165">
        <f t="shared" si="0"/>
        <v>3.4476389829465002</v>
      </c>
      <c r="G13" s="165">
        <f t="shared" si="0"/>
        <v>3.4968909684171643</v>
      </c>
      <c r="J13" s="29" t="s">
        <v>557</v>
      </c>
      <c r="K13" s="165">
        <f t="shared" si="1"/>
        <v>3.4968909684171643</v>
      </c>
    </row>
    <row r="14" spans="1:11" x14ac:dyDescent="0.25">
      <c r="A14" s="204" t="s">
        <v>558</v>
      </c>
      <c r="B14" s="214">
        <v>1662</v>
      </c>
      <c r="C14" s="162">
        <v>1642</v>
      </c>
      <c r="E14" s="29" t="s">
        <v>558</v>
      </c>
      <c r="F14" s="165">
        <f t="shared" si="0"/>
        <v>3.4106999938435014</v>
      </c>
      <c r="G14" s="165">
        <f t="shared" si="0"/>
        <v>3.369656672617948</v>
      </c>
      <c r="J14" s="29" t="s">
        <v>558</v>
      </c>
      <c r="K14" s="165">
        <f t="shared" si="1"/>
        <v>3.369656672617948</v>
      </c>
    </row>
    <row r="15" spans="1:11" x14ac:dyDescent="0.25">
      <c r="A15" s="204" t="s">
        <v>559</v>
      </c>
      <c r="B15" s="214">
        <v>1861</v>
      </c>
      <c r="C15" s="162">
        <v>1670</v>
      </c>
      <c r="E15" s="29" t="s">
        <v>559</v>
      </c>
      <c r="F15" s="165">
        <f t="shared" si="0"/>
        <v>3.8190810400377599</v>
      </c>
      <c r="G15" s="165">
        <f t="shared" si="0"/>
        <v>3.4271173223337232</v>
      </c>
      <c r="J15" s="29" t="s">
        <v>559</v>
      </c>
      <c r="K15" s="165">
        <f t="shared" si="1"/>
        <v>3.4271173223337232</v>
      </c>
    </row>
    <row r="16" spans="1:11" x14ac:dyDescent="0.25">
      <c r="A16" s="204" t="s">
        <v>560</v>
      </c>
      <c r="B16" s="214">
        <v>2134</v>
      </c>
      <c r="C16" s="162">
        <v>1925</v>
      </c>
      <c r="E16" s="29" t="s">
        <v>560</v>
      </c>
      <c r="F16" s="165">
        <f t="shared" si="0"/>
        <v>4.3793223747665655</v>
      </c>
      <c r="G16" s="165">
        <f t="shared" si="0"/>
        <v>3.9504196679595314</v>
      </c>
      <c r="J16" s="29" t="s">
        <v>560</v>
      </c>
      <c r="K16" s="165">
        <f t="shared" si="1"/>
        <v>3.9504196679595314</v>
      </c>
    </row>
    <row r="17" spans="1:11" x14ac:dyDescent="0.25">
      <c r="A17" s="204" t="s">
        <v>561</v>
      </c>
      <c r="B17" s="214">
        <v>2189</v>
      </c>
      <c r="C17" s="162">
        <v>1864</v>
      </c>
      <c r="E17" s="29" t="s">
        <v>561</v>
      </c>
      <c r="F17" s="165">
        <f t="shared" si="0"/>
        <v>4.4921915081368384</v>
      </c>
      <c r="G17" s="165">
        <f t="shared" si="0"/>
        <v>3.8252375382215931</v>
      </c>
      <c r="J17" s="29" t="s">
        <v>561</v>
      </c>
      <c r="K17" s="165">
        <f t="shared" si="1"/>
        <v>3.8252375382215931</v>
      </c>
    </row>
    <row r="18" spans="1:11" x14ac:dyDescent="0.25">
      <c r="A18" s="204" t="s">
        <v>562</v>
      </c>
      <c r="B18" s="214">
        <v>1806</v>
      </c>
      <c r="C18" s="162">
        <v>1523</v>
      </c>
      <c r="E18" s="29" t="s">
        <v>562</v>
      </c>
      <c r="F18" s="165">
        <f t="shared" si="0"/>
        <v>3.7062119066674879</v>
      </c>
      <c r="G18" s="165">
        <f t="shared" si="0"/>
        <v>3.1254489113259045</v>
      </c>
      <c r="J18" s="29" t="s">
        <v>562</v>
      </c>
      <c r="K18" s="165">
        <f t="shared" si="1"/>
        <v>3.1254489113259045</v>
      </c>
    </row>
    <row r="19" spans="1:11" x14ac:dyDescent="0.25">
      <c r="A19" s="204" t="s">
        <v>563</v>
      </c>
      <c r="B19" s="214">
        <v>954</v>
      </c>
      <c r="C19" s="162">
        <v>663</v>
      </c>
      <c r="E19" s="29" t="s">
        <v>563</v>
      </c>
      <c r="F19" s="165">
        <f t="shared" si="0"/>
        <v>1.9577664224589053</v>
      </c>
      <c r="G19" s="165">
        <f t="shared" si="0"/>
        <v>1.3605860986271008</v>
      </c>
      <c r="J19" s="29" t="s">
        <v>563</v>
      </c>
      <c r="K19" s="165">
        <f t="shared" si="1"/>
        <v>1.3605860986271008</v>
      </c>
    </row>
    <row r="20" spans="1:11" x14ac:dyDescent="0.25">
      <c r="A20" s="204" t="s">
        <v>564</v>
      </c>
      <c r="B20" s="214">
        <v>788</v>
      </c>
      <c r="C20" s="162">
        <v>447</v>
      </c>
      <c r="E20" s="29" t="s">
        <v>564</v>
      </c>
      <c r="F20" s="165">
        <f t="shared" si="0"/>
        <v>1.6171068562868107</v>
      </c>
      <c r="G20" s="165">
        <f t="shared" si="0"/>
        <v>0.9173182293911224</v>
      </c>
      <c r="J20" s="29" t="s">
        <v>564</v>
      </c>
      <c r="K20" s="165">
        <f t="shared" si="1"/>
        <v>0.9173182293911224</v>
      </c>
    </row>
    <row r="21" spans="1:11" x14ac:dyDescent="0.25">
      <c r="A21" s="205" t="s">
        <v>565</v>
      </c>
      <c r="B21" s="72">
        <v>595</v>
      </c>
      <c r="C21" s="111">
        <v>266</v>
      </c>
      <c r="E21" s="31" t="s">
        <v>565</v>
      </c>
      <c r="F21" s="165">
        <f t="shared" si="0"/>
        <v>1.2210388064602187</v>
      </c>
      <c r="G21" s="165">
        <f t="shared" si="0"/>
        <v>0.54587617229986252</v>
      </c>
      <c r="J21" s="31" t="s">
        <v>565</v>
      </c>
      <c r="K21" s="212">
        <f t="shared" si="1"/>
        <v>0.54587617229986252</v>
      </c>
    </row>
    <row r="22" spans="1:11" x14ac:dyDescent="0.25">
      <c r="A22" s="311" t="s">
        <v>16</v>
      </c>
      <c r="B22" s="121">
        <f>SUM(B4:B21)</f>
        <v>24931</v>
      </c>
      <c r="C22" s="124">
        <f>SUM(C4:C21)</f>
        <v>23798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2130</v>
      </c>
      <c r="C3" s="110">
        <v>1763</v>
      </c>
      <c r="E3" s="299" t="s">
        <v>717</v>
      </c>
      <c r="F3" s="71">
        <v>53.93</v>
      </c>
      <c r="G3" s="71">
        <v>56.86</v>
      </c>
      <c r="K3" s="122" t="s">
        <v>16</v>
      </c>
      <c r="L3" s="71">
        <v>2.9</v>
      </c>
      <c r="M3" s="71">
        <v>2.59</v>
      </c>
    </row>
    <row r="4" spans="1:16" x14ac:dyDescent="0.25">
      <c r="A4" s="204" t="s">
        <v>712</v>
      </c>
      <c r="B4" s="214">
        <v>2648</v>
      </c>
      <c r="C4" s="162">
        <v>2070</v>
      </c>
      <c r="E4" s="300" t="s">
        <v>718</v>
      </c>
      <c r="F4" s="216">
        <v>39.56</v>
      </c>
      <c r="G4" s="216">
        <v>34.65</v>
      </c>
      <c r="K4" s="217" t="s">
        <v>212</v>
      </c>
      <c r="L4" s="216">
        <v>2.86</v>
      </c>
      <c r="M4" s="216">
        <v>2.5099999999999998</v>
      </c>
      <c r="N4" s="213"/>
    </row>
    <row r="5" spans="1:16" x14ac:dyDescent="0.25">
      <c r="A5" s="204" t="s">
        <v>713</v>
      </c>
      <c r="B5" s="214">
        <v>2311</v>
      </c>
      <c r="C5" s="162">
        <v>1487</v>
      </c>
      <c r="E5" s="300" t="s">
        <v>719</v>
      </c>
      <c r="F5" s="216">
        <v>5.43</v>
      </c>
      <c r="G5" s="216">
        <v>6.83</v>
      </c>
      <c r="K5" s="123" t="s">
        <v>213</v>
      </c>
      <c r="L5" s="73">
        <v>2.96</v>
      </c>
      <c r="M5" s="73">
        <v>2.69</v>
      </c>
      <c r="N5" s="213"/>
    </row>
    <row r="6" spans="1:16" x14ac:dyDescent="0.25">
      <c r="A6" s="204" t="s">
        <v>714</v>
      </c>
      <c r="B6" s="214">
        <v>2041</v>
      </c>
      <c r="C6" s="162">
        <v>1439</v>
      </c>
      <c r="E6" s="300" t="s">
        <v>720</v>
      </c>
      <c r="F6" s="216">
        <v>0.7</v>
      </c>
      <c r="G6" s="216">
        <v>1.19</v>
      </c>
      <c r="K6" s="228"/>
      <c r="L6" s="166"/>
      <c r="M6" s="213"/>
    </row>
    <row r="7" spans="1:16" x14ac:dyDescent="0.25">
      <c r="A7" s="204" t="s">
        <v>715</v>
      </c>
      <c r="B7" s="214">
        <v>770</v>
      </c>
      <c r="C7" s="162">
        <v>799</v>
      </c>
      <c r="E7" s="301" t="s">
        <v>721</v>
      </c>
      <c r="F7" s="73">
        <v>0.38</v>
      </c>
      <c r="G7" s="73">
        <v>0.47</v>
      </c>
      <c r="K7" s="229"/>
      <c r="L7" s="213"/>
      <c r="M7" s="213"/>
    </row>
    <row r="8" spans="1:16" x14ac:dyDescent="0.25">
      <c r="A8" s="205" t="s">
        <v>716</v>
      </c>
      <c r="B8" s="72">
        <v>531</v>
      </c>
      <c r="C8" s="111">
        <v>643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21.497378368491649</v>
      </c>
      <c r="C13" s="303">
        <f>B3/SUM(B3:B8)*100</f>
        <v>20.419902214552778</v>
      </c>
      <c r="E13" s="219" t="s">
        <v>844</v>
      </c>
      <c r="F13" s="291">
        <f>IF(ISBLANK(F3),"",F3)</f>
        <v>53.93</v>
      </c>
      <c r="G13" s="291">
        <f>IF(ISBLANK(G3),"",G3)</f>
        <v>56.86</v>
      </c>
    </row>
    <row r="14" spans="1:16" x14ac:dyDescent="0.25">
      <c r="A14" s="222" t="s">
        <v>833</v>
      </c>
      <c r="B14" s="307">
        <f>C4/SUM(C3:C8)*100</f>
        <v>25.240824289720763</v>
      </c>
      <c r="C14" s="304">
        <f>B4/SUM(B3:B8)*100</f>
        <v>25.385869044195186</v>
      </c>
      <c r="E14" s="288" t="s">
        <v>845</v>
      </c>
      <c r="F14" s="292">
        <f t="shared" ref="F14:G17" si="0">IF(ISBLANK(F4),"",F4)</f>
        <v>39.56</v>
      </c>
      <c r="G14" s="292">
        <f t="shared" si="0"/>
        <v>34.65</v>
      </c>
    </row>
    <row r="15" spans="1:16" x14ac:dyDescent="0.25">
      <c r="A15" s="222" t="s">
        <v>834</v>
      </c>
      <c r="B15" s="307">
        <f>C5/SUM(C3:C8)*100</f>
        <v>18.13193512986221</v>
      </c>
      <c r="C15" s="304">
        <f>B5/SUM(B3:B8)*100</f>
        <v>22.15511456236219</v>
      </c>
      <c r="E15" s="288" t="s">
        <v>846</v>
      </c>
      <c r="F15" s="292">
        <f t="shared" si="0"/>
        <v>5.43</v>
      </c>
      <c r="G15" s="292">
        <f t="shared" si="0"/>
        <v>6.83</v>
      </c>
    </row>
    <row r="16" spans="1:16" x14ac:dyDescent="0.25">
      <c r="A16" s="222" t="s">
        <v>835</v>
      </c>
      <c r="B16" s="307">
        <f>C6/SUM(C3:C8)*100</f>
        <v>17.546640653578834</v>
      </c>
      <c r="C16" s="304">
        <f>B6/SUM(B3:B8)*100</f>
        <v>19.566676253475219</v>
      </c>
      <c r="E16" s="288" t="s">
        <v>847</v>
      </c>
      <c r="F16" s="292">
        <f t="shared" si="0"/>
        <v>0.7</v>
      </c>
      <c r="G16" s="292">
        <f t="shared" si="0"/>
        <v>1.19</v>
      </c>
    </row>
    <row r="17" spans="1:18" x14ac:dyDescent="0.25">
      <c r="A17" s="222" t="s">
        <v>836</v>
      </c>
      <c r="B17" s="307">
        <f>C7/SUM(C3:C8)*100</f>
        <v>9.7427143031337646</v>
      </c>
      <c r="C17" s="304">
        <f>B7/SUM(B3:B8)*100</f>
        <v>7.3818425846035858</v>
      </c>
      <c r="E17" s="221" t="s">
        <v>848</v>
      </c>
      <c r="F17" s="293">
        <f t="shared" si="0"/>
        <v>0.38</v>
      </c>
      <c r="G17" s="293">
        <f t="shared" si="0"/>
        <v>0.47</v>
      </c>
    </row>
    <row r="18" spans="1:18" x14ac:dyDescent="0.25">
      <c r="A18" s="223" t="s">
        <v>837</v>
      </c>
      <c r="B18" s="308">
        <f>C8/SUM(C3:C8)*100</f>
        <v>7.8405072552127795</v>
      </c>
      <c r="C18" s="305">
        <f>B8/SUM(B3:B8)*100</f>
        <v>5.0905953408110438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21.497378368491649</v>
      </c>
      <c r="C22" s="303">
        <f>C13</f>
        <v>20.419902214552778</v>
      </c>
    </row>
    <row r="23" spans="1:18" x14ac:dyDescent="0.25">
      <c r="A23" s="222" t="s">
        <v>839</v>
      </c>
      <c r="B23" s="307">
        <f t="shared" ref="B23:C27" si="1">B14</f>
        <v>25.240824289720763</v>
      </c>
      <c r="C23" s="304">
        <f t="shared" si="1"/>
        <v>25.385869044195186</v>
      </c>
    </row>
    <row r="24" spans="1:18" x14ac:dyDescent="0.25">
      <c r="A24" s="309" t="s">
        <v>840</v>
      </c>
      <c r="B24" s="307">
        <f t="shared" si="1"/>
        <v>18.13193512986221</v>
      </c>
      <c r="C24" s="304">
        <f t="shared" si="1"/>
        <v>22.15511456236219</v>
      </c>
    </row>
    <row r="25" spans="1:18" x14ac:dyDescent="0.25">
      <c r="A25" s="222" t="s">
        <v>841</v>
      </c>
      <c r="B25" s="307">
        <f t="shared" si="1"/>
        <v>17.546640653578834</v>
      </c>
      <c r="C25" s="304">
        <f t="shared" si="1"/>
        <v>19.566676253475219</v>
      </c>
    </row>
    <row r="26" spans="1:18" x14ac:dyDescent="0.25">
      <c r="A26" s="222" t="s">
        <v>842</v>
      </c>
      <c r="B26" s="307">
        <f t="shared" si="1"/>
        <v>9.7427143031337646</v>
      </c>
      <c r="C26" s="304">
        <f t="shared" si="1"/>
        <v>7.3818425846035858</v>
      </c>
    </row>
    <row r="27" spans="1:18" x14ac:dyDescent="0.25">
      <c r="A27" s="310" t="s">
        <v>843</v>
      </c>
      <c r="B27" s="308">
        <f t="shared" si="1"/>
        <v>7.8405072552127795</v>
      </c>
      <c r="C27" s="305">
        <f t="shared" si="1"/>
        <v>5.0905953408110438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3040</v>
      </c>
      <c r="C34" s="110">
        <v>2006</v>
      </c>
      <c r="E34" s="299" t="s">
        <v>717</v>
      </c>
      <c r="F34" s="71">
        <v>56.86</v>
      </c>
      <c r="G34" s="213"/>
      <c r="K34" s="122" t="s">
        <v>16</v>
      </c>
      <c r="L34" s="71">
        <v>2.59</v>
      </c>
      <c r="M34" s="213"/>
    </row>
    <row r="35" spans="1:16" x14ac:dyDescent="0.25">
      <c r="A35" s="204" t="s">
        <v>712</v>
      </c>
      <c r="B35" s="214">
        <v>3150</v>
      </c>
      <c r="C35" s="162">
        <v>2276</v>
      </c>
      <c r="E35" s="300" t="s">
        <v>718</v>
      </c>
      <c r="F35" s="216">
        <v>34.65</v>
      </c>
      <c r="G35" s="213"/>
      <c r="K35" s="217" t="s">
        <v>212</v>
      </c>
      <c r="L35" s="216">
        <v>2.5099999999999998</v>
      </c>
      <c r="M35" s="213"/>
      <c r="N35" s="29" t="s">
        <v>884</v>
      </c>
    </row>
    <row r="36" spans="1:16" x14ac:dyDescent="0.25">
      <c r="A36" s="204" t="s">
        <v>713</v>
      </c>
      <c r="B36" s="214">
        <v>2219</v>
      </c>
      <c r="C36" s="162">
        <v>1374</v>
      </c>
      <c r="E36" s="300" t="s">
        <v>719</v>
      </c>
      <c r="F36" s="216">
        <v>6.83</v>
      </c>
      <c r="G36" s="213"/>
      <c r="K36" s="123" t="s">
        <v>213</v>
      </c>
      <c r="L36" s="73">
        <v>2.69</v>
      </c>
      <c r="M36" s="213"/>
      <c r="N36" s="290">
        <v>2022</v>
      </c>
    </row>
    <row r="37" spans="1:16" x14ac:dyDescent="0.25">
      <c r="A37" s="204" t="s">
        <v>714</v>
      </c>
      <c r="B37" s="214">
        <v>1614</v>
      </c>
      <c r="C37" s="162">
        <v>1017</v>
      </c>
      <c r="E37" s="300" t="s">
        <v>720</v>
      </c>
      <c r="F37" s="216">
        <v>1.19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596</v>
      </c>
      <c r="C38" s="162">
        <v>587</v>
      </c>
      <c r="E38" s="301" t="s">
        <v>721</v>
      </c>
      <c r="F38" s="73">
        <v>0.47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315</v>
      </c>
      <c r="C39" s="111">
        <v>486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25.89723728375936</v>
      </c>
      <c r="C44" s="303">
        <f>B34/SUM(B34:B39)*100</f>
        <v>27.803182732760195</v>
      </c>
      <c r="E44" s="219" t="s">
        <v>844</v>
      </c>
      <c r="F44" s="291">
        <f>IF(ISBLANK(F34),"",F34)</f>
        <v>56.86</v>
      </c>
    </row>
    <row r="45" spans="1:16" x14ac:dyDescent="0.25">
      <c r="A45" s="222" t="s">
        <v>833</v>
      </c>
      <c r="B45" s="307">
        <f>C35/SUM(C34:C39)*100</f>
        <v>29.382907306997158</v>
      </c>
      <c r="C45" s="304">
        <f>B35/SUM(B34:B39)*100</f>
        <v>28.809218950064018</v>
      </c>
      <c r="E45" s="288" t="s">
        <v>845</v>
      </c>
      <c r="F45" s="292">
        <f t="shared" ref="F45:F48" si="2">IF(ISBLANK(F35),"",F35)</f>
        <v>34.65</v>
      </c>
    </row>
    <row r="46" spans="1:16" x14ac:dyDescent="0.25">
      <c r="A46" s="222" t="s">
        <v>834</v>
      </c>
      <c r="B46" s="307">
        <f>C36/SUM(C34:C39)*100</f>
        <v>17.738187451587915</v>
      </c>
      <c r="C46" s="304">
        <f>B36/SUM(B34:B39)*100</f>
        <v>20.294494238156211</v>
      </c>
      <c r="E46" s="288" t="s">
        <v>846</v>
      </c>
      <c r="F46" s="292">
        <f t="shared" si="2"/>
        <v>6.83</v>
      </c>
    </row>
    <row r="47" spans="1:16" x14ac:dyDescent="0.25">
      <c r="A47" s="222" t="s">
        <v>835</v>
      </c>
      <c r="B47" s="307">
        <f>C37/SUM(C34:C39)*100</f>
        <v>13.129357087529048</v>
      </c>
      <c r="C47" s="304">
        <f>B37/SUM(B34:B39)*100</f>
        <v>14.761295042985184</v>
      </c>
      <c r="E47" s="288" t="s">
        <v>847</v>
      </c>
      <c r="F47" s="292">
        <f t="shared" si="2"/>
        <v>1.19</v>
      </c>
    </row>
    <row r="48" spans="1:16" x14ac:dyDescent="0.25">
      <c r="A48" s="222" t="s">
        <v>836</v>
      </c>
      <c r="B48" s="307">
        <f>C38/SUM(C34:C39)*100</f>
        <v>7.5781048282984766</v>
      </c>
      <c r="C48" s="304">
        <f>B38/SUM(B34:B39)*100</f>
        <v>5.4508871410279855</v>
      </c>
      <c r="E48" s="221" t="s">
        <v>848</v>
      </c>
      <c r="F48" s="293">
        <f t="shared" si="2"/>
        <v>0.47</v>
      </c>
    </row>
    <row r="49" spans="1:3" x14ac:dyDescent="0.25">
      <c r="A49" s="223" t="s">
        <v>837</v>
      </c>
      <c r="B49" s="308">
        <f>C39/SUM(C34:C39)*100</f>
        <v>6.2742060418280401</v>
      </c>
      <c r="C49" s="305">
        <f>B39/SUM(B34:B39)*100</f>
        <v>2.8809218950064022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25.89723728375936</v>
      </c>
      <c r="C53" s="303">
        <f>C44</f>
        <v>27.803182732760195</v>
      </c>
    </row>
    <row r="54" spans="1:3" x14ac:dyDescent="0.25">
      <c r="A54" s="222" t="s">
        <v>839</v>
      </c>
      <c r="B54" s="307">
        <f t="shared" ref="B54:C54" si="3">B45</f>
        <v>29.382907306997158</v>
      </c>
      <c r="C54" s="304">
        <f t="shared" si="3"/>
        <v>28.809218950064018</v>
      </c>
    </row>
    <row r="55" spans="1:3" x14ac:dyDescent="0.25">
      <c r="A55" s="309" t="s">
        <v>840</v>
      </c>
      <c r="B55" s="307">
        <f t="shared" ref="B55:C55" si="4">B46</f>
        <v>17.738187451587915</v>
      </c>
      <c r="C55" s="304">
        <f t="shared" si="4"/>
        <v>20.294494238156211</v>
      </c>
    </row>
    <row r="56" spans="1:3" x14ac:dyDescent="0.25">
      <c r="A56" s="222" t="s">
        <v>841</v>
      </c>
      <c r="B56" s="307">
        <f t="shared" ref="B56:C56" si="5">B47</f>
        <v>13.129357087529048</v>
      </c>
      <c r="C56" s="304">
        <f t="shared" si="5"/>
        <v>14.761295042985184</v>
      </c>
    </row>
    <row r="57" spans="1:3" x14ac:dyDescent="0.25">
      <c r="A57" s="222" t="s">
        <v>842</v>
      </c>
      <c r="B57" s="307">
        <f t="shared" ref="B57:C57" si="6">B48</f>
        <v>7.5781048282984766</v>
      </c>
      <c r="C57" s="304">
        <f t="shared" si="6"/>
        <v>5.4508871410279855</v>
      </c>
    </row>
    <row r="58" spans="1:3" x14ac:dyDescent="0.25">
      <c r="A58" s="310" t="s">
        <v>843</v>
      </c>
      <c r="B58" s="308">
        <f t="shared" ref="B58:C58" si="7">B49</f>
        <v>6.2742060418280401</v>
      </c>
      <c r="C58" s="305">
        <f t="shared" si="7"/>
        <v>2.8809218950064022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2024-01-30T09:25:44Z</dcterms:modified>
</cp:coreProperties>
</file>