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<sst xmlns="http://schemas.openxmlformats.org/spreadsheetml/2006/main" count="6314" uniqueCount="2917">
  <si>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</si>
  <si>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</si>
  <si>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</si>
  <si>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</si>
  <si>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</si>
  <si>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</si>
  <si>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</si>
  <si>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</si>
  <si>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</si>
  <si>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</si>
  <si>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</si>
  <si>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</si>
  <si>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</si>
  <si>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</si>
  <si>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</si>
  <si>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</si>
  <si>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</si>
  <si>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</si>
  <si>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</si>
  <si>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</si>
  <si>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</si>
  <si>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</si>
  <si>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</si>
  <si>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</si>
  <si>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</si>
  <si>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</si>
  <si>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</si>
  <si>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</si>
  <si>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</si>
  <si>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</si>
  <si>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</si>
  <si>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</si>
  <si>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</si>
  <si>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</si>
  <si>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</si>
  <si>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</si>
  <si>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</si>
  <si>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</si>
  <si>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</si>
  <si>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</si>
  <si>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</si>
  <si>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</si>
  <si>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</si>
  <si>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</si>
  <si>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</si>
  <si>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</si>
  <si>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</si>
  <si>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</si>
  <si>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</si>
  <si>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</si>
  <si>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</si>
  <si>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</si>
  <si>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</si>
  <si>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</si>
  <si>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</si>
  <si>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</si>
  <si>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</si>
  <si>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</si>
  <si>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</si>
  <si>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</si>
  <si>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</si>
  <si>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</si>
  <si>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</si>
  <si>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</si>
  <si>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</si>
  <si>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</si>
  <si>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</si>
  <si>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</si>
  <si>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</si>
  <si>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</si>
  <si>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</si>
  <si>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</si>
  <si>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</si>
  <si>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</si>
  <si>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</si>
  <si>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</si>
  <si>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</si>
  <si>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</si>
  <si>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</si>
  <si>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</si>
  <si>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</si>
  <si>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</si>
  <si>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</si>
  <si>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</si>
  <si>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</si>
  <si>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</si>
  <si>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</si>
  <si>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</si>
  <si>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</si>
  <si>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</si>
  <si>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</si>
  <si>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</si>
  <si>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</si>
  <si>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</si>
  <si>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</si>
  <si>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</si>
  <si>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</si>
  <si>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</si>
  <si>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</si>
  <si>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</si>
  <si>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</si>
  <si>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</si>
  <si>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</si>
  <si>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</si>
  <si>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</si>
  <si>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</si>
  <si>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</si>
  <si>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</si>
  <si>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</si>
  <si>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</si>
  <si>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</si>
  <si>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</si>
  <si>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</si>
  <si>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</si>
  <si>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</si>
  <si>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</si>
  <si>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</si>
  <si>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</si>
  <si>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</si>
  <si>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</si>
  <si>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</si>
  <si>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</si>
  <si>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</si>
  <si>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</si>
  <si>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</si>
  <si>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</si>
  <si>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</si>
  <si>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</si>
  <si>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</si>
  <si>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</si>
  <si>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</si>
  <si>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</si>
  <si>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</si>
  <si>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</si>
  <si>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</si>
  <si>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</si>
  <si>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</si>
  <si>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</si>
  <si>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</si>
  <si>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</si>
  <si>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</si>
  <si>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</si>
  <si>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</si>
  <si>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</si>
  <si>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</si>
  <si>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</si>
  <si>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</si>
  <si>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</si>
  <si>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</si>
  <si>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</si>
  <si>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</si>
  <si>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</si>
  <si>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</si>
  <si>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</si>
  <si>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</si>
  <si>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</si>
  <si>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</si>
  <si>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</si>
  <si>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</si>
  <si>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</si>
  <si>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</si>
  <si>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</si>
  <si>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</si>
  <si>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</si>
  <si>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</si>
  <si>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</si>
  <si>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</si>
  <si>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</si>
  <si>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</si>
  <si>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</si>
  <si>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</si>
  <si>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</si>
  <si>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</si>
  <si>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</si>
  <si>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</si>
  <si>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</si>
  <si>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</si>
  <si>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</si>
  <si>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</si>
  <si>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</si>
  <si>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</si>
  <si>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</si>
  <si>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</si>
  <si>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</si>
  <si>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</si>
  <si>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</si>
  <si>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</si>
  <si>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</si>
  <si>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</si>
  <si>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</si>
  <si>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</si>
  <si>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</si>
  <si>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</si>
  <si>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</si>
  <si>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</si>
  <si>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</si>
  <si>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</si>
  <si>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</si>
  <si>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</si>
  <si>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</si>
  <si>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</si>
  <si>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</si>
  <si>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</si>
  <si>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</si>
  <si>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</si>
  <si>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</si>
  <si>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</si>
  <si>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</si>
  <si>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</si>
  <si>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</si>
  <si>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</si>
  <si>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</si>
  <si>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</si>
  <si>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</si>
  <si>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</si>
  <si>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</si>
  <si>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</si>
  <si>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</si>
  <si>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</si>
  <si>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</si>
  <si>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</si>
  <si>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</si>
  <si>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</si>
  <si>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</si>
  <si>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</si>
  <si>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</si>
  <si>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</si>
  <si>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</si>
  <si>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</si>
  <si>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</si>
  <si>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</si>
  <si>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</si>
  <si>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</si>
  <si>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</si>
  <si>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</si>
  <si>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</si>
  <si>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</si>
  <si>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</si>
  <si>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</si>
  <si>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</si>
  <si>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</si>
  <si>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</si>
  <si>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</si>
  <si>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</si>
  <si>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</si>
  <si>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</si>
  <si>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</si>
  <si>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</si>
  <si>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</si>
  <si>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</si>
  <si>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</si>
  <si>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</si>
  <si>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</si>
  <si>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</si>
  <si>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</si>
  <si>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</si>
  <si>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</si>
  <si>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</si>
  <si>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</si>
  <si>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</si>
  <si>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</si>
  <si>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</si>
  <si>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</si>
  <si>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</si>
  <si>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</si>
  <si>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</si>
  <si>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</si>
  <si>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</si>
  <si>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</si>
  <si>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</si>
  <si>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</si>
  <si>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</si>
  <si>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</si>
  <si>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</si>
  <si>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</si>
  <si>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</si>
  <si>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</si>
  <si>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</si>
  <si>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</si>
  <si>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</si>
  <si>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</si>
  <si>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</si>
  <si>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</si>
  <si>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</si>
  <si>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</si>
  <si>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</si>
  <si>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</si>
  <si>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</si>
  <si>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</si>
  <si>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</si>
  <si>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</si>
  <si>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</si>
  <si>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</si>
  <si>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</si>
  <si>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</si>
  <si>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</si>
  <si>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</si>
  <si>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</si>
  <si>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</si>
  <si>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</si>
  <si>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</si>
  <si>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</si>
  <si>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</si>
  <si>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</si>
  <si>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</si>
  <si>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</si>
  <si>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</si>
  <si>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</si>
  <si>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</si>
  <si>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</si>
  <si>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</si>
  <si>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</si>
  <si>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</si>
  <si>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</si>
  <si>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</si>
  <si>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</si>
  <si>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</si>
  <si>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</si>
  <si>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</si>
  <si>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</si>
  <si>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</si>
  <si>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</si>
  <si>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</si>
  <si>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</si>
  <si>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</si>
  <si>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</si>
  <si>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</si>
  <si>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</si>
  <si>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</si>
  <si>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</si>
  <si>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</si>
  <si>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</si>
  <si>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</si>
  <si>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</si>
  <si>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</si>
  <si>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</si>
  <si>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</si>
  <si>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</si>
  <si>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</si>
  <si>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</si>
  <si>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</si>
  <si>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</si>
  <si>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</si>
  <si>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</si>
  <si>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</si>
  <si>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</si>
  <si>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</si>
  <si>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</si>
  <si>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</si>
  <si>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</si>
  <si>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</si>
  <si>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</si>
  <si>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</si>
  <si>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</si>
  <si>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</si>
  <si>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</si>
  <si>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</si>
  <si>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</si>
  <si>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</si>
  <si>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</si>
  <si>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</si>
  <si>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</si>
  <si>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</si>
  <si>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</si>
  <si>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</si>
  <si>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</si>
  <si>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</si>
  <si>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</si>
  <si>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</si>
  <si>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</si>
  <si>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</si>
  <si>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</si>
  <si>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</si>
  <si>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</si>
  <si>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</si>
  <si>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</si>
  <si>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</si>
  <si>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</si>
  <si>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</si>
  <si>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</si>
  <si>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</si>
  <si>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</si>
  <si>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</si>
  <si>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</si>
  <si>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</si>
  <si>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</si>
  <si>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</si>
  <si>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</si>
  <si>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</si>
  <si>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</si>
  <si>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</si>
  <si>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</si>
  <si>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</si>
  <si>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</si>
  <si>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</si>
  <si>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</si>
  <si>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</si>
  <si>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</si>
  <si>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</si>
  <si>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</si>
  <si>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</si>
  <si>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</si>
  <si>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</si>
  <si>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</si>
  <si>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</si>
  <si>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</si>
  <si>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</si>
  <si>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</si>
  <si>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</si>
  <si>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</si>
  <si>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</si>
  <si>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</si>
  <si>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</si>
  <si>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</si>
  <si>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</si>
  <si>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</si>
  <si>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</si>
  <si>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</si>
  <si>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</si>
  <si>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</si>
  <si>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</si>
  <si>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</si>
  <si>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</si>
  <si>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</si>
  <si>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</si>
  <si>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</si>
  <si>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</si>
  <si>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</si>
  <si>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</si>
  <si>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</si>
  <si>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</si>
  <si>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</si>
  <si>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</si>
  <si>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</si>
  <si>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</si>
  <si>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</si>
  <si>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</si>
  <si>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</si>
  <si>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</si>
  <si>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</si>
  <si>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</si>
  <si>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</si>
  <si>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</si>
  <si>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</si>
  <si>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</si>
  <si>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</si>
  <si>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</si>
  <si>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</si>
  <si>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</si>
  <si>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</si>
  <si>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</si>
  <si>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</si>
  <si>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</si>
  <si>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</si>
  <si>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</si>
  <si>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</si>
  <si>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</si>
  <si>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</si>
  <si>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</si>
  <si>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</si>
  <si>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</si>
  <si>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</si>
  <si>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</si>
  <si>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</si>
  <si>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</si>
  <si>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</si>
  <si>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</si>
  <si>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</si>
  <si>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</si>
  <si>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</si>
  <si>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</si>
  <si>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</si>
  <si>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</si>
  <si>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</si>
  <si>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</si>
  <si>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</si>
  <si>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</si>
  <si>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</si>
  <si>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</si>
  <si>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</si>
  <si>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</si>
  <si>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</si>
  <si>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</si>
  <si>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</si>
  <si>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</si>
  <si>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</si>
  <si>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</si>
  <si>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</si>
  <si>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</si>
  <si>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</si>
  <si>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</si>
  <si>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</si>
  <si>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</si>
  <si>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</si>
  <si>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</si>
  <si>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</si>
  <si>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</si>
  <si>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</si>
  <si>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</si>
  <si>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</si>
  <si>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</si>
  <si>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</si>
  <si>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</si>
  <si>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</si>
  <si>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</si>
  <si>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</si>
  <si>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</si>
  <si>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</si>
  <si>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</si>
  <si>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</si>
  <si>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</si>
  <si>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</si>
  <si>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</si>
  <si>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</si>
  <si>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</si>
  <si>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</si>
  <si>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</si>
  <si>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</si>
  <si>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</si>
  <si>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</si>
  <si>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</si>
  <si>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</si>
  <si>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</si>
  <si>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</si>
  <si>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</si>
  <si>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</si>
  <si>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</si>
  <si>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</si>
  <si>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</si>
  <si>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</si>
  <si>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</si>
  <si>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</si>
  <si>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</si>
  <si>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</si>
  <si>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</si>
  <si>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</si>
  <si>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</si>
  <si>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</si>
  <si>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</si>
  <si>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</si>
  <si>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</si>
  <si>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</si>
  <si>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</si>
  <si>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</si>
  <si>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</si>
  <si>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</si>
  <si>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</si>
  <si>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</si>
  <si>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</si>
  <si>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</si>
  <si>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</si>
  <si>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</si>
  <si>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</si>
  <si>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</si>
  <si>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</si>
  <si>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</si>
  <si>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</si>
  <si>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</si>
  <si>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</si>
  <si>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</si>
  <si>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</si>
  <si>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</si>
  <si>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</si>
  <si>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</si>
  <si>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</si>
  <si>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</si>
  <si>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</si>
  <si>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</si>
  <si>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</si>
  <si>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</si>
  <si>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</si>
  <si>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</si>
  <si>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</si>
  <si>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</si>
  <si>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</si>
  <si>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</si>
  <si>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</si>
  <si>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</si>
  <si>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</si>
  <si>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</si>
  <si>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</si>
  <si>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</si>
  <si>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</si>
  <si>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</si>
  <si>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</si>
  <si>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</si>
  <si>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</si>
  <si>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</si>
  <si>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</si>
  <si>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</si>
  <si>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</si>
  <si>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</si>
  <si>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</si>
  <si>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</si>
  <si>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</si>
  <si>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</si>
  <si>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</si>
  <si>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</si>
  <si>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</si>
  <si>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</si>
  <si>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</si>
  <si>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</si>
  <si>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</si>
  <si>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</si>
  <si>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</si>
  <si>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</si>
  <si>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</si>
  <si>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</si>
  <si>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</si>
  <si>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</si>
  <si>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</si>
  <si>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</si>
  <si>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</si>
  <si>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</si>
  <si>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</si>
  <si>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</si>
  <si>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</si>
  <si>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</si>
  <si>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</si>
  <si>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</si>
  <si>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</si>
  <si>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</si>
  <si>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</si>
  <si>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</si>
  <si>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</si>
  <si>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</si>
  <si>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</si>
  <si>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</si>
  <si>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</si>
  <si>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</si>
  <si>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</si>
  <si>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</si>
  <si>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</si>
  <si>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</si>
  <si>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</si>
  <si>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</si>
  <si>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</si>
  <si>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</si>
  <si>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</si>
  <si>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</si>
  <si>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</si>
  <si>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</si>
  <si>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</si>
  <si>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</si>
  <si>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</si>
  <si>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</si>
  <si>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</si>
  <si>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</si>
  <si>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</si>
  <si>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</si>
  <si>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</si>
  <si>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</si>
  <si>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</si>
  <si>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</si>
  <si>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</si>
  <si>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</si>
  <si>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</si>
  <si>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</si>
  <si>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</si>
  <si>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</si>
  <si>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</si>
  <si>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</si>
  <si>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</si>
  <si>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</si>
  <si>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</si>
  <si>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</si>
  <si>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</si>
  <si>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</si>
  <si>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</si>
  <si>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</si>
  <si>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</si>
  <si>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</si>
  <si>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</si>
  <si>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</si>
  <si>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</si>
  <si>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</si>
  <si>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</si>
  <si>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</si>
  <si>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</si>
  <si>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</si>
  <si>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</si>
  <si>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</si>
  <si>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</si>
  <si>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</si>
  <si>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</si>
  <si>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</si>
  <si>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</si>
  <si>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</si>
  <si>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</si>
  <si>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</si>
  <si>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</si>
  <si>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</si>
  <si>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</si>
  <si>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</si>
  <si>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</si>
  <si>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</si>
  <si>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</si>
  <si>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</si>
  <si>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</si>
  <si>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</si>
  <si>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</si>
  <si>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</si>
  <si>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</si>
  <si>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</si>
  <si>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</si>
  <si>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</si>
  <si>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</si>
  <si>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</si>
  <si>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</si>
  <si>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</si>
  <si>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</si>
  <si>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</si>
  <si>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</si>
  <si>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</si>
  <si>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</si>
  <si>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</si>
  <si>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</si>
  <si>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</si>
  <si>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</si>
  <si>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</si>
  <si>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</si>
  <si>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</si>
  <si>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</si>
  <si>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</si>
  <si>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</si>
  <si>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</si>
  <si>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</si>
  <si>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</si>
  <si>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</si>
  <si>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</si>
  <si>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</si>
  <si>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</si>
  <si>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</si>
  <si>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</si>
  <si>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</si>
  <si>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</si>
  <si>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</si>
  <si>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</si>
  <si>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</si>
  <si>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</si>
  <si>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</si>
  <si>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</si>
  <si>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</si>
  <si>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</si>
  <si>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</si>
  <si>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</si>
  <si>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</si>
  <si>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</si>
  <si>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</si>
  <si>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</si>
  <si>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</si>
  <si>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</si>
  <si>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</si>
  <si>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</si>
  <si>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</si>
  <si>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</si>
  <si>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</si>
  <si>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</si>
  <si>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</si>
  <si>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</si>
  <si>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</si>
  <si>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</si>
  <si>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</si>
  <si>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</si>
  <si>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</si>
  <si>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</si>
  <si>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</si>
  <si>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</si>
  <si>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</si>
  <si>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</si>
  <si>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</si>
  <si>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</si>
  <si>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</si>
  <si>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</si>
  <si>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</si>
  <si>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</si>
  <si>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</si>
  <si>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</si>
  <si>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</si>
  <si>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</si>
  <si>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</si>
  <si>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</si>
  <si>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</si>
  <si>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</si>
  <si>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</si>
  <si>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</si>
  <si>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</si>
  <si>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</si>
  <si>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</si>
  <si>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</si>
  <si>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</si>
  <si>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</si>
  <si>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</si>
  <si>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</si>
  <si>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</si>
  <si>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</si>
  <si>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</si>
  <si>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</si>
  <si>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</si>
  <si>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</si>
  <si>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</si>
  <si>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</si>
  <si>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</si>
  <si>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</si>
  <si>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</si>
  <si>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</si>
  <si>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</si>
  <si>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</si>
  <si>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</si>
  <si>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</si>
  <si>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</si>
  <si>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</si>
  <si>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</si>
  <si>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</si>
  <si>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</si>
  <si>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</si>
  <si>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</si>
  <si>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</si>
  <si>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</si>
  <si>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</si>
  <si>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</si>
  <si>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</si>
  <si>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</si>
  <si>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</si>
  <si>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</si>
  <si>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</si>
  <si>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</si>
  <si>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</si>
  <si>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</si>
  <si>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</si>
  <si>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</si>
  <si>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</si>
  <si>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</si>
  <si>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</si>
  <si>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</si>
  <si>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</si>
  <si>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</si>
  <si>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</si>
  <si>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</si>
  <si>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</si>
  <si>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</si>
  <si>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</si>
  <si>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</si>
  <si>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</si>
  <si>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</si>
  <si>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</si>
  <si>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</si>
  <si>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</si>
  <si>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</si>
  <si>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</si>
  <si>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</si>
  <si>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</si>
  <si>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</si>
  <si>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</si>
  <si>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</si>
  <si>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</si>
  <si>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</si>
  <si>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</si>
  <si>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</si>
  <si>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</si>
  <si>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</si>
  <si>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</si>
  <si>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</si>
  <si>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</si>
  <si>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</si>
  <si>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</si>
  <si>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</si>
  <si>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</si>
  <si>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</si>
  <si>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</si>
  <si>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</si>
  <si>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</si>
  <si>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</si>
  <si>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</si>
  <si>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</si>
  <si>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</si>
  <si>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</si>
  <si>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</si>
  <si>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</si>
  <si>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</si>
  <si>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</si>
  <si>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</si>
  <si>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</si>
  <si>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</si>
  <si>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</si>
  <si>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</si>
  <si>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</si>
  <si>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</si>
  <si>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</si>
  <si>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</si>
  <si>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</si>
  <si>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</si>
  <si>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</si>
  <si>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</si>
  <si>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</si>
  <si>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</si>
  <si>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</si>
  <si>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</si>
  <si>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</si>
  <si>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</si>
  <si>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</si>
  <si>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</si>
  <si>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</si>
  <si>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</si>
  <si>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</si>
  <si>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</si>
  <si>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</si>
  <si>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</si>
  <si>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</si>
  <si>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</si>
  <si>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</si>
  <si>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</si>
  <si>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</si>
  <si>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</si>
  <si>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</si>
  <si>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</si>
  <si>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</si>
  <si>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</si>
  <si>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</si>
  <si>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</si>
  <si>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</si>
  <si>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</si>
  <si>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</si>
  <si>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</si>
  <si>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</si>
  <si>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</si>
  <si>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</si>
  <si>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</si>
  <si>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</si>
  <si>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</si>
  <si>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</si>
  <si>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</si>
  <si>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</si>
  <si>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</si>
  <si>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</si>
  <si>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</si>
  <si>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</si>
  <si>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</si>
  <si>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</si>
  <si>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</si>
  <si>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</si>
  <si>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</si>
  <si>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</si>
  <si>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</si>
  <si>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</si>
  <si>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</si>
  <si>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</si>
  <si>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</si>
  <si>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</si>
  <si>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</si>
  <si>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</si>
  <si>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</si>
  <si>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</si>
  <si>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</si>
  <si>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</si>
  <si>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</si>
  <si>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</si>
  <si>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</si>
  <si>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</si>
  <si>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</si>
  <si>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</si>
  <si>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</si>
  <si>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</si>
  <si>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</si>
  <si>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</si>
  <si>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</si>
  <si>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</si>
  <si>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</si>
  <si>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</si>
  <si>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</si>
  <si>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</si>
  <si>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</si>
  <si>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</si>
  <si>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</si>
  <si>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</si>
  <si>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</si>
  <si>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</si>
  <si>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</si>
  <si>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</si>
  <si>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</si>
  <si>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</si>
  <si>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</si>
  <si>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</si>
  <si>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</si>
  <si>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</si>
  <si>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</si>
  <si>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</si>
  <si>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</si>
  <si>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</si>
  <si>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</si>
  <si>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</si>
  <si>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</si>
  <si>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</si>
  <si>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</si>
  <si>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</si>
  <si>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</si>
  <si>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</si>
  <si>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</si>
  <si>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</si>
  <si>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</si>
  <si>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</si>
  <si>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</si>
  <si>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</si>
  <si>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</si>
  <si>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</si>
  <si>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</si>
  <si>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</si>
  <si>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</si>
  <si>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</si>
  <si>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</si>
  <si>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</si>
  <si>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</si>
  <si>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</si>
  <si>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</si>
  <si>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</si>
  <si>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</si>
  <si>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</si>
  <si>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</si>
  <si>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</si>
  <si>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</si>
  <si>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</si>
  <si>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</si>
  <si>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</si>
  <si>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</si>
  <si>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</si>
  <si>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</si>
  <si>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</si>
  <si>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</si>
  <si>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</si>
  <si>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</si>
  <si>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</si>
  <si>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</si>
  <si>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</si>
  <si>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</si>
  <si>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</si>
  <si>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</si>
  <si>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</si>
  <si>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</si>
  <si>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</si>
  <si>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</si>
  <si>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</si>
  <si>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</si>
  <si>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</si>
  <si>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</si>
  <si>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</si>
  <si>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</si>
  <si>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</si>
  <si>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</si>
  <si>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</si>
  <si>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</si>
  <si>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</si>
  <si>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</si>
  <si>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</si>
  <si>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</si>
  <si>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</si>
  <si>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</si>
  <si>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</si>
  <si>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</si>
  <si>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</si>
  <si>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</si>
  <si>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</si>
  <si>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</si>
  <si>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</si>
  <si>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</si>
  <si>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</si>
  <si>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</si>
  <si>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</si>
  <si>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</si>
  <si>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</si>
  <si>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</si>
  <si>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</si>
  <si>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</si>
  <si>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</si>
  <si>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</si>
  <si>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</si>
  <si>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</si>
  <si>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</si>
  <si>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</si>
  <si>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</si>
  <si>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</si>
  <si>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</si>
  <si>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</si>
  <si>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</si>
  <si>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</si>
  <si>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</si>
  <si>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</si>
  <si>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</si>
  <si>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</si>
  <si>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</si>
  <si>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</si>
  <si>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</si>
  <si>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</si>
  <si>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</si>
  <si>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</si>
  <si>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</si>
  <si>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</si>
  <si>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</si>
  <si>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</si>
  <si>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</si>
  <si>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</si>
  <si>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</si>
  <si>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</si>
  <si>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</si>
  <si>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</si>
  <si>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</si>
  <si>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</si>
  <si>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</si>
  <si>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</si>
  <si>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</si>
  <si>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</si>
  <si>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</si>
  <si>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</si>
  <si>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</si>
  <si>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</si>
  <si>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</si>
  <si>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</si>
  <si>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</si>
  <si>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</si>
  <si>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</si>
  <si>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</si>
  <si>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</si>
  <si>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</si>
  <si>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</si>
  <si>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</si>
  <si>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</si>
  <si>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</si>
  <si>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</si>
  <si>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</si>
  <si>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</si>
  <si>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</si>
  <si>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</si>
  <si>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</si>
  <si>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</si>
  <si>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</si>
  <si>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</si>
  <si>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</si>
  <si>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</si>
  <si>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</si>
  <si>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</si>
  <si>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</si>
  <si>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</si>
  <si>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</si>
  <si>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</si>
  <si>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</si>
  <si>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</si>
  <si>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</si>
  <si>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</si>
  <si>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</si>
  <si>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</si>
  <si>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</si>
  <si>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</si>
  <si>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</si>
  <si>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</si>
  <si>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</si>
  <si>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</si>
  <si>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</si>
  <si>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</si>
  <si>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</si>
  <si>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</si>
  <si>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</si>
  <si>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</si>
  <si>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</si>
  <si>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</si>
  <si>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</si>
  <si>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</si>
  <si>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</si>
  <si>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</si>
  <si>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</si>
  <si>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</si>
  <si>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</si>
  <si>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</si>
  <si>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</si>
  <si>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</si>
  <si>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</si>
  <si>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</si>
  <si>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</si>
  <si>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</si>
  <si>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</si>
  <si>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</si>
  <si>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</si>
  <si>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</si>
  <si>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</si>
  <si>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</si>
  <si>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</si>
  <si>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</si>
  <si>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</si>
  <si>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</si>
  <si>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</si>
  <si>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</si>
  <si>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</si>
  <si>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</si>
  <si>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</si>
  <si>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</si>
  <si>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</si>
  <si>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</si>
  <si>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</si>
  <si>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</si>
  <si>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</si>
  <si>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</si>
  <si>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</si>
  <si>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</si>
  <si>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</si>
  <si>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</si>
  <si>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</si>
  <si>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</si>
  <si>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</si>
  <si>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</si>
  <si>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</si>
  <si>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</si>
  <si>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</si>
  <si>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</si>
  <si>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</si>
  <si>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</si>
  <si>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</si>
  <si>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</si>
  <si>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</si>
  <si>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</si>
  <si>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</si>
  <si>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</si>
  <si>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</si>
  <si>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</si>
  <si>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</si>
  <si>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</si>
  <si>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</si>
  <si>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</si>
  <si>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</si>
  <si>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</si>
  <si>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</si>
  <si>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</si>
  <si>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</si>
  <si>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</si>
  <si>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</si>
  <si>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</si>
  <si>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</si>
  <si>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</si>
  <si>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</si>
  <si>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</si>
  <si>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</si>
  <si>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</si>
  <si>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</si>
  <si>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</si>
  <si>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</si>
  <si>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</si>
  <si>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</si>
  <si>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</si>
  <si>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</si>
  <si>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</si>
  <si>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</si>
  <si>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</si>
  <si>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</si>
  <si>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</si>
  <si>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</si>
  <si>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</si>
  <si>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</si>
  <si>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</si>
  <si>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</si>
  <si>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</si>
  <si>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</si>
  <si>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</si>
  <si>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</si>
  <si>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</si>
  <si>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</si>
  <si>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</si>
  <si>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</si>
  <si>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</si>
  <si>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</si>
  <si>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</si>
  <si>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</si>
  <si>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</si>
  <si>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</si>
  <si>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</si>
  <si>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</si>
  <si>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</si>
  <si>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</si>
  <si>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</si>
  <si>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</si>
  <si>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</si>
  <si>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</si>
  <si>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</si>
  <si>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</si>
  <si>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</si>
  <si>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</si>
  <si>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</si>
  <si>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</si>
  <si>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</si>
  <si>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</si>
  <si>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</si>
  <si>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</si>
  <si>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</si>
  <si>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</si>
  <si>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</si>
  <si>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</si>
  <si>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</si>
  <si>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</si>
  <si>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</si>
  <si>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</si>
  <si>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</si>
  <si>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</si>
  <si>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</si>
  <si>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</si>
  <si>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</si>
  <si>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</si>
  <si>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</si>
  <si>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</si>
  <si>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</si>
  <si>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</si>
  <si>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</si>
  <si>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</si>
  <si>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</si>
  <si>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</si>
  <si>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</si>
  <si>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</si>
  <si>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</si>
  <si>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</si>
  <si>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</si>
  <si>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</si>
  <si>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</si>
  <si>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</si>
  <si>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</si>
  <si>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</si>
  <si>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</si>
  <si>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</si>
  <si>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</si>
  <si>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</si>
  <si>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</si>
  <si>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</si>
  <si>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</si>
  <si>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</si>
  <si>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</si>
  <si>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</si>
  <si>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</si>
  <si>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</si>
  <si>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</si>
  <si>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</si>
  <si>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</si>
  <si>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</si>
  <si>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</si>
  <si>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</si>
  <si>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</si>
  <si>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</si>
  <si>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</si>
  <si>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</si>
  <si>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</si>
  <si>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</si>
  <si>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</si>
  <si>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</si>
  <si>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</si>
  <si>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</si>
  <si>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</si>
  <si>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</si>
  <si>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</si>
  <si>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</si>
  <si>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</si>
  <si>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</si>
  <si>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</si>
  <si>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</si>
  <si>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</si>
  <si>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</si>
  <si>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</si>
  <si>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</si>
  <si>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</si>
  <si>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</si>
  <si>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</si>
  <si>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</si>
  <si>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</si>
  <si>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</si>
  <si>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</si>
  <si>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</si>
  <si>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</si>
  <si>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</si>
  <si>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</si>
  <si>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</si>
  <si>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</si>
  <si>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</si>
  <si>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</si>
  <si>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</si>
  <si>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</si>
  <si>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</si>
  <si>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</si>
  <si>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</si>
  <si>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</si>
  <si>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</si>
  <si>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</si>
  <si>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</si>
  <si>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</si>
  <si>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</si>
  <si>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</si>
  <si>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</si>
  <si>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</si>
  <si>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</si>
  <si>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</si>
  <si>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</si>
  <si>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</si>
  <si>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</si>
  <si>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</si>
  <si>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</si>
  <si>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</si>
  <si>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</si>
  <si>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</si>
  <si>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</si>
  <si>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</si>
  <si>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</si>
  <si>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</si>
  <si>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</si>
  <si>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</si>
  <si>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</si>
  <si>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</si>
  <si>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</si>
  <si>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</si>
  <si>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</si>
  <si>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</si>
  <si>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</si>
  <si>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</si>
  <si>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</si>
  <si>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</si>
  <si>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</si>
  <si>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</si>
  <si>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</si>
  <si>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</si>
  <si>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</si>
  <si>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</si>
  <si>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</si>
  <si>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</si>
  <si>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</si>
  <si>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</si>
  <si>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</si>
  <si>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</si>
  <si>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</si>
  <si>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</si>
  <si>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</si>
  <si>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</si>
  <si>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</si>
  <si>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</si>
  <si>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</si>
  <si>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</si>
  <si>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</si>
  <si>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</si>
  <si>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</si>
  <si>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</si>
  <si>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</si>
  <si>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</si>
  <si>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</si>
  <si>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</si>
  <si>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</si>
  <si>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</si>
  <si>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</si>
  <si>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</si>
  <si>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</si>
  <si>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</si>
  <si>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</si>
  <si>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</si>
  <si>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</si>
  <si>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</si>
  <si>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</si>
  <si>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</si>
  <si>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</si>
  <si>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</si>
  <si>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</si>
  <si>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</si>
  <si>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</si>
  <si>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</si>
  <si>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</si>
  <si>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</si>
  <si>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</si>
  <si>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</si>
  <si>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</si>
  <si>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</si>
  <si>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</si>
  <si>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</si>
  <si>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</si>
  <si>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</si>
  <si>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</si>
  <si>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</si>
  <si>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</si>
  <si>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</si>
  <si>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</si>
  <si>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</si>
  <si>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</si>
  <si>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</si>
  <si>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</si>
  <si>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</si>
  <si>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</si>
  <si>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</si>
  <si>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</si>
  <si>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</si>
  <si>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</si>
  <si>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</si>
  <si>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</si>
  <si>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</si>
  <si>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</si>
  <si>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</si>
  <si>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</si>
  <si>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</si>
  <si>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</si>
  <si>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</si>
  <si>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</si>
  <si>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</si>
  <si>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</si>
  <si>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</si>
  <si>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</si>
  <si>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</si>
  <si>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</si>
  <si>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</si>
  <si>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</si>
  <si>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</si>
  <si>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</si>
  <si>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</si>
  <si>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</si>
  <si>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</si>
  <si>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</si>
  <si>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</si>
  <si>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</si>
  <si>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</si>
  <si>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</si>
  <si>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</si>
  <si>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</si>
  <si>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</si>
  <si>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</si>
  <si>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</si>
  <si>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</si>
  <si>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</si>
  <si>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</si>
  <si>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</si>
  <si>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</si>
  <si>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</si>
  <si>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</si>
  <si>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</si>
  <si>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</si>
  <si>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</si>
  <si>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</si>
  <si>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</si>
  <si>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</si>
  <si>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</si>
  <si>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</si>
  <si>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</si>
  <si>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</si>
  <si>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</si>
  <si>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</si>
  <si>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</si>
  <si>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</si>
  <si>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</si>
  <si>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</si>
  <si>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</si>
  <si>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</si>
  <si>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</si>
  <si>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</si>
  <si>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</si>
  <si>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</si>
  <si>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</si>
  <si>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</si>
  <si>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</si>
  <si>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</si>
  <si>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</si>
  <si>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</si>
  <si>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</si>
  <si>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</si>
  <si>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</si>
  <si>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</si>
  <si>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</si>
  <si>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</si>
  <si>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</si>
  <si>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</si>
  <si>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</si>
  <si>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</si>
  <si>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</si>
  <si>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</si>
  <si>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</si>
  <si>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</si>
  <si>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</si>
  <si>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</si>
  <si>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</si>
  <si>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</si>
  <si>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</si>
  <si>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</si>
  <si>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</si>
  <si>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</si>
  <si>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</si>
  <si>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</si>
  <si>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</si>
  <si>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</si>
  <si>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</si>
  <si>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</si>
  <si>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</si>
  <si>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</si>
  <si>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</si>
  <si>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</si>
  <si>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</si>
  <si>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</si>
  <si>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</si>
  <si>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</si>
  <si>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</si>
  <si>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</si>
  <si>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</si>
  <si>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</si>
  <si>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</si>
  <si>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</si>
  <si>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</si>
  <si>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</si>
  <si>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</si>
  <si>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</si>
  <si>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</si>
  <si>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</si>
  <si>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</si>
  <si>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</si>
  <si>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</si>
  <si>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</si>
  <si>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</si>
  <si>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</si>
  <si>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</si>
  <si>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</si>
  <si>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</si>
  <si>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</si>
  <si>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</si>
  <si>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</si>
  <si>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</si>
  <si>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</si>
  <si>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</si>
  <si>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</si>
  <si>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</si>
  <si>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</si>
  <si>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</si>
  <si>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</si>
  <si>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</si>
  <si>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</si>
  <si>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</si>
  <si>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</si>
  <si>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</si>
  <si>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</si>
  <si>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</si>
  <si>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</si>
  <si>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</si>
  <si>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</si>
  <si>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</si>
  <si>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</si>
  <si>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</si>
  <si>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</si>
  <si>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</si>
  <si>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</si>
  <si>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</si>
  <si>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</si>
  <si>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</si>
  <si>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</si>
  <si>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</si>
  <si>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</si>
  <si>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</si>
  <si>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</si>
  <si>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</si>
  <si>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</si>
  <si>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</si>
  <si>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</si>
  <si>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</si>
  <si>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</si>
  <si>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</si>
  <si>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</si>
  <si>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</si>
  <si>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</si>
  <si>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</si>
  <si>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</si>
  <si>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</si>
  <si>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</si>
  <si>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</si>
  <si>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</si>
  <si>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</si>
  <si>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</si>
  <si>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</si>
  <si>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</si>
  <si>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</si>
  <si>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</si>
  <si>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</si>
  <si>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</si>
  <si>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</si>
  <si>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</si>
  <si>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</si>
  <si>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</si>
  <si>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</si>
  <si>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</si>
  <si>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</si>
  <si>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</si>
  <si>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</si>
  <si>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</si>
  <si>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</si>
  <si>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</si>
  <si>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</si>
  <si>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</si>
  <si>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</si>
  <si>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</si>
  <si>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</si>
  <si>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</si>
  <si>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</si>
  <si>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</si>
  <si>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</si>
  <si>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</si>
  <si>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</si>
  <si>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</si>
  <si>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</si>
  <si>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</si>
  <si>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</si>
  <si>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</si>
  <si>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</si>
  <si>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</si>
  <si>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</si>
  <si>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</si>
  <si>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</si>
  <si>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</si>
  <si>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</si>
  <si>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</si>
  <si>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</si>
  <si>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</si>
  <si>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</si>
  <si>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</si>
  <si>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</si>
  <si>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</si>
  <si>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</si>
  <si>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</si>
  <si>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</si>
  <si>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</si>
  <si>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</si>
  <si>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</si>
  <si>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</si>
  <si>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</si>
  <si>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</si>
  <si>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</si>
  <si>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</si>
  <si>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</si>
  <si>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</si>
  <si>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</si>
  <si>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</si>
  <si>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</si>
  <si>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</si>
  <si>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</si>
  <si>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</si>
  <si>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</si>
  <si>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</si>
  <si>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</si>
  <si>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</si>
  <si>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</si>
  <si>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</si>
  <si>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</si>
  <si>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</si>
  <si>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</si>
  <si>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</si>
  <si>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</si>
  <si>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</si>
  <si>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</si>
  <si>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</si>
  <si>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</si>
  <si>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</si>
  <si>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</si>
  <si>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</si>
  <si>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</si>
  <si>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</si>
  <si>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</si>
  <si>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</si>
  <si>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</si>
  <si>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</si>
  <si>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</si>
  <si>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</si>
  <si>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</si>
  <si>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</si>
  <si>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</si>
  <si>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</si>
  <si>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</si>
  <si>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</si>
  <si>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</si>
  <si>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</si>
  <si>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</si>
  <si>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</si>
  <si>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</si>
  <si>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</si>
  <si>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</si>
  <si>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</si>
  <si>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</si>
  <si>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</si>
  <si>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</si>
  <si>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</si>
  <si>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</si>
  <si>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</si>
  <si>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</si>
  <si>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</si>
  <si>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</si>
  <si>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</si>
  <si>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</si>
  <si>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</si>
  <si>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</si>
  <si>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</si>
  <si>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</si>
  <si>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</si>
  <si>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</si>
  <si>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</si>
  <si>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</si>
  <si>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</si>
  <si>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</si>
  <si>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</si>
  <si>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</si>
  <si>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</si>
  <si>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</si>
  <si>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</si>
  <si>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</si>
  <si>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</si>
  <si>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</si>
  <si>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</si>
  <si>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</si>
  <si>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</si>
  <si>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</si>
  <si>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</si>
  <si>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</si>
  <si>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</si>
  <si>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</si>
  <si>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</si>
  <si>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</si>
  <si>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</si>
  <si>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</si>
  <si>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</si>
  <si>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</si>
  <si>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</si>
  <si>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</si>
  <si>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</si>
  <si>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</si>
  <si>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</si>
  <si>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</si>
  <si>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</si>
  <si>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</si>
  <si>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</si>
  <si>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</si>
  <si>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</si>
  <si>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</si>
  <si>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</si>
  <si>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</si>
  <si>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</si>
  <si>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</si>
  <si>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</si>
  <si>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</si>
  <si>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</si>
  <si>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</si>
  <si>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</si>
  <si>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</si>
  <si>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</si>
  <si>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</si>
  <si>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</si>
  <si>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</si>
  <si>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</si>
  <si>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</si>
  <si>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</si>
  <si>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</si>
  <si>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</si>
  <si>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</si>
  <si>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</si>
  <si>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</si>
  <si>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</si>
  <si>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</si>
  <si>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</si>
  <si>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</si>
  <si>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</si>
  <si>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</si>
  <si>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</si>
  <si>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</si>
  <si>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</si>
  <si>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</si>
  <si>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</si>
  <si>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</si>
  <si>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</si>
  <si>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</si>
  <si>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</si>
  <si>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</si>
  <si>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</si>
  <si>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</si>
  <si>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</si>
  <si>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</si>
  <si>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</si>
  <si>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</si>
  <si>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</si>
  <si>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</si>
  <si>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</si>
  <si>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</si>
  <si>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</si>
  <si>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</si>
  <si>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</si>
  <si>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</si>
  <si>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</si>
  <si>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</si>
  <si>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</si>
  <si>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</si>
  <si>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</si>
  <si>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</si>
  <si>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</si>
  <si>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</si>
  <si>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</si>
  <si>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</si>
  <si>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</si>
  <si>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</si>
  <si>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</si>
  <si>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</si>
  <si>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</si>
  <si>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</si>
  <si>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</si>
  <si>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</si>
  <si>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</si>
  <si>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</si>
  <si>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</si>
  <si>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</si>
  <si>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</si>
  <si>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</si>
  <si>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</si>
  <si>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</si>
  <si>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</si>
  <si>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</si>
  <si>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</si>
  <si>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</si>
  <si>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</si>
  <si>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</si>
  <si>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</si>
  <si>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</si>
  <si>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</si>
  <si>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</si>
  <si>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</si>
  <si>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</si>
  <si>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</si>
  <si>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</si>
  <si>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</si>
  <si>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</si>
  <si>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</si>
  <si>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</si>
  <si>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</si>
  <si>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</si>
  <si>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</si>
  <si>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</si>
  <si>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</si>
  <si>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</si>
  <si>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</si>
  <si>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</si>
  <si>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</si>
  <si>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</si>
  <si>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</si>
  <si>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</si>
  <si>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</si>
  <si>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</si>
  <si>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</si>
  <si>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</si>
  <si>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</si>
  <si>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</si>
  <si>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</si>
  <si>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</si>
  <si>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</si>
  <si>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</si>
  <si>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</si>
  <si>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</si>
  <si>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</si>
  <si>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</si>
  <si>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</si>
  <si>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</si>
  <si>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</si>
  <si>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</si>
  <si>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</si>
  <si>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</si>
  <si>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</si>
  <si>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</si>
  <si>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</si>
  <si>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</si>
  <si>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</si>
  <si>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</si>
  <si>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</si>
  <si>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</si>
  <si>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</si>
  <si>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</si>
  <si>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</si>
  <si>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</si>
  <si>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</si>
  <si>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</si>
  <si>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</si>
  <si>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</si>
  <si>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</si>
  <si>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</si>
  <si>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</si>
  <si>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</si>
  <si>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</si>
  <si>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</si>
  <si>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</si>
  <si>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</si>
  <si>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</si>
  <si>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</si>
  <si>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</si>
  <si>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</si>
  <si>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</si>
  <si>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</si>
  <si>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</si>
  <si>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</si>
  <si>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</si>
  <si>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</si>
  <si>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</si>
  <si>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</si>
  <si>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</si>
  <si>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</si>
  <si>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</si>
  <si>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</si>
  <si>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</si>
  <si>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</si>
  <si>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</si>
  <si>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</si>
  <si>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</si>
  <si>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</si>
  <si>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</si>
  <si>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</si>
  <si>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</si>
  <si>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</si>
  <si>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</si>
  <si>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</si>
  <si>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</si>
  <si>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</si>
  <si>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</si>
  <si>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</si>
  <si>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</si>
  <si>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</si>
  <si>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</si>
  <si>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</si>
  <si>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</si>
  <si>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</si>
  <si>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</si>
  <si>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</si>
  <si>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</si>
  <si>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</si>
  <si>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</si>
  <si>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</si>
  <si>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</si>
  <si>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</si>
  <si>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</si>
  <si>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</si>
  <si>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</si>
  <si>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</si>
  <si>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</si>
  <si>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</si>
  <si>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</si>
  <si>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</si>
  <si>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</si>
  <si>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</si>
  <si>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</si>
  <si>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</si>
  <si>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</si>
  <si>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</si>
  <si>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</si>
  <si>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</si>
  <si>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</si>
  <si>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</si>
  <si>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</si>
  <si>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</si>
  <si>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</si>
  <si>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</si>
  <si>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</si>
  <si>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</si>
  <si>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</si>
  <si>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</si>
  <si>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</si>
  <si>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</si>
  <si>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</si>
  <si>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</si>
  <si>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</si>
  <si>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</si>
  <si>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</si>
  <si>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</si>
  <si>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</si>
  <si>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</si>
  <si>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</si>
  <si>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</si>
  <si>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</si>
  <si>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</si>
  <si>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</si>
  <si>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</si>
  <si>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</si>
  <si>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</si>
  <si>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</si>
  <si>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</si>
  <si>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</si>
  <si>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</si>
  <si>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</si>
  <si>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</si>
  <si>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</si>
  <si>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</si>
  <si>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</si>
  <si>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</si>
  <si>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</si>
  <si>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</si>
  <si>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</si>
  <si>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</si>
  <si>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</si>
  <si>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</si>
  <si>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</si>
  <si>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</si>
  <si>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</si>
  <si>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</si>
  <si>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</si>
  <si>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</si>
  <si>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</si>
  <si>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</si>
  <si>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</si>
  <si>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</si>
  <si>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</si>
  <si>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</si>
  <si>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</si>
  <si>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</si>
  <si>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</si>
  <si>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</si>
  <si>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</si>
  <si>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</si>
  <si>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</si>
  <si>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</si>
  <si>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</si>
  <si>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</si>
  <si>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</si>
  <si>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</si>
  <si>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</si>
  <si>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</si>
  <si>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</si>
  <si>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</si>
  <si>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</si>
  <si>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</si>
  <si>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</si>
  <si>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</si>
  <si>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</si>
  <si>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</si>
  <si>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</si>
  <si>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</si>
  <si>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</si>
  <si>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</si>
  <si>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</si>
  <si>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</si>
  <si>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</si>
  <si>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</si>
  <si>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</si>
  <si>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</si>
  <si>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</si>
  <si>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</si>
  <si>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</si>
  <si>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</si>
  <si>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</si>
  <si>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</si>
  <si>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</si>
  <si>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</si>
  <si>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</si>
  <si>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</si>
  <si>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</si>
  <si>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</si>
  <si>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</si>
  <si>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</si>
  <si>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</si>
  <si>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</si>
  <si>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</si>
  <si>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</si>
  <si>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</si>
  <si>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</si>
  <si>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</si>
  <si>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</si>
  <si>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</si>
  <si>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</si>
  <si>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</si>
  <si>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</si>
  <si>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</si>
  <si>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</si>
  <si>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</si>
  <si>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</si>
  <si>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</si>
  <si>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</si>
  <si>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</si>
  <si>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</si>
  <si>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</si>
  <si>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</si>
  <si>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</si>
  <si>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</si>
  <si>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</si>
  <si>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</si>
  <si>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</si>
  <si>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</si>
  <si>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</si>
  <si>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</si>
  <si>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</si>
  <si>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</si>
  <si>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</si>
  <si>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</si>
  <si>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</si>
  <si>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</si>
  <si>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</si>
  <si>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</si>
  <si>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</si>
  <si>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</si>
  <si>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</si>
  <si>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</si>
  <si>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</si>
  <si>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</si>
  <si>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</si>
  <si>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</si>
  <si>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</si>
  <si>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</si>
  <si>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</si>
  <si>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</si>
  <si>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</si>
  <si>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</si>
  <si>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</si>
  <si>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</si>
  <si>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</si>
  <si>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</si>
  <si>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</si>
  <si>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</si>
  <si>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</si>
  <si>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</si>
  <si>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</si>
  <si>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</si>
  <si>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</si>
  <si>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</si>
  <si>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</si>
  <si>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</si>
  <si>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</si>
  <si>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</si>
  <si>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</si>
  <si>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</si>
  <si>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</si>
  <si>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</si>
  <si>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</si>
  <si>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</si>
  <si>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</si>
  <si>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</si>
  <si>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</si>
  <si>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</si>
  <si>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</si>
  <si>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</si>
  <si>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</si>
  <si>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</si>
  <si>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</si>
  <si>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</si>
  <si>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</si>
  <si>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</si>
  <si>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</si>
  <si>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</si>
  <si>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</si>
  <si>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</si>
  <si>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</si>
  <si>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</si>
  <si>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</si>
  <si>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</si>
  <si>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</si>
  <si>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</si>
  <si>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</si>
  <si>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</si>
  <si>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</si>
  <si>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</si>
  <si>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</si>
  <si>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</si>
  <si>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</si>
  <si>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</si>
  <si>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</si>
  <si>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</si>
  <si>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</si>
  <si>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</si>
  <si>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</si>
  <si>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</si>
  <si>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</si>
  <si>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</si>
  <si>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</si>
  <si>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</si>
  <si>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</si>
  <si>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</si>
  <si>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</si>
  <si>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</si>
  <si>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</si>
  <si>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</si>
  <si>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</si>
  <si>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</si>
  <si>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</si>
  <si>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</si>
  <si>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</si>
  <si>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</si>
  <si>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</si>
  <si>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</si>
  <si>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</si>
  <si>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</si>
  <si>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</si>
  <si>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</si>
  <si>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</si>
  <si>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</si>
  <si>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</si>
  <si>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</si>
  <si>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</si>
  <si>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</si>
  <si>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</si>
  <si>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</si>
  <si>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</si>
  <si>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</si>
  <si>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</si>
  <si>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</si>
  <si>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</si>
  <si>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</si>
  <si>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</si>
  <si>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</si>
  <si>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</si>
  <si>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</si>
  <si>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</si>
  <si>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</si>
  <si>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</si>
  <si>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</si>
  <si>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</si>
  <si>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</si>
  <si>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</si>
  <si>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</si>
  <si>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</si>
  <si>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</si>
  <si>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</si>
  <si>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</si>
  <si>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</si>
  <si>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</si>
  <si>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</si>
  <si>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</si>
  <si>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</si>
  <si>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</si>
  <si>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</si>
  <si>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</si>
  <si>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</si>
  <si>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</si>
  <si>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</si>
  <si>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</si>
  <si>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</si>
  <si>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</si>
  <si>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</si>
  <si>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</si>
  <si>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</si>
  <si>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</si>
  <si>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</si>
  <si>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</si>
  <si>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</si>
  <si>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</si>
  <si>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</si>
  <si>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</si>
  <si>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</si>
  <si>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</si>
  <si>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</si>
  <si>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</si>
  <si>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</si>
  <si>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</si>
  <si>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</si>
  <si>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</si>
  <si>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</si>
  <si>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</si>
  <si>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</si>
  <si>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</si>
  <si>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</si>
  <si>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</si>
  <si>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</si>
  <si>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</si>
  <si>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</si>
  <si>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</si>
  <si>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</si>
  <si>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</si>
  <si>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</si>
  <si>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</si>
  <si>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</si>
  <si>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</si>
  <si>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</si>
  <si>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</si>
  <si>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</si>
  <si>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</si>
  <si>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</si>
  <si>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</si>
  <si>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</si>
  <si>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</si>
  <si>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</si>
  <si>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</si>
  <si>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</si>
  <si>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</si>
  <si>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</si>
  <si>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</si>
  <si>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</si>
  <si>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</si>
  <si>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</si>
  <si>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</si>
  <si>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</si>
  <si>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</si>
  <si>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</si>
  <si>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</si>
  <si>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</si>
  <si>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</si>
  <si>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</si>
  <si>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</si>
  <si>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</si>
  <si>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</si>
  <si>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</si>
  <si>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</si>
  <si>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</si>
  <si>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</si>
  <si>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</si>
  <si>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</si>
  <si>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</si>
  <si>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</si>
  <si>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</si>
  <si>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</si>
  <si>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</si>
  <si>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</si>
  <si>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</si>
  <si>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</si>
  <si>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</si>
  <si>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</si>
  <si>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</si>
  <si>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</si>
  <si>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</si>
  <si>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</si>
  <si>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</si>
  <si>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</si>
  <si>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</si>
  <si>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</si>
  <si>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</si>
  <si>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</si>
  <si>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</si>
  <si>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</si>
  <si>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</si>
  <si>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</si>
  <si>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</si>
  <si>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</si>
  <si>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</si>
  <si>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</si>
  <si>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</si>
  <si>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</si>
  <si>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</si>
  <si>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</si>
  <si>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</si>
  <si>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</si>
  <si>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</si>
  <si>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</si>
  <si>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</si>
  <si>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</si>
  <si>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</si>
  <si>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</si>
  <si>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</si>
  <si>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</si>
  <si>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</si>
  <si>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</si>
  <si>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</si>
  <si>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</si>
  <si>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</si>
  <si>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</si>
  <si>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</si>
  <si>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</si>
  <si>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</si>
  <si>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</si>
  <si>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</si>
  <si>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</si>
  <si>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</si>
  <si>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</si>
  <si>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</si>
  <si>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</si>
  <si>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</si>
  <si>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</si>
  <si>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</si>
  <si>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</si>
  <si>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</si>
  <si>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</si>
  <si>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</si>
  <si>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</si>
  <si>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</si>
  <si>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</si>
  <si>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</si>
  <si>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</si>
  <si>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</si>
  <si>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</si>
  <si>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</si>
  <si>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</si>
  <si>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</si>
  <si>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</si>
  <si>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</si>
  <si>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</si>
  <si>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</si>
  <si>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</si>
  <si>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</si>
  <si>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</si>
  <si>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</si>
  <si>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</si>
  <si>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</si>
  <si>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</si>
  <si>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</si>
  <si>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</si>
  <si>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</si>
  <si>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</si>
  <si>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</si>
  <si>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</si>
  <si>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</si>
  <si>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</si>
  <si>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</si>
  <si>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</si>
  <si>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</si>
  <si>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</si>
  <si>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</si>
  <si>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</si>
  <si>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</si>
  <si>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</si>
  <si>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</si>
  <si>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</si>
  <si>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</si>
  <si>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</si>
  <si>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</si>
  <si>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</si>
  <si>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</si>
  <si>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</si>
  <si>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</si>
  <si>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</si>
  <si>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</si>
  <si>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</si>
  <si>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</si>
  <si>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</si>
  <si>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</si>
  <si>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</si>
  <si>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</si>
  <si>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</si>
  <si>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</si>
  <si>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</si>
  <si>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</si>
  <si>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</si>
  <si>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</si>
  <si>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</si>
  <si>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</si>
  <si>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</si>
  <si>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</si>
  <si>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</si>
  <si>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</si>
  <si>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</si>
  <si>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</si>
  <si>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</si>
  <si>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</si>
  <si>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</si>
  <si>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</si>
  <si>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</si>
  <si>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</si>
  <si>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</si>
  <si>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</si>
  <si>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</si>
  <si>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</si>
  <si>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</si>
  <si>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</si>
  <si>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</si>
  <si>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</si>
  <si>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</si>
  <si>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</si>
  <si>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</si>
  <si>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</si>
  <si>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</si>
  <si>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</si>
  <si>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</si>
  <si>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</si>
  <si>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</si>
  <si>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</si>
  <si>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</si>
  <si>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</si>
  <si>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</si>
  <si>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</si>
  <si>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</si>
  <si>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</si>
  <si>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</si>
  <si>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</si>
  <si>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</si>
  <si>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</si>
  <si>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</si>
  <si>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</si>
  <si>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</si>
  <si>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</si>
  <si>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</si>
  <si>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</si>
  <si>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</si>
  <si>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</si>
  <si>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</si>
  <si>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</si>
  <si>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</si>
  <si>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</si>
  <si>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</si>
  <si>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</si>
  <si>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</si>
  <si>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</si>
  <si>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</si>
  <si>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</si>
  <si>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</si>
  <si>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</si>
  <si>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</si>
  <si>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</si>
  <si>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</si>
  <si>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</si>
  <si>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</si>
  <si>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</si>
  <si>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</si>
  <si>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</si>
  <si>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</si>
  <si>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</si>
  <si>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</si>
  <si>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</si>
  <si>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</si>
  <si>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</si>
  <si>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</si>
  <si>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</si>
  <si>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</si>
  <si>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</si>
  <si>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</si>
  <si>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</si>
  <si>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</si>
  <si>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</si>
  <si>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</si>
  <si>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</si>
  <si>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</si>
  <si>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</si>
  <si>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</si>
  <si>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</si>
  <si>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</si>
  <si>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</si>
  <si>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</si>
  <si>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</si>
  <si>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</si>
  <si>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</si>
  <si>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</si>
  <si>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</si>
  <si>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</si>
  <si>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</si>
  <si>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</si>
  <si>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</si>
  <si>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</si>
  <si>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</si>
  <si>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</si>
  <si>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</si>
  <si>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</si>
  <si>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</si>
  <si>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</si>
  <si>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</si>
  <si>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</si>
  <si>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</si>
  <si>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</si>
  <si>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</si>
  <si>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</si>
  <si>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</si>
  <si>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</si>
  <si>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</si>
  <si>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</si>
  <si>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</si>
  <si>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</si>
  <si>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</si>
  <si>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</si>
  <si>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</si>
  <si>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</si>
  <si>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</si>
  <si>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</si>
  <si>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</si>
  <si>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</si>
  <si>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</si>
  <si>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</si>
  <si>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</si>
  <si>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</si>
  <si>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</si>
  <si>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</si>
  <si>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</si>
  <si>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</si>
  <si>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</si>
  <si>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</si>
  <si>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</si>
  <si>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</si>
  <si>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</si>
  <si>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</si>
  <si>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</si>
  <si>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</si>
  <si>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</si>
  <si>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</si>
  <si>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</si>
  <si>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</si>
  <si>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</si>
  <si>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</si>
  <si>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</si>
  <si>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</si>
  <si>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</si>
  <si>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</si>
  <si>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</si>
  <si>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</si>
  <si>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</si>
  <si>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</si>
  <si>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</si>
  <si>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</si>
  <si>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</si>
  <si>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</si>
  <si>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</si>
  <si>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</si>
  <si>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</si>
  <si>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</si>
  <si>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</si>
  <si>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</si>
  <si>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</si>
  <si>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</si>
  <si>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</si>
  <si>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</si>
  <si>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</si>
  <si>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</si>
  <si>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</si>
  <si>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</si>
  <si>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</si>
  <si>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</si>
  <si>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</si>
  <si>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</si>
  <si>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</si>
  <si>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</si>
  <si>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</si>
  <si>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</si>
  <si>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</si>
  <si>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</si>
  <si>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</si>
  <si>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</si>
  <si>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</si>
  <si>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</si>
  <si>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</si>
  <si>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</si>
  <si>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</si>
  <si>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</si>
  <si>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</si>
  <si>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</si>
  <si>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</si>
  <si>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</si>
  <si>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</si>
  <si>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</si>
  <si>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</si>
  <si>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</si>
  <si>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</si>
  <si>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</si>
  <si>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</si>
  <si>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</si>
  <si>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</si>
  <si>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</si>
  <si>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</si>
  <si>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</si>
  <si>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</si>
  <si>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</si>
  <si>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</si>
  <si>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</si>
  <si>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</si>
  <si>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</si>
  <si>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</si>
  <si>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</si>
  <si>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</si>
  <si>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</si>
  <si>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</si>
  <si>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</si>
  <si>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</si>
  <si>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</si>
  <si>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</si>
  <si>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</si>
  <si>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</si>
  <si>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</si>
  <si>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</si>
  <si>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</si>
  <si>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</si>
  <si>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</si>
  <si>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</si>
  <si>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</si>
  <si>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</si>
  <si>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</si>
  <si>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</si>
  <si>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</si>
  <si>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</si>
  <si>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</si>
  <si>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</si>
  <si>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</si>
  <si>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</si>
  <si>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</si>
  <si>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</si>
  <si>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</si>
  <si>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</si>
  <si>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</si>
  <si>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</si>
  <si>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</si>
  <si>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</si>
  <si>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</si>
  <si>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</si>
  <si>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</si>
  <si>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</si>
  <si>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</si>
  <si>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</si>
  <si>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</si>
  <si>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</si>
  <si>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</si>
  <si>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</si>
  <si>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</si>
  <si>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</si>
  <si>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</si>
  <si>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</si>
  <si>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</si>
  <si>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</si>
  <si>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</si>
  <si>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</si>
  <si>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</si>
  <si>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</si>
  <si>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</si>
  <si>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</si>
  <si>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</si>
  <si>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</si>
  <si>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</si>
  <si>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</si>
  <si>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</si>
  <si>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</si>
  <si>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</si>
  <si>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</si>
  <si>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</si>
  <si>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</si>
  <si>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</si>
  <si>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</si>
  <si>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</si>
  <si>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</si>
  <si>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</si>
  <si>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</si>
  <si>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</si>
  <si>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</si>
  <si>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</si>
  <si>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</si>
  <si>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</si>
  <si>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</si>
  <si>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</si>
  <si>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</si>
  <si>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</si>
  <si>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</si>
  <si>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</si>
  <si>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</si>
  <si>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</si>
  <si>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</si>
  <si>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</si>
  <si>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</si>
  <si>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</si>
  <si>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</si>
  <si>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</si>
  <si>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</si>
  <si>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</si>
  <si>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</si>
  <si>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</si>
  <si>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</si>
  <si>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</si>
  <si>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</si>
  <si>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</si>
  <si>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</si>
  <si>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</si>
  <si>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</si>
  <si>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</si>
  <si>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</si>
  <si>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</si>
  <si>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</si>
  <si>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</si>
  <si>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</si>
  <si>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</si>
  <si>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</si>
  <si>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</si>
  <si>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</si>
  <si>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</si>
  <si>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</si>
  <si>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</si>
  <si>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</si>
  <si>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</si>
  <si>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</si>
  <si>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</si>
  <si>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</si>
  <si>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</si>
  <si>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</si>
  <si>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</si>
  <si>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</si>
  <si>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</si>
  <si>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</si>
  <si>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</si>
  <si>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</si>
  <si>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</si>
  <si>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</si>
  <si>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</si>
  <si>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</si>
  <si>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</si>
  <si>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</si>
  <si>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</si>
  <si>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</si>
  <si>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</si>
  <si>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</si>
  <si>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</si>
  <si>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</si>
  <si>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</si>
  <si>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</si>
  <si>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</si>
  <si>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</si>
  <si>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</si>
  <si>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</si>
  <si>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</si>
  <si>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</si>
  <si>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</si>
  <si>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</si>
  <si>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</si>
  <si>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</si>
  <si>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</si>
  <si>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</si>
  <si>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</si>
  <si>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</si>
  <si>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</si>
  <si>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</si>
  <si>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</si>
  <si>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</si>
  <si>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</si>
  <si>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</si>
  <si>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</si>
  <si>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</si>
  <si>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</si>
  <si>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</si>
  <si>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</si>
  <si>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</si>
  <si>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</si>
  <si>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</si>
  <si>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</si>
  <si>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</si>
  <si>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</si>
  <si>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</si>
  <si>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</si>
  <si>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</si>
  <si>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</si>
  <si>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</si>
  <si>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</si>
  <si>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</si>
  <si>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</si>
  <si>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</si>
  <si>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</si>
  <si>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</si>
  <si>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</si>
  <si>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</si>
  <si>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</si>
  <si>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Рековац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</si>
</sst>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114</c:v>
                </c:pt>
                <c:pt idx="1">
                  <c:v>136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131</c:v>
                </c:pt>
                <c:pt idx="1">
                  <c:v>169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648"/>
        <c:axId val="90253184"/>
      </c:barChart>
      <c:catAx>
        <c:axId val="902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3184"/>
        <c:crosses val="autoZero"/>
        <c:auto val="1"/>
        <c:lblAlgn val="ctr"/>
        <c:lblOffset val="100"/>
        <c:noMultiLvlLbl val="0"/>
      </c:catAx>
      <c:valAx>
        <c:axId val="9025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64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672</c:v>
                </c:pt>
                <c:pt idx="1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50752"/>
        <c:axId val="153493504"/>
      </c:barChart>
      <c:catAx>
        <c:axId val="15345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93504"/>
        <c:crosses val="autoZero"/>
        <c:auto val="1"/>
        <c:lblAlgn val="ctr"/>
        <c:lblOffset val="100"/>
        <c:noMultiLvlLbl val="0"/>
      </c:catAx>
      <c:valAx>
        <c:axId val="15349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5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124</c:v>
                </c:pt>
                <c:pt idx="1">
                  <c:v>116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95904"/>
        <c:axId val="153597440"/>
      </c:barChart>
      <c:catAx>
        <c:axId val="1535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97440"/>
        <c:crosses val="autoZero"/>
        <c:auto val="1"/>
        <c:lblAlgn val="ctr"/>
        <c:lblOffset val="100"/>
        <c:noMultiLvlLbl val="0"/>
      </c:catAx>
      <c:valAx>
        <c:axId val="15359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9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94048"/>
        <c:axId val="153899776"/>
      </c:barChart>
      <c:catAx>
        <c:axId val="15379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9776"/>
        <c:crosses val="autoZero"/>
        <c:auto val="1"/>
        <c:lblAlgn val="ctr"/>
        <c:lblOffset val="100"/>
        <c:noMultiLvlLbl val="0"/>
      </c:catAx>
      <c:valAx>
        <c:axId val="153899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379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98016"/>
        <c:axId val="154215552"/>
      </c:barChart>
      <c:catAx>
        <c:axId val="15419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5552"/>
        <c:crosses val="autoZero"/>
        <c:auto val="1"/>
        <c:lblAlgn val="ctr"/>
        <c:lblOffset val="100"/>
        <c:noMultiLvlLbl val="0"/>
      </c:catAx>
      <c:valAx>
        <c:axId val="15421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980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471040"/>
        <c:axId val="154734592"/>
      </c:barChart>
      <c:catAx>
        <c:axId val="15447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auto val="1"/>
        <c:lblAlgn val="ctr"/>
        <c:lblOffset val="100"/>
        <c:noMultiLvlLbl val="0"/>
      </c:catAx>
      <c:valAx>
        <c:axId val="154734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7104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145.636</c:v>
                </c:pt>
                <c:pt idx="1">
                  <c:v>177.887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11712"/>
        <c:axId val="155224320"/>
      </c:barChart>
      <c:catAx>
        <c:axId val="15501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24320"/>
        <c:crosses val="autoZero"/>
        <c:auto val="1"/>
        <c:lblAlgn val="ctr"/>
        <c:lblOffset val="100"/>
        <c:noMultiLvlLbl val="0"/>
      </c:catAx>
      <c:valAx>
        <c:axId val="155224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1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3008</c:v>
                </c:pt>
                <c:pt idx="1">
                  <c:v>2835</c:v>
                </c:pt>
                <c:pt idx="2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95136"/>
        <c:axId val="155661056"/>
      </c:barChart>
      <c:catAx>
        <c:axId val="15559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056"/>
        <c:crosses val="autoZero"/>
        <c:auto val="1"/>
        <c:lblAlgn val="ctr"/>
        <c:lblOffset val="100"/>
        <c:noMultiLvlLbl val="0"/>
      </c:catAx>
      <c:valAx>
        <c:axId val="1556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976064"/>
        <c:axId val="155977600"/>
      </c:barChart>
      <c:catAx>
        <c:axId val="1559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77600"/>
        <c:crosses val="autoZero"/>
        <c:auto val="1"/>
        <c:lblAlgn val="ctr"/>
        <c:lblOffset val="100"/>
        <c:noMultiLvlLbl val="0"/>
      </c:catAx>
      <c:valAx>
        <c:axId val="15597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76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392576"/>
        <c:axId val="325879680"/>
      </c:barChart>
      <c:catAx>
        <c:axId val="31639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879680"/>
        <c:crosses val="autoZero"/>
        <c:auto val="1"/>
        <c:lblAlgn val="ctr"/>
        <c:lblOffset val="100"/>
        <c:noMultiLvlLbl val="0"/>
      </c:catAx>
      <c:valAx>
        <c:axId val="3258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39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11.08932728832251</c:v>
                </c:pt>
                <c:pt idx="1">
                  <c:v>53.596372993505703</c:v>
                </c:pt>
                <c:pt idx="2">
                  <c:v>35.314299718171796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</c:v>
                </c:pt>
                <c:pt idx="1">
                  <c:v>25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60384"/>
        <c:axId val="90561920"/>
      </c:barChart>
      <c:catAx>
        <c:axId val="9056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920"/>
        <c:crosses val="autoZero"/>
        <c:auto val="1"/>
        <c:lblAlgn val="ctr"/>
        <c:lblOffset val="100"/>
        <c:noMultiLvlLbl val="0"/>
      </c:catAx>
      <c:valAx>
        <c:axId val="9056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0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8948736"/>
        <c:axId val="329278976"/>
      </c:barChart>
      <c:catAx>
        <c:axId val="3289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78976"/>
        <c:crosses val="autoZero"/>
        <c:auto val="1"/>
        <c:lblAlgn val="ctr"/>
        <c:lblOffset val="100"/>
        <c:noMultiLvlLbl val="0"/>
      </c:catAx>
      <c:valAx>
        <c:axId val="32927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894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9361664"/>
        <c:axId val="329368320"/>
      </c:barChart>
      <c:catAx>
        <c:axId val="3293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368320"/>
        <c:crosses val="autoZero"/>
        <c:auto val="1"/>
        <c:lblAlgn val="ctr"/>
        <c:lblOffset val="100"/>
        <c:noMultiLvlLbl val="0"/>
      </c:catAx>
      <c:valAx>
        <c:axId val="3293683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93616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142.1</c:v>
                </c:pt>
                <c:pt idx="1">
                  <c:v>131.30000000000001</c:v>
                </c:pt>
                <c:pt idx="2">
                  <c:v>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115.6</c:v>
                </c:pt>
                <c:pt idx="1">
                  <c:v>128.6</c:v>
                </c:pt>
                <c:pt idx="2">
                  <c:v>116.7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507200"/>
        <c:axId val="329508736"/>
      </c:barChart>
      <c:catAx>
        <c:axId val="3295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508736"/>
        <c:crosses val="autoZero"/>
        <c:auto val="1"/>
        <c:lblAlgn val="ctr"/>
        <c:lblOffset val="100"/>
        <c:noMultiLvlLbl val="0"/>
      </c:catAx>
      <c:valAx>
        <c:axId val="329508736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50720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329</c:v>
                </c:pt>
                <c:pt idx="1">
                  <c:v>289</c:v>
                </c:pt>
                <c:pt idx="2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0053888"/>
        <c:axId val="330248960"/>
      </c:barChart>
      <c:catAx>
        <c:axId val="33005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248960"/>
        <c:crosses val="autoZero"/>
        <c:auto val="1"/>
        <c:lblAlgn val="ctr"/>
        <c:lblOffset val="100"/>
        <c:noMultiLvlLbl val="0"/>
      </c:catAx>
      <c:valAx>
        <c:axId val="3302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05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078656"/>
        <c:axId val="331325440"/>
      </c:barChart>
      <c:catAx>
        <c:axId val="3310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325440"/>
        <c:crosses val="autoZero"/>
        <c:auto val="1"/>
        <c:lblAlgn val="ctr"/>
        <c:lblOffset val="100"/>
        <c:noMultiLvlLbl val="0"/>
      </c:catAx>
      <c:valAx>
        <c:axId val="33132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0786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25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33</c:v>
                </c:pt>
                <c:pt idx="1">
                  <c:v>35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411456"/>
        <c:axId val="331414528"/>
      </c:barChart>
      <c:catAx>
        <c:axId val="33141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414528"/>
        <c:crosses val="autoZero"/>
        <c:auto val="1"/>
        <c:lblAlgn val="ctr"/>
        <c:lblOffset val="100"/>
        <c:noMultiLvlLbl val="0"/>
      </c:catAx>
      <c:valAx>
        <c:axId val="33141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411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1.2375934321774293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1.2130866315402524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1.4949148388677858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2.1198382551157948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1.9237838500183801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2.0830780541600293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1.9360372503369683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2.070824653841441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2.4629334640362699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2.8918024751868643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3.5657394927092265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3.296164685700282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4.0681289057713519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5.3792427398603113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5.0361475309398358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2.9898296777355715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2.9530694767798065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2.23011885798309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3154560"/>
        <c:axId val="333157120"/>
      </c:barChart>
      <c:catAx>
        <c:axId val="3331545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33157120"/>
        <c:crosses val="autoZero"/>
        <c:auto val="1"/>
        <c:lblAlgn val="ctr"/>
        <c:lblOffset val="100"/>
        <c:noMultiLvlLbl val="0"/>
      </c:catAx>
      <c:valAx>
        <c:axId val="333157120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331545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1.3478740350447249</c:v>
                </c:pt>
                <c:pt idx="1">
                  <c:v>1.4459012375934321</c:v>
                </c:pt>
                <c:pt idx="2">
                  <c:v>1.7522362455581424</c:v>
                </c:pt>
                <c:pt idx="3">
                  <c:v>2.1320916554343832</c:v>
                </c:pt>
                <c:pt idx="4">
                  <c:v>2.1688518563901482</c:v>
                </c:pt>
                <c:pt idx="5">
                  <c:v>2.4751868643548587</c:v>
                </c:pt>
                <c:pt idx="6">
                  <c:v>2.7080014704080382</c:v>
                </c:pt>
                <c:pt idx="7">
                  <c:v>2.3649062614875627</c:v>
                </c:pt>
                <c:pt idx="8">
                  <c:v>2.6834946697708615</c:v>
                </c:pt>
                <c:pt idx="9">
                  <c:v>3.6147530939835804</c:v>
                </c:pt>
                <c:pt idx="10">
                  <c:v>3.8720745006739365</c:v>
                </c:pt>
                <c:pt idx="11">
                  <c:v>3.7863006984438181</c:v>
                </c:pt>
                <c:pt idx="12">
                  <c:v>3.9701017032226442</c:v>
                </c:pt>
                <c:pt idx="13">
                  <c:v>5.9061389535596129</c:v>
                </c:pt>
                <c:pt idx="14">
                  <c:v>4.6195319201078302</c:v>
                </c:pt>
                <c:pt idx="15">
                  <c:v>2.5242004656292121</c:v>
                </c:pt>
                <c:pt idx="16">
                  <c:v>2.2423722583016787</c:v>
                </c:pt>
                <c:pt idx="17">
                  <c:v>1.4336478372748438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3365632"/>
        <c:axId val="333367552"/>
      </c:barChart>
      <c:catAx>
        <c:axId val="3333656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33367552"/>
        <c:crosses val="autoZero"/>
        <c:auto val="1"/>
        <c:lblAlgn val="ctr"/>
        <c:lblOffset val="100"/>
        <c:noMultiLvlLbl val="0"/>
      </c:catAx>
      <c:valAx>
        <c:axId val="333367552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365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0.21917808219178081</c:v>
                </c:pt>
                <c:pt idx="1">
                  <c:v>7.9365079365079361E-2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1.7260273972602742</c:v>
                </c:pt>
                <c:pt idx="1">
                  <c:v>0.44973544973544971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218-4B76-B9C9-0133F887371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218-4B76-B9C9-0133F887371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19.726027397260275</c:v>
                </c:pt>
                <c:pt idx="1">
                  <c:v>12.53968253968254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218-4B76-B9C9-0133F887371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218-4B76-B9C9-0133F887371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32.027397260273972</c:v>
                </c:pt>
                <c:pt idx="1">
                  <c:v>27.142857142857142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218-4B76-B9C9-0133F887371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218-4B76-B9C9-0133F887371B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36.520547945205479</c:v>
                </c:pt>
                <c:pt idx="1">
                  <c:v>50.582010582010582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1218-4B76-B9C9-0133F887371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1218-4B76-B9C9-0133F887371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3.3150684931506849</c:v>
                </c:pt>
                <c:pt idx="1">
                  <c:v>3.6243386243386242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1218-4B76-B9C9-0133F887371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1218-4B76-B9C9-0133F887371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6.4657534246575343</c:v>
                </c:pt>
                <c:pt idx="1">
                  <c:v>5.5820105820105814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4318208"/>
        <c:axId val="334385536"/>
      </c:barChart>
      <c:catAx>
        <c:axId val="33431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385536"/>
        <c:crosses val="autoZero"/>
        <c:auto val="1"/>
        <c:lblAlgn val="ctr"/>
        <c:lblOffset val="100"/>
        <c:noMultiLvlLbl val="0"/>
      </c:catAx>
      <c:valAx>
        <c:axId val="334385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318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0CD-4936-A9A4-7840438B931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0CD-4936-A9A4-7840438B931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43.863013698630141</c:v>
                </c:pt>
                <c:pt idx="1">
                  <c:v>39.232804232804227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0CD-4936-A9A4-7840438B931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0CD-4936-A9A4-7840438B931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31.753424657534246</c:v>
                </c:pt>
                <c:pt idx="1">
                  <c:v>35.899470899470899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0CD-4936-A9A4-7840438B931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0CD-4936-A9A4-7840438B931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24.246575342465754</c:v>
                </c:pt>
                <c:pt idx="1">
                  <c:v>24.735449735449734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0.13698630136986301</c:v>
                </c:pt>
                <c:pt idx="1">
                  <c:v>0.13227513227513227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4972032"/>
        <c:axId val="334973568"/>
      </c:barChart>
      <c:catAx>
        <c:axId val="33497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973568"/>
        <c:crosses val="autoZero"/>
        <c:auto val="1"/>
        <c:lblAlgn val="ctr"/>
        <c:lblOffset val="100"/>
        <c:noMultiLvlLbl val="0"/>
      </c:catAx>
      <c:valAx>
        <c:axId val="334973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972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525</c:v>
                </c:pt>
                <c:pt idx="1">
                  <c:v>500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582</c:v>
                </c:pt>
                <c:pt idx="1">
                  <c:v>517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02688"/>
        <c:axId val="138804224"/>
      </c:barChart>
      <c:catAx>
        <c:axId val="1388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4224"/>
        <c:crosses val="autoZero"/>
        <c:auto val="1"/>
        <c:lblAlgn val="ctr"/>
        <c:lblOffset val="100"/>
        <c:noMultiLvlLbl val="0"/>
      </c:catAx>
      <c:valAx>
        <c:axId val="13880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2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35328768"/>
        <c:axId val="335330688"/>
      </c:barChart>
      <c:catAx>
        <c:axId val="335328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330688"/>
        <c:crosses val="autoZero"/>
        <c:auto val="1"/>
        <c:lblAlgn val="ctr"/>
        <c:lblOffset val="100"/>
        <c:noMultiLvlLbl val="0"/>
      </c:catAx>
      <c:valAx>
        <c:axId val="335330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32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1.27</c:v>
                </c:pt>
                <c:pt idx="1">
                  <c:v>0.36</c:v>
                </c:pt>
                <c:pt idx="4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35612160"/>
        <c:axId val="335623296"/>
      </c:barChart>
      <c:catAx>
        <c:axId val="33561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623296"/>
        <c:crosses val="autoZero"/>
        <c:auto val="1"/>
        <c:lblAlgn val="ctr"/>
        <c:lblOffset val="100"/>
        <c:noMultiLvlLbl val="0"/>
      </c:catAx>
      <c:valAx>
        <c:axId val="3356232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6121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16.666666666666664</c:v>
                </c:pt>
                <c:pt idx="1">
                  <c:v>63.663890991672979</c:v>
                </c:pt>
                <c:pt idx="2">
                  <c:v>15.815427967594223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83.333333333333343</c:v>
                </c:pt>
                <c:pt idx="1">
                  <c:v>36.336109008327028</c:v>
                </c:pt>
                <c:pt idx="2">
                  <c:v>84.184572032405782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5709696"/>
        <c:axId val="335713408"/>
      </c:barChart>
      <c:catAx>
        <c:axId val="33570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713408"/>
        <c:crosses val="autoZero"/>
        <c:auto val="1"/>
        <c:lblAlgn val="ctr"/>
        <c:lblOffset val="100"/>
        <c:noMultiLvlLbl val="0"/>
      </c:catAx>
      <c:valAx>
        <c:axId val="335713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709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27</c:v>
                </c:pt>
                <c:pt idx="1">
                  <c:v>23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738368"/>
        <c:axId val="335809536"/>
      </c:barChart>
      <c:catAx>
        <c:axId val="33573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809536"/>
        <c:crosses val="autoZero"/>
        <c:auto val="1"/>
        <c:lblAlgn val="ctr"/>
        <c:lblOffset val="100"/>
        <c:noMultiLvlLbl val="0"/>
      </c:catAx>
      <c:valAx>
        <c:axId val="335809536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573836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130</c:v>
                </c:pt>
                <c:pt idx="1">
                  <c:v>152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144</c:v>
                </c:pt>
                <c:pt idx="1">
                  <c:v>158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6332288"/>
        <c:axId val="336333824"/>
      </c:barChart>
      <c:catAx>
        <c:axId val="3363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6333824"/>
        <c:crosses val="autoZero"/>
        <c:auto val="1"/>
        <c:lblAlgn val="ctr"/>
        <c:lblOffset val="100"/>
        <c:noMultiLvlLbl val="0"/>
      </c:catAx>
      <c:valAx>
        <c:axId val="33633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633228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31.7498496692724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31.449188214070954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15.243535778713168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11.966325917017437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5.2315093205051113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4.3595911004209258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36504320"/>
        <c:axId val="336531456"/>
      </c:barChart>
      <c:catAx>
        <c:axId val="336504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6531456"/>
        <c:crosses val="autoZero"/>
        <c:auto val="1"/>
        <c:lblAlgn val="ctr"/>
        <c:lblOffset val="100"/>
        <c:noMultiLvlLbl val="0"/>
      </c:catAx>
      <c:valAx>
        <c:axId val="336531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65043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55.58</c:v>
                </c:pt>
                <c:pt idx="1">
                  <c:v>36.840000000000003</c:v>
                </c:pt>
                <c:pt idx="2">
                  <c:v>6.78</c:v>
                </c:pt>
                <c:pt idx="3">
                  <c:v>0.64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58.51</c:v>
                </c:pt>
                <c:pt idx="1">
                  <c:v>33.75</c:v>
                </c:pt>
                <c:pt idx="2">
                  <c:v>6.79</c:v>
                </c:pt>
                <c:pt idx="3">
                  <c:v>0.66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10111360"/>
        <c:axId val="410129536"/>
      </c:barChart>
      <c:catAx>
        <c:axId val="4101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129536"/>
        <c:crosses val="autoZero"/>
        <c:auto val="1"/>
        <c:lblAlgn val="ctr"/>
        <c:lblOffset val="100"/>
        <c:noMultiLvlLbl val="0"/>
      </c:catAx>
      <c:valAx>
        <c:axId val="41012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1113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46207</c:v>
                </c:pt>
                <c:pt idx="1">
                  <c:v>49758</c:v>
                </c:pt>
                <c:pt idx="2">
                  <c:v>55269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0775936"/>
        <c:axId val="410779008"/>
      </c:barChart>
      <c:catAx>
        <c:axId val="4107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779008"/>
        <c:crosses val="autoZero"/>
        <c:auto val="1"/>
        <c:lblAlgn val="ctr"/>
        <c:lblOffset val="100"/>
        <c:noMultiLvlLbl val="0"/>
      </c:catAx>
      <c:valAx>
        <c:axId val="41077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7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726</c:v>
                </c:pt>
                <c:pt idx="1">
                  <c:v>741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1160</c:v>
                </c:pt>
                <c:pt idx="1">
                  <c:v>1166</c:v>
                </c:pt>
                <c:pt idx="2">
                  <c:v>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1597056"/>
        <c:axId val="411599616"/>
      </c:barChart>
      <c:catAx>
        <c:axId val="4115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599616"/>
        <c:crosses val="autoZero"/>
        <c:auto val="1"/>
        <c:lblAlgn val="ctr"/>
        <c:lblOffset val="100"/>
        <c:noMultiLvlLbl val="0"/>
      </c:catAx>
      <c:valAx>
        <c:axId val="41159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597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16.399999999999999</c:v>
                </c:pt>
                <c:pt idx="1">
                  <c:v>38.299999999999997</c:v>
                </c:pt>
                <c:pt idx="2">
                  <c:v>2.2000000000000002</c:v>
                </c:pt>
                <c:pt idx="3">
                  <c:v>43.1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13.8</c:v>
                </c:pt>
                <c:pt idx="1">
                  <c:v>60.8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40.983606557377051</c:v>
                </c:pt>
                <c:pt idx="1">
                  <c:v>55.940594059405946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59.016393442622949</c:v>
                </c:pt>
                <c:pt idx="1">
                  <c:v>44.059405940594061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12199936"/>
        <c:axId val="412411008"/>
      </c:barChart>
      <c:catAx>
        <c:axId val="412199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411008"/>
        <c:crosses val="autoZero"/>
        <c:auto val="1"/>
        <c:lblAlgn val="ctr"/>
        <c:lblOffset val="100"/>
        <c:noMultiLvlLbl val="0"/>
      </c:catAx>
      <c:valAx>
        <c:axId val="4124110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1999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4.4000000000000004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2984064"/>
        <c:axId val="412985600"/>
      </c:barChart>
      <c:catAx>
        <c:axId val="4129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985600"/>
        <c:crosses val="autoZero"/>
        <c:auto val="1"/>
        <c:lblAlgn val="ctr"/>
        <c:lblOffset val="100"/>
        <c:noMultiLvlLbl val="0"/>
      </c:catAx>
      <c:valAx>
        <c:axId val="41298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98406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34</c:v>
                </c:pt>
                <c:pt idx="1">
                  <c:v>11.7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3166208"/>
        <c:axId val="413172864"/>
      </c:barChart>
      <c:catAx>
        <c:axId val="4131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3172864"/>
        <c:crosses val="autoZero"/>
        <c:auto val="1"/>
        <c:lblAlgn val="ctr"/>
        <c:lblOffset val="100"/>
        <c:noMultiLvlLbl val="0"/>
      </c:catAx>
      <c:valAx>
        <c:axId val="41317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316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7010432"/>
        <c:axId val="417012736"/>
      </c:barChart>
      <c:catAx>
        <c:axId val="4170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012736"/>
        <c:crosses val="autoZero"/>
        <c:auto val="1"/>
        <c:lblAlgn val="ctr"/>
        <c:lblOffset val="100"/>
        <c:noMultiLvlLbl val="0"/>
      </c:catAx>
      <c:valAx>
        <c:axId val="41701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7010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317312"/>
        <c:axId val="148318848"/>
      </c:barChart>
      <c:catAx>
        <c:axId val="14831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18848"/>
        <c:crosses val="autoZero"/>
        <c:auto val="1"/>
        <c:lblAlgn val="ctr"/>
        <c:lblOffset val="100"/>
        <c:noMultiLvlLbl val="0"/>
      </c:catAx>
      <c:valAx>
        <c:axId val="148318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31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366080"/>
        <c:axId val="148367616"/>
      </c:barChart>
      <c:catAx>
        <c:axId val="14836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67616"/>
        <c:crosses val="autoZero"/>
        <c:auto val="1"/>
        <c:lblAlgn val="ctr"/>
        <c:lblOffset val="100"/>
        <c:noMultiLvlLbl val="0"/>
      </c:catAx>
      <c:valAx>
        <c:axId val="148367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366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431232"/>
        <c:axId val="148432768"/>
      </c:barChart>
      <c:catAx>
        <c:axId val="14843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32768"/>
        <c:crosses val="autoZero"/>
        <c:auto val="1"/>
        <c:lblAlgn val="ctr"/>
        <c:lblOffset val="100"/>
        <c:noMultiLvlLbl val="0"/>
      </c:catAx>
      <c:valAx>
        <c:axId val="148432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431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17.5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26.2</c:v>
                </c:pt>
                <c:pt idx="1">
                  <c:v>27.2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455424"/>
        <c:axId val="148456960"/>
      </c:barChart>
      <c:catAx>
        <c:axId val="14845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456960"/>
        <c:crosses val="autoZero"/>
        <c:auto val="1"/>
        <c:lblAlgn val="ctr"/>
        <c:lblOffset val="100"/>
        <c:noMultiLvlLbl val="0"/>
      </c:catAx>
      <c:valAx>
        <c:axId val="148456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4554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2176.9499999999998</c:v>
                </c:pt>
                <c:pt idx="1">
                  <c:v>14836.27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475264"/>
        <c:axId val="148477056"/>
      </c:barChart>
      <c:catAx>
        <c:axId val="14847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77056"/>
        <c:crosses val="autoZero"/>
        <c:auto val="1"/>
        <c:lblAlgn val="ctr"/>
        <c:lblOffset val="100"/>
        <c:noMultiLvlLbl val="0"/>
      </c:catAx>
      <c:valAx>
        <c:axId val="14847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7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115</c:v>
                </c:pt>
                <c:pt idx="1">
                  <c:v>126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120</c:v>
                </c:pt>
                <c:pt idx="1">
                  <c:v>138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91648"/>
        <c:axId val="148501632"/>
      </c:barChart>
      <c:catAx>
        <c:axId val="14849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01632"/>
        <c:crosses val="autoZero"/>
        <c:auto val="1"/>
        <c:lblAlgn val="ctr"/>
        <c:lblOffset val="100"/>
        <c:noMultiLvlLbl val="0"/>
      </c:catAx>
      <c:valAx>
        <c:axId val="14850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91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999-4415-A5C3-59D15EB9FF2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999-4415-A5C3-59D15EB9FF2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15.5</c:v>
                </c:pt>
                <c:pt idx="1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999-4415-A5C3-59D15EB9FF2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999-4415-A5C3-59D15EB9FF2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</c:v>
                </c:pt>
                <c:pt idx="1">
                  <c:v>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999-4415-A5C3-59D15EB9FF2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24.6</c:v>
                </c:pt>
                <c:pt idx="1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771200"/>
        <c:axId val="148772736"/>
      </c:barChart>
      <c:catAx>
        <c:axId val="14877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72736"/>
        <c:crosses val="autoZero"/>
        <c:auto val="1"/>
        <c:lblAlgn val="ctr"/>
        <c:lblOffset val="100"/>
        <c:noMultiLvlLbl val="0"/>
      </c:catAx>
      <c:valAx>
        <c:axId val="148772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712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114</c:v>
                </c:pt>
                <c:pt idx="1">
                  <c:v>136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131</c:v>
                </c:pt>
                <c:pt idx="1">
                  <c:v>169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96608"/>
        <c:axId val="148598144"/>
      </c:barChart>
      <c:catAx>
        <c:axId val="1485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98144"/>
        <c:crosses val="autoZero"/>
        <c:auto val="1"/>
        <c:lblAlgn val="ctr"/>
        <c:lblOffset val="100"/>
        <c:noMultiLvlLbl val="0"/>
      </c:catAx>
      <c:valAx>
        <c:axId val="14859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96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</c:v>
                </c:pt>
                <c:pt idx="1">
                  <c:v>25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608512"/>
        <c:axId val="148610048"/>
      </c:barChart>
      <c:catAx>
        <c:axId val="14860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10048"/>
        <c:crosses val="autoZero"/>
        <c:auto val="1"/>
        <c:lblAlgn val="ctr"/>
        <c:lblOffset val="100"/>
        <c:noMultiLvlLbl val="0"/>
      </c:catAx>
      <c:valAx>
        <c:axId val="14861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08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525</c:v>
                </c:pt>
                <c:pt idx="1">
                  <c:v>500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582</c:v>
                </c:pt>
                <c:pt idx="1">
                  <c:v>517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30016"/>
        <c:axId val="149031552"/>
      </c:barChart>
      <c:catAx>
        <c:axId val="1490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031552"/>
        <c:crosses val="autoZero"/>
        <c:auto val="1"/>
        <c:lblAlgn val="ctr"/>
        <c:lblOffset val="100"/>
        <c:noMultiLvlLbl val="0"/>
      </c:catAx>
      <c:valAx>
        <c:axId val="14903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030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13.8</c:v>
                </c:pt>
                <c:pt idx="1">
                  <c:v>60.8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52D-41A2-B322-BE1C3D6C6B4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52D-41A2-B322-BE1C3D6C6B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15.5</c:v>
                </c:pt>
                <c:pt idx="1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52D-41A2-B322-BE1C3D6C6B4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52D-41A2-B322-BE1C3D6C6B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</c:v>
                </c:pt>
                <c:pt idx="1">
                  <c:v>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52D-41A2-B322-BE1C3D6C6B4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52D-41A2-B322-BE1C3D6C6B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24.6</c:v>
                </c:pt>
                <c:pt idx="1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9079936"/>
        <c:axId val="149081472"/>
      </c:barChart>
      <c:catAx>
        <c:axId val="14907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081472"/>
        <c:crosses val="autoZero"/>
        <c:auto val="1"/>
        <c:lblAlgn val="ctr"/>
        <c:lblOffset val="100"/>
        <c:noMultiLvlLbl val="0"/>
      </c:catAx>
      <c:valAx>
        <c:axId val="149081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0799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095936"/>
        <c:axId val="149097472"/>
      </c:barChart>
      <c:catAx>
        <c:axId val="14909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09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72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61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78240"/>
        <c:axId val="149179776"/>
      </c:barChart>
      <c:catAx>
        <c:axId val="14917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179776"/>
        <c:crosses val="autoZero"/>
        <c:auto val="1"/>
        <c:lblAlgn val="ctr"/>
        <c:lblOffset val="100"/>
        <c:noMultiLvlLbl val="0"/>
      </c:catAx>
      <c:valAx>
        <c:axId val="14917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78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02432"/>
        <c:axId val="149203968"/>
      </c:barChart>
      <c:catAx>
        <c:axId val="14920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203968"/>
        <c:crosses val="autoZero"/>
        <c:auto val="1"/>
        <c:lblAlgn val="ctr"/>
        <c:lblOffset val="100"/>
        <c:noMultiLvlLbl val="0"/>
      </c:catAx>
      <c:valAx>
        <c:axId val="14920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0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672</c:v>
                </c:pt>
                <c:pt idx="1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320832"/>
        <c:axId val="149322368"/>
      </c:barChart>
      <c:catAx>
        <c:axId val="14932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322368"/>
        <c:crosses val="autoZero"/>
        <c:auto val="1"/>
        <c:lblAlgn val="ctr"/>
        <c:lblOffset val="100"/>
        <c:noMultiLvlLbl val="0"/>
      </c:catAx>
      <c:valAx>
        <c:axId val="14932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2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124</c:v>
                </c:pt>
                <c:pt idx="1">
                  <c:v>116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338752"/>
        <c:axId val="149344640"/>
      </c:barChart>
      <c:catAx>
        <c:axId val="1493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44640"/>
        <c:crosses val="autoZero"/>
        <c:auto val="1"/>
        <c:lblAlgn val="ctr"/>
        <c:lblOffset val="100"/>
        <c:noMultiLvlLbl val="0"/>
      </c:catAx>
      <c:valAx>
        <c:axId val="149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3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48.3</c:v>
                </c:pt>
                <c:pt idx="1">
                  <c:v>52.2</c:v>
                </c:pt>
                <c:pt idx="2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10.3</c:v>
                </c:pt>
                <c:pt idx="1">
                  <c:v>6.2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41.4</c:v>
                </c:pt>
                <c:pt idx="1">
                  <c:v>41.6</c:v>
                </c:pt>
                <c:pt idx="2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2715648"/>
        <c:axId val="152738432"/>
      </c:barChart>
      <c:catAx>
        <c:axId val="1527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38432"/>
        <c:crosses val="autoZero"/>
        <c:auto val="1"/>
        <c:lblAlgn val="ctr"/>
        <c:lblOffset val="100"/>
        <c:noMultiLvlLbl val="0"/>
      </c:catAx>
      <c:valAx>
        <c:axId val="152738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2715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59936"/>
        <c:axId val="149569920"/>
      </c:barChart>
      <c:catAx>
        <c:axId val="149559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69920"/>
        <c:crosses val="autoZero"/>
        <c:auto val="1"/>
        <c:lblAlgn val="ctr"/>
        <c:lblOffset val="100"/>
        <c:noMultiLvlLbl val="0"/>
      </c:catAx>
      <c:valAx>
        <c:axId val="149569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5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87840"/>
        <c:axId val="149589376"/>
      </c:barChart>
      <c:catAx>
        <c:axId val="149587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89376"/>
        <c:crosses val="autoZero"/>
        <c:auto val="1"/>
        <c:lblAlgn val="ctr"/>
        <c:lblOffset val="100"/>
        <c:noMultiLvlLbl val="0"/>
      </c:catAx>
      <c:valAx>
        <c:axId val="149589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87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3008</c:v>
                </c:pt>
                <c:pt idx="1">
                  <c:v>2835</c:v>
                </c:pt>
                <c:pt idx="2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601664"/>
        <c:axId val="149607552"/>
      </c:barChart>
      <c:catAx>
        <c:axId val="14960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07552"/>
        <c:crosses val="autoZero"/>
        <c:auto val="1"/>
        <c:lblAlgn val="ctr"/>
        <c:lblOffset val="100"/>
        <c:noMultiLvlLbl val="0"/>
      </c:catAx>
      <c:valAx>
        <c:axId val="14960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0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11.08932728832251</c:v>
                </c:pt>
                <c:pt idx="1">
                  <c:v>53.596372993505703</c:v>
                </c:pt>
                <c:pt idx="2">
                  <c:v>35.314299718171796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770240"/>
        <c:axId val="149771776"/>
      </c:barChart>
      <c:catAx>
        <c:axId val="1497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71776"/>
        <c:crosses val="autoZero"/>
        <c:auto val="1"/>
        <c:lblAlgn val="ctr"/>
        <c:lblOffset val="100"/>
        <c:noMultiLvlLbl val="0"/>
      </c:catAx>
      <c:valAx>
        <c:axId val="14977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770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790080"/>
        <c:axId val="149791872"/>
      </c:barChart>
      <c:catAx>
        <c:axId val="14979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91872"/>
        <c:crosses val="autoZero"/>
        <c:auto val="1"/>
        <c:lblAlgn val="ctr"/>
        <c:lblOffset val="100"/>
        <c:noMultiLvlLbl val="0"/>
      </c:catAx>
      <c:valAx>
        <c:axId val="14979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790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142.1</c:v>
                </c:pt>
                <c:pt idx="1">
                  <c:v>131.30000000000001</c:v>
                </c:pt>
                <c:pt idx="2">
                  <c:v>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115.6</c:v>
                </c:pt>
                <c:pt idx="1">
                  <c:v>128.6</c:v>
                </c:pt>
                <c:pt idx="2">
                  <c:v>116.7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14272"/>
        <c:axId val="149820160"/>
      </c:barChart>
      <c:catAx>
        <c:axId val="14981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20160"/>
        <c:crosses val="autoZero"/>
        <c:auto val="1"/>
        <c:lblAlgn val="ctr"/>
        <c:lblOffset val="100"/>
        <c:noMultiLvlLbl val="0"/>
      </c:catAx>
      <c:valAx>
        <c:axId val="149820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14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329</c:v>
                </c:pt>
                <c:pt idx="1">
                  <c:v>289</c:v>
                </c:pt>
                <c:pt idx="2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828736"/>
        <c:axId val="149830272"/>
      </c:barChart>
      <c:catAx>
        <c:axId val="1498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30272"/>
        <c:crosses val="autoZero"/>
        <c:auto val="1"/>
        <c:lblAlgn val="ctr"/>
        <c:lblOffset val="100"/>
        <c:noMultiLvlLbl val="0"/>
      </c:catAx>
      <c:valAx>
        <c:axId val="14983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2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52544"/>
        <c:axId val="149854080"/>
      </c:barChart>
      <c:catAx>
        <c:axId val="149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54080"/>
        <c:crosses val="autoZero"/>
        <c:auto val="1"/>
        <c:lblAlgn val="ctr"/>
        <c:lblOffset val="100"/>
        <c:noMultiLvlLbl val="0"/>
      </c:catAx>
      <c:valAx>
        <c:axId val="14985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52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25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33</c:v>
                </c:pt>
                <c:pt idx="1">
                  <c:v>35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68544"/>
        <c:axId val="149870080"/>
      </c:barChart>
      <c:catAx>
        <c:axId val="1498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70080"/>
        <c:crosses val="autoZero"/>
        <c:auto val="1"/>
        <c:lblAlgn val="ctr"/>
        <c:lblOffset val="100"/>
        <c:noMultiLvlLbl val="0"/>
      </c:catAx>
      <c:valAx>
        <c:axId val="14987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68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2872064"/>
        <c:axId val="152873600"/>
      </c:barChart>
      <c:catAx>
        <c:axId val="15287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873600"/>
        <c:crosses val="autoZero"/>
        <c:auto val="1"/>
        <c:lblAlgn val="ctr"/>
        <c:lblOffset val="100"/>
        <c:noMultiLvlLbl val="0"/>
      </c:catAx>
      <c:valAx>
        <c:axId val="15287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87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1.2375934321774293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1.2130866315402524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1.4949148388677858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2.1198382551157948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1.9237838500183801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2.0830780541600293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1.9360372503369683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2.070824653841441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2.4629334640362699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2.8918024751868643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3.5657394927092265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3.296164685700282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4.0681289057713519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5.3792427398603113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5.0361475309398358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2.9898296777355715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2.9530694767798065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2.23011885798309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042496"/>
        <c:axId val="150044032"/>
      </c:barChart>
      <c:catAx>
        <c:axId val="1500424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0044032"/>
        <c:crosses val="autoZero"/>
        <c:auto val="1"/>
        <c:lblAlgn val="ctr"/>
        <c:lblOffset val="100"/>
        <c:noMultiLvlLbl val="0"/>
      </c:catAx>
      <c:valAx>
        <c:axId val="1500440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0042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1.3478740350447249</c:v>
                </c:pt>
                <c:pt idx="1">
                  <c:v>1.4459012375934321</c:v>
                </c:pt>
                <c:pt idx="2">
                  <c:v>1.7522362455581424</c:v>
                </c:pt>
                <c:pt idx="3">
                  <c:v>2.1320916554343832</c:v>
                </c:pt>
                <c:pt idx="4">
                  <c:v>2.1688518563901482</c:v>
                </c:pt>
                <c:pt idx="5">
                  <c:v>2.4751868643548587</c:v>
                </c:pt>
                <c:pt idx="6">
                  <c:v>2.7080014704080382</c:v>
                </c:pt>
                <c:pt idx="7">
                  <c:v>2.3649062614875627</c:v>
                </c:pt>
                <c:pt idx="8">
                  <c:v>2.6834946697708615</c:v>
                </c:pt>
                <c:pt idx="9">
                  <c:v>3.6147530939835804</c:v>
                </c:pt>
                <c:pt idx="10">
                  <c:v>3.8720745006739365</c:v>
                </c:pt>
                <c:pt idx="11">
                  <c:v>3.7863006984438181</c:v>
                </c:pt>
                <c:pt idx="12">
                  <c:v>3.9701017032226442</c:v>
                </c:pt>
                <c:pt idx="13">
                  <c:v>5.9061389535596129</c:v>
                </c:pt>
                <c:pt idx="14">
                  <c:v>4.6195319201078302</c:v>
                </c:pt>
                <c:pt idx="15">
                  <c:v>2.5242004656292121</c:v>
                </c:pt>
                <c:pt idx="16">
                  <c:v>2.2423722583016787</c:v>
                </c:pt>
                <c:pt idx="17">
                  <c:v>1.4336478372748438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063744"/>
        <c:axId val="150065536"/>
      </c:barChart>
      <c:catAx>
        <c:axId val="1500637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0065536"/>
        <c:crosses val="autoZero"/>
        <c:auto val="1"/>
        <c:lblAlgn val="ctr"/>
        <c:lblOffset val="100"/>
        <c:noMultiLvlLbl val="0"/>
      </c:catAx>
      <c:valAx>
        <c:axId val="150065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63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0.21917808219178081</c:v>
                </c:pt>
                <c:pt idx="1">
                  <c:v>7.9365079365079361E-2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1.7260273972602742</c:v>
                </c:pt>
                <c:pt idx="1">
                  <c:v>0.44973544973544971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1B-4DAA-ADAD-AF47381910C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1B-4DAA-ADAD-AF47381910C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51B-4DAA-ADAD-AF47381910CB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51B-4DAA-ADAD-AF47381910C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19.726027397260275</c:v>
                </c:pt>
                <c:pt idx="1">
                  <c:v>12.53968253968254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1B-4DAA-ADAD-AF47381910C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51B-4DAA-ADAD-AF47381910C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32.027397260273972</c:v>
                </c:pt>
                <c:pt idx="1">
                  <c:v>27.142857142857142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51B-4DAA-ADAD-AF47381910C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51B-4DAA-ADAD-AF47381910C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36.520547945205479</c:v>
                </c:pt>
                <c:pt idx="1">
                  <c:v>50.582010582010582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851B-4DAA-ADAD-AF47381910C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851B-4DAA-ADAD-AF47381910C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3.3150684931506849</c:v>
                </c:pt>
                <c:pt idx="1">
                  <c:v>3.6243386243386242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851B-4DAA-ADAD-AF47381910C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851B-4DAA-ADAD-AF47381910C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6.4657534246575343</c:v>
                </c:pt>
                <c:pt idx="1">
                  <c:v>5.5820105820105814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112896"/>
        <c:axId val="150122880"/>
      </c:barChart>
      <c:catAx>
        <c:axId val="15011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22880"/>
        <c:crosses val="autoZero"/>
        <c:auto val="1"/>
        <c:lblAlgn val="ctr"/>
        <c:lblOffset val="100"/>
        <c:noMultiLvlLbl val="0"/>
      </c:catAx>
      <c:valAx>
        <c:axId val="150122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128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D3A-428F-9AB7-FC1C943314F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D3A-428F-9AB7-FC1C943314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43.863013698630141</c:v>
                </c:pt>
                <c:pt idx="1">
                  <c:v>39.232804232804227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D3A-428F-9AB7-FC1C943314F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D3A-428F-9AB7-FC1C943314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31.753424657534246</c:v>
                </c:pt>
                <c:pt idx="1">
                  <c:v>35.899470899470899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D3A-428F-9AB7-FC1C943314F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D3A-428F-9AB7-FC1C943314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24.246575342465754</c:v>
                </c:pt>
                <c:pt idx="1">
                  <c:v>24.735449735449734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0.13698630136986301</c:v>
                </c:pt>
                <c:pt idx="1">
                  <c:v>0.13227513227513227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289792"/>
        <c:axId val="150312064"/>
      </c:barChart>
      <c:catAx>
        <c:axId val="15028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12064"/>
        <c:crosses val="autoZero"/>
        <c:auto val="1"/>
        <c:lblAlgn val="ctr"/>
        <c:lblOffset val="100"/>
        <c:noMultiLvlLbl val="0"/>
      </c:catAx>
      <c:valAx>
        <c:axId val="15031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89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0326272"/>
        <c:axId val="150328064"/>
      </c:barChart>
      <c:catAx>
        <c:axId val="150326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8064"/>
        <c:crosses val="autoZero"/>
        <c:auto val="1"/>
        <c:lblAlgn val="ctr"/>
        <c:lblOffset val="100"/>
        <c:noMultiLvlLbl val="0"/>
      </c:catAx>
      <c:valAx>
        <c:axId val="150328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6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1.27</c:v>
                </c:pt>
                <c:pt idx="1">
                  <c:v>0.36</c:v>
                </c:pt>
                <c:pt idx="3">
                  <c:v>0</c:v>
                </c:pt>
                <c:pt idx="4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0491520"/>
        <c:axId val="150493056"/>
      </c:barChart>
      <c:catAx>
        <c:axId val="150491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3056"/>
        <c:crosses val="autoZero"/>
        <c:auto val="1"/>
        <c:lblAlgn val="ctr"/>
        <c:lblOffset val="100"/>
        <c:noMultiLvlLbl val="0"/>
      </c:catAx>
      <c:valAx>
        <c:axId val="15049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16.666666666666664</c:v>
                </c:pt>
                <c:pt idx="1">
                  <c:v>63.663890991672979</c:v>
                </c:pt>
                <c:pt idx="2">
                  <c:v>15.815427967594223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83.333333333333343</c:v>
                </c:pt>
                <c:pt idx="1">
                  <c:v>36.336109008327028</c:v>
                </c:pt>
                <c:pt idx="2">
                  <c:v>84.184572032405782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510976"/>
        <c:axId val="150516864"/>
      </c:barChart>
      <c:catAx>
        <c:axId val="1505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516864"/>
        <c:crosses val="autoZero"/>
        <c:auto val="1"/>
        <c:lblAlgn val="ctr"/>
        <c:lblOffset val="100"/>
        <c:noMultiLvlLbl val="0"/>
      </c:catAx>
      <c:valAx>
        <c:axId val="150516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510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19648"/>
        <c:axId val="150621184"/>
      </c:barChart>
      <c:catAx>
        <c:axId val="15061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21184"/>
        <c:crosses val="autoZero"/>
        <c:auto val="1"/>
        <c:lblAlgn val="ctr"/>
        <c:lblOffset val="100"/>
        <c:noMultiLvlLbl val="0"/>
      </c:catAx>
      <c:valAx>
        <c:axId val="15062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19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27</c:v>
                </c:pt>
                <c:pt idx="1">
                  <c:v>23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39360"/>
        <c:axId val="150640896"/>
      </c:barChart>
      <c:catAx>
        <c:axId val="1506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40896"/>
        <c:crosses val="autoZero"/>
        <c:auto val="1"/>
        <c:lblAlgn val="ctr"/>
        <c:lblOffset val="100"/>
        <c:noMultiLvlLbl val="0"/>
      </c:catAx>
      <c:valAx>
        <c:axId val="15064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639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130</c:v>
                </c:pt>
                <c:pt idx="1">
                  <c:v>152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144</c:v>
                </c:pt>
                <c:pt idx="1">
                  <c:v>158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33184"/>
        <c:axId val="150734720"/>
      </c:barChart>
      <c:catAx>
        <c:axId val="1507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34720"/>
        <c:crosses val="autoZero"/>
        <c:auto val="1"/>
        <c:lblAlgn val="ctr"/>
        <c:lblOffset val="100"/>
        <c:noMultiLvlLbl val="0"/>
      </c:catAx>
      <c:valAx>
        <c:axId val="15073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73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72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61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15808"/>
        <c:axId val="153017344"/>
      </c:barChart>
      <c:catAx>
        <c:axId val="1530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017344"/>
        <c:crosses val="autoZero"/>
        <c:auto val="1"/>
        <c:lblAlgn val="ctr"/>
        <c:lblOffset val="100"/>
        <c:noMultiLvlLbl val="0"/>
      </c:catAx>
      <c:valAx>
        <c:axId val="15301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31.7498496692724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31.449188214070954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15.243535778713168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11.966325917017437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5.2315093205051113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4.3595911004209258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0780160"/>
        <c:axId val="150786048"/>
      </c:barChart>
      <c:catAx>
        <c:axId val="150780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86048"/>
        <c:crosses val="autoZero"/>
        <c:auto val="1"/>
        <c:lblAlgn val="ctr"/>
        <c:lblOffset val="100"/>
        <c:noMultiLvlLbl val="0"/>
      </c:catAx>
      <c:valAx>
        <c:axId val="150786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801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55.58</c:v>
                </c:pt>
                <c:pt idx="1">
                  <c:v>36.840000000000003</c:v>
                </c:pt>
                <c:pt idx="2">
                  <c:v>6.78</c:v>
                </c:pt>
                <c:pt idx="3">
                  <c:v>0.64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58.51</c:v>
                </c:pt>
                <c:pt idx="1">
                  <c:v>33.75</c:v>
                </c:pt>
                <c:pt idx="2">
                  <c:v>6.79</c:v>
                </c:pt>
                <c:pt idx="3">
                  <c:v>0.66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810624"/>
        <c:axId val="150812160"/>
      </c:barChart>
      <c:catAx>
        <c:axId val="15081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12160"/>
        <c:crosses val="autoZero"/>
        <c:auto val="1"/>
        <c:lblAlgn val="ctr"/>
        <c:lblOffset val="100"/>
        <c:noMultiLvlLbl val="0"/>
      </c:catAx>
      <c:valAx>
        <c:axId val="150812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10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46207</c:v>
                </c:pt>
                <c:pt idx="1">
                  <c:v>49758</c:v>
                </c:pt>
                <c:pt idx="2">
                  <c:v>55269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24832"/>
        <c:axId val="150826368"/>
      </c:barChart>
      <c:catAx>
        <c:axId val="15082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26368"/>
        <c:crosses val="autoZero"/>
        <c:auto val="1"/>
        <c:lblAlgn val="ctr"/>
        <c:lblOffset val="100"/>
        <c:noMultiLvlLbl val="0"/>
      </c:catAx>
      <c:valAx>
        <c:axId val="15082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2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726</c:v>
                </c:pt>
                <c:pt idx="1">
                  <c:v>741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1160</c:v>
                </c:pt>
                <c:pt idx="1">
                  <c:v>1166</c:v>
                </c:pt>
                <c:pt idx="2">
                  <c:v>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848640"/>
        <c:axId val="150850176"/>
      </c:barChart>
      <c:catAx>
        <c:axId val="15084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50176"/>
        <c:crosses val="autoZero"/>
        <c:auto val="1"/>
        <c:lblAlgn val="ctr"/>
        <c:lblOffset val="100"/>
        <c:noMultiLvlLbl val="0"/>
      </c:catAx>
      <c:valAx>
        <c:axId val="15085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4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16.399999999999999</c:v>
                </c:pt>
                <c:pt idx="1">
                  <c:v>38.299999999999997</c:v>
                </c:pt>
                <c:pt idx="2">
                  <c:v>2.2000000000000002</c:v>
                </c:pt>
                <c:pt idx="3">
                  <c:v>43.1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40.983606557377051</c:v>
                </c:pt>
                <c:pt idx="1">
                  <c:v>55.940594059405946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59.016393442622949</c:v>
                </c:pt>
                <c:pt idx="1">
                  <c:v>44.059405940594061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0970368"/>
        <c:axId val="150971904"/>
      </c:barChart>
      <c:catAx>
        <c:axId val="150970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971904"/>
        <c:crosses val="autoZero"/>
        <c:auto val="1"/>
        <c:lblAlgn val="ctr"/>
        <c:lblOffset val="100"/>
        <c:noMultiLvlLbl val="0"/>
      </c:catAx>
      <c:valAx>
        <c:axId val="1509719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9703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84576"/>
        <c:axId val="150986112"/>
      </c:barChart>
      <c:catAx>
        <c:axId val="15098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86112"/>
        <c:crosses val="autoZero"/>
        <c:auto val="1"/>
        <c:lblAlgn val="ctr"/>
        <c:lblOffset val="100"/>
        <c:noMultiLvlLbl val="0"/>
      </c:catAx>
      <c:valAx>
        <c:axId val="15098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84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4.4000000000000004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14784"/>
        <c:axId val="151020672"/>
      </c:barChart>
      <c:catAx>
        <c:axId val="1510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0672"/>
        <c:crosses val="autoZero"/>
        <c:auto val="1"/>
        <c:lblAlgn val="ctr"/>
        <c:lblOffset val="100"/>
        <c:noMultiLvlLbl val="0"/>
      </c:catAx>
      <c:valAx>
        <c:axId val="15102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14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34</c:v>
                </c:pt>
                <c:pt idx="1">
                  <c:v>11.7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45248"/>
        <c:axId val="151046784"/>
      </c:barChart>
      <c:catAx>
        <c:axId val="15104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46784"/>
        <c:crosses val="autoZero"/>
        <c:auto val="1"/>
        <c:lblAlgn val="ctr"/>
        <c:lblOffset val="100"/>
        <c:noMultiLvlLbl val="0"/>
      </c:catAx>
      <c:valAx>
        <c:axId val="15104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4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1073152"/>
        <c:axId val="151074688"/>
      </c:barChart>
      <c:catAx>
        <c:axId val="15107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74688"/>
        <c:crosses val="autoZero"/>
        <c:auto val="1"/>
        <c:lblAlgn val="ctr"/>
        <c:lblOffset val="100"/>
        <c:noMultiLvlLbl val="0"/>
      </c:catAx>
      <c:valAx>
        <c:axId val="15107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07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86144"/>
        <c:axId val="153309568"/>
      </c:barChart>
      <c:catAx>
        <c:axId val="15328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309568"/>
        <c:crosses val="autoZero"/>
        <c:auto val="1"/>
        <c:lblAlgn val="ctr"/>
        <c:lblOffset val="100"/>
        <c:noMultiLvlLbl val="0"/>
      </c:catAx>
      <c:valAx>
        <c:axId val="15330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86144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99648"/>
        <c:axId val="151101440"/>
      </c:barChart>
      <c:catAx>
        <c:axId val="15109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01440"/>
        <c:crosses val="autoZero"/>
        <c:auto val="1"/>
        <c:lblAlgn val="ctr"/>
        <c:lblOffset val="100"/>
        <c:noMultiLvlLbl val="0"/>
      </c:catAx>
      <c:valAx>
        <c:axId val="15110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99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48.3</c:v>
                </c:pt>
                <c:pt idx="1">
                  <c:v>52.2</c:v>
                </c:pt>
                <c:pt idx="2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10.3</c:v>
                </c:pt>
                <c:pt idx="1">
                  <c:v>6.2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41.4</c:v>
                </c:pt>
                <c:pt idx="1">
                  <c:v>41.6</c:v>
                </c:pt>
                <c:pt idx="2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1127936"/>
        <c:axId val="151129472"/>
      </c:barChart>
      <c:catAx>
        <c:axId val="1511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29472"/>
        <c:crosses val="autoZero"/>
        <c:auto val="1"/>
        <c:lblAlgn val="ctr"/>
        <c:lblOffset val="100"/>
        <c:noMultiLvlLbl val="0"/>
      </c:catAx>
      <c:valAx>
        <c:axId val="151129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11279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56224"/>
        <c:axId val="151157760"/>
      </c:barChart>
      <c:catAx>
        <c:axId val="15115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57760"/>
        <c:crosses val="autoZero"/>
        <c:auto val="1"/>
        <c:lblAlgn val="ctr"/>
        <c:lblOffset val="100"/>
        <c:noMultiLvlLbl val="0"/>
      </c:catAx>
      <c:valAx>
        <c:axId val="151157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156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0416"/>
        <c:axId val="151181952"/>
      </c:barChart>
      <c:catAx>
        <c:axId val="15118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1952"/>
        <c:crosses val="autoZero"/>
        <c:auto val="1"/>
        <c:lblAlgn val="ctr"/>
        <c:lblOffset val="100"/>
        <c:noMultiLvlLbl val="0"/>
      </c:catAx>
      <c:valAx>
        <c:axId val="151181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180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204608"/>
        <c:axId val="151206144"/>
      </c:barChart>
      <c:catAx>
        <c:axId val="15120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06144"/>
        <c:crosses val="autoZero"/>
        <c:auto val="1"/>
        <c:lblAlgn val="ctr"/>
        <c:lblOffset val="100"/>
        <c:noMultiLvlLbl val="0"/>
      </c:catAx>
      <c:valAx>
        <c:axId val="151206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20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17.5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26.2</c:v>
                </c:pt>
                <c:pt idx="1">
                  <c:v>27.2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236992"/>
        <c:axId val="151238528"/>
      </c:barChart>
      <c:catAx>
        <c:axId val="1512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38528"/>
        <c:crosses val="autoZero"/>
        <c:auto val="1"/>
        <c:lblAlgn val="ctr"/>
        <c:lblOffset val="100"/>
        <c:noMultiLvlLbl val="0"/>
      </c:catAx>
      <c:valAx>
        <c:axId val="1512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36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145.636</c:v>
                </c:pt>
                <c:pt idx="1">
                  <c:v>177.887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9376"/>
        <c:axId val="151270912"/>
      </c:barChart>
      <c:catAx>
        <c:axId val="15126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70912"/>
        <c:crosses val="autoZero"/>
        <c:auto val="1"/>
        <c:lblAlgn val="ctr"/>
        <c:lblOffset val="100"/>
        <c:noMultiLvlLbl val="0"/>
      </c:catAx>
      <c:valAx>
        <c:axId val="151270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2176.9499999999998</c:v>
                </c:pt>
                <c:pt idx="1">
                  <c:v>14836.27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7024"/>
        <c:axId val="151302912"/>
      </c:barChart>
      <c:catAx>
        <c:axId val="1512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2912"/>
        <c:crosses val="autoZero"/>
        <c:auto val="1"/>
        <c:lblAlgn val="ctr"/>
        <c:lblOffset val="100"/>
        <c:noMultiLvlLbl val="0"/>
      </c:catAx>
      <c:valAx>
        <c:axId val="15130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115</c:v>
                </c:pt>
                <c:pt idx="1">
                  <c:v>126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120</c:v>
                </c:pt>
                <c:pt idx="1">
                  <c:v>138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12640"/>
        <c:axId val="151318528"/>
      </c:barChart>
      <c:catAx>
        <c:axId val="15131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18528"/>
        <c:crosses val="autoZero"/>
        <c:auto val="1"/>
        <c:lblAlgn val="ctr"/>
        <c:lblOffset val="100"/>
        <c:noMultiLvlLbl val="0"/>
      </c:catAx>
      <c:valAx>
        <c:axId val="15131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126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3995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4166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6876</v>
      </c>
      <c r="C4" s="35">
        <v>3455</v>
      </c>
      <c r="D4" s="63">
        <v>3421</v>
      </c>
      <c r="E4" s="213"/>
    </row>
    <row r="5" spans="1:5" ht="30" x14ac:dyDescent="0.25">
      <c r="A5" s="203" t="s">
        <v>724</v>
      </c>
      <c r="B5" s="72">
        <v>6732</v>
      </c>
      <c r="C5" s="61">
        <v>3754</v>
      </c>
      <c r="D5" s="111">
        <v>2978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1033</v>
      </c>
      <c r="C4" s="71">
        <v>2024</v>
      </c>
    </row>
    <row r="5" spans="1:6" x14ac:dyDescent="0.25">
      <c r="A5" s="288" t="s">
        <v>727</v>
      </c>
      <c r="B5" s="216">
        <v>319</v>
      </c>
      <c r="C5" s="216">
        <v>341</v>
      </c>
    </row>
    <row r="6" spans="1:6" x14ac:dyDescent="0.25">
      <c r="A6" s="288" t="s">
        <v>728</v>
      </c>
      <c r="B6" s="216">
        <v>543</v>
      </c>
      <c r="C6" s="216">
        <v>582</v>
      </c>
    </row>
    <row r="7" spans="1:6" x14ac:dyDescent="0.25">
      <c r="A7" s="288" t="s">
        <v>729</v>
      </c>
      <c r="B7" s="216">
        <v>2024</v>
      </c>
      <c r="C7" s="216">
        <v>1548</v>
      </c>
    </row>
    <row r="8" spans="1:6" x14ac:dyDescent="0.25">
      <c r="A8" s="288" t="s">
        <v>730</v>
      </c>
      <c r="B8" s="216">
        <v>19</v>
      </c>
      <c r="C8" s="216">
        <v>116</v>
      </c>
    </row>
    <row r="9" spans="1:6" x14ac:dyDescent="0.25">
      <c r="A9" s="288" t="s">
        <v>731</v>
      </c>
      <c r="B9" s="216">
        <v>329</v>
      </c>
      <c r="C9" s="216">
        <v>283</v>
      </c>
    </row>
    <row r="10" spans="1:6" ht="30" x14ac:dyDescent="0.25">
      <c r="A10" s="295" t="s">
        <v>732</v>
      </c>
      <c r="B10" s="216">
        <v>1008</v>
      </c>
      <c r="C10" s="216">
        <v>163</v>
      </c>
    </row>
    <row r="11" spans="1:6" x14ac:dyDescent="0.25">
      <c r="A11" s="288" t="s">
        <v>895</v>
      </c>
      <c r="B11" s="216">
        <v>349</v>
      </c>
      <c r="C11" s="216">
        <v>374</v>
      </c>
    </row>
    <row r="12" spans="1:6" x14ac:dyDescent="0.25">
      <c r="A12" s="296" t="s">
        <v>16</v>
      </c>
      <c r="B12" s="1">
        <f>SUM(B4:B11)</f>
        <v>5624</v>
      </c>
      <c r="C12" s="1">
        <f>SUM(C4:C11)</f>
        <v>5431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898</v>
      </c>
      <c r="C19" s="71">
        <v>1533</v>
      </c>
    </row>
    <row r="20" spans="1:3" x14ac:dyDescent="0.25">
      <c r="A20" s="288" t="s">
        <v>727</v>
      </c>
      <c r="B20" s="216">
        <v>304</v>
      </c>
      <c r="C20" s="216">
        <v>344</v>
      </c>
    </row>
    <row r="21" spans="1:3" x14ac:dyDescent="0.25">
      <c r="A21" s="288" t="s">
        <v>728</v>
      </c>
      <c r="B21" s="216">
        <v>323</v>
      </c>
      <c r="C21" s="216">
        <v>363</v>
      </c>
    </row>
    <row r="22" spans="1:3" x14ac:dyDescent="0.25">
      <c r="A22" s="288" t="s">
        <v>729</v>
      </c>
      <c r="B22" s="216">
        <v>1486</v>
      </c>
      <c r="C22" s="216">
        <v>1334</v>
      </c>
    </row>
    <row r="23" spans="1:3" x14ac:dyDescent="0.25">
      <c r="A23" s="288" t="s">
        <v>730</v>
      </c>
      <c r="B23" s="216">
        <v>3</v>
      </c>
      <c r="C23" s="216">
        <v>19</v>
      </c>
    </row>
    <row r="24" spans="1:3" x14ac:dyDescent="0.25">
      <c r="A24" s="288" t="s">
        <v>731</v>
      </c>
      <c r="B24" s="216">
        <v>232</v>
      </c>
      <c r="C24" s="216">
        <v>181</v>
      </c>
    </row>
    <row r="25" spans="1:3" ht="30" x14ac:dyDescent="0.25">
      <c r="A25" s="295" t="s">
        <v>732</v>
      </c>
      <c r="B25" s="216">
        <v>619</v>
      </c>
      <c r="C25" s="216">
        <v>165</v>
      </c>
    </row>
    <row r="26" spans="1:3" x14ac:dyDescent="0.25">
      <c r="A26" s="288" t="s">
        <v>895</v>
      </c>
      <c r="B26" s="216">
        <v>108</v>
      </c>
      <c r="C26" s="216">
        <v>204</v>
      </c>
    </row>
    <row r="27" spans="1:3" x14ac:dyDescent="0.25">
      <c r="A27" s="296" t="s">
        <v>16</v>
      </c>
      <c r="B27" s="1">
        <f>SUM(B19:B26)</f>
        <v>3973</v>
      </c>
      <c r="C27" s="1">
        <f>SUM(C19:C26)</f>
        <v>4143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73.959999999999994</v>
      </c>
      <c r="C4" s="1027">
        <v>71.19</v>
      </c>
      <c r="D4" s="1027">
        <v>77.53</v>
      </c>
      <c r="E4" s="1028">
        <v>24</v>
      </c>
      <c r="F4" s="1028">
        <v>336.4</v>
      </c>
      <c r="G4" s="1029">
        <v>51.5</v>
      </c>
      <c r="H4" s="1030">
        <v>49.8</v>
      </c>
      <c r="I4" s="1031">
        <v>53.2</v>
      </c>
      <c r="J4" s="1028">
        <v>34</v>
      </c>
    </row>
    <row r="5" spans="1:12" x14ac:dyDescent="0.25">
      <c r="A5" s="500">
        <v>2021</v>
      </c>
      <c r="B5" s="759">
        <v>72.45</v>
      </c>
      <c r="C5" s="760">
        <v>69.180000000000007</v>
      </c>
      <c r="D5" s="760">
        <v>76.66</v>
      </c>
      <c r="E5" s="1032">
        <v>23</v>
      </c>
      <c r="F5" s="1032">
        <v>332.7</v>
      </c>
      <c r="G5" s="1033">
        <v>51.4</v>
      </c>
      <c r="H5" s="1034">
        <v>49.7</v>
      </c>
      <c r="I5" s="1035">
        <v>53.1</v>
      </c>
      <c r="J5" s="1032">
        <v>11.7</v>
      </c>
    </row>
    <row r="6" spans="1:12" x14ac:dyDescent="0.25">
      <c r="A6" s="501">
        <v>2022</v>
      </c>
      <c r="B6" s="1020">
        <v>71.97</v>
      </c>
      <c r="C6" s="1021">
        <v>68.5</v>
      </c>
      <c r="D6" s="1021">
        <v>76.349999999999994</v>
      </c>
      <c r="E6" s="1022">
        <v>22</v>
      </c>
      <c r="F6" s="1022">
        <v>340.2</v>
      </c>
      <c r="G6" s="1023">
        <v>51.5</v>
      </c>
      <c r="H6" s="1024">
        <v>50.2</v>
      </c>
      <c r="I6" s="1025">
        <v>52.8</v>
      </c>
      <c r="J6" s="1022">
        <v>12.3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34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11.7</v>
      </c>
    </row>
    <row r="13" spans="1:12" x14ac:dyDescent="0.25">
      <c r="A13" s="635">
        <f t="shared" si="0"/>
        <v>2022</v>
      </c>
      <c r="B13" s="629">
        <f t="shared" si="1"/>
        <v>12.3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1535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1924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23.6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55269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864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126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1726</v>
      </c>
      <c r="C5" s="70">
        <v>1886</v>
      </c>
      <c r="D5" s="55">
        <v>1160</v>
      </c>
      <c r="E5" s="110">
        <v>726</v>
      </c>
      <c r="F5" s="55">
        <v>21.4</v>
      </c>
      <c r="G5" s="55">
        <v>26.2</v>
      </c>
      <c r="H5" s="110">
        <v>16.600000000000001</v>
      </c>
      <c r="I5" s="55">
        <v>46207</v>
      </c>
      <c r="J5" s="70"/>
      <c r="K5" s="55"/>
      <c r="L5" s="55"/>
      <c r="M5" s="71">
        <v>118</v>
      </c>
      <c r="N5" s="71">
        <v>120</v>
      </c>
      <c r="O5" s="71">
        <v>115</v>
      </c>
    </row>
    <row r="6" spans="1:16" x14ac:dyDescent="0.25">
      <c r="A6" s="217">
        <v>2021</v>
      </c>
      <c r="B6" s="214">
        <v>1691</v>
      </c>
      <c r="C6" s="214">
        <v>1907</v>
      </c>
      <c r="D6" s="58">
        <v>1166</v>
      </c>
      <c r="E6" s="162">
        <v>741</v>
      </c>
      <c r="F6" s="58">
        <v>22.3</v>
      </c>
      <c r="G6" s="58">
        <v>27.2</v>
      </c>
      <c r="H6" s="162">
        <v>17.5</v>
      </c>
      <c r="I6" s="58">
        <v>49758</v>
      </c>
      <c r="J6" s="214">
        <v>1107</v>
      </c>
      <c r="K6" s="58">
        <v>582</v>
      </c>
      <c r="L6" s="58">
        <v>525</v>
      </c>
      <c r="M6" s="216">
        <v>132</v>
      </c>
      <c r="N6" s="216">
        <v>138</v>
      </c>
      <c r="O6" s="216">
        <v>126</v>
      </c>
    </row>
    <row r="7" spans="1:16" x14ac:dyDescent="0.25">
      <c r="A7" s="231">
        <v>2022</v>
      </c>
      <c r="B7" s="169">
        <v>1535</v>
      </c>
      <c r="C7" s="169">
        <v>1924</v>
      </c>
      <c r="D7" s="94">
        <v>1177</v>
      </c>
      <c r="E7" s="171">
        <v>747</v>
      </c>
      <c r="F7" s="94">
        <v>23.6</v>
      </c>
      <c r="G7" s="58">
        <v>28.3</v>
      </c>
      <c r="H7" s="162">
        <v>18.7</v>
      </c>
      <c r="I7" s="94">
        <v>55269</v>
      </c>
      <c r="J7" s="169">
        <v>1017</v>
      </c>
      <c r="K7" s="94">
        <v>517</v>
      </c>
      <c r="L7" s="94">
        <v>500</v>
      </c>
      <c r="M7" s="216">
        <v>126</v>
      </c>
      <c r="N7" s="216">
        <v>126</v>
      </c>
      <c r="O7" s="216">
        <v>127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864</v>
      </c>
      <c r="K8" s="1082">
        <v>437</v>
      </c>
      <c r="L8" s="1082">
        <v>427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46207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49758</v>
      </c>
      <c r="F14" s="516">
        <f>A5</f>
        <v>2020</v>
      </c>
      <c r="G14" s="312">
        <f>IF(ISBLANK(E5),"",E5)</f>
        <v>726</v>
      </c>
      <c r="H14" s="312">
        <f>IF(ISBLANK(D5),"",D5)</f>
        <v>1160</v>
      </c>
      <c r="K14" s="516">
        <f>A6</f>
        <v>2021</v>
      </c>
      <c r="L14" s="312">
        <f>IF(ISBLANK(L6),"",L6)</f>
        <v>525</v>
      </c>
      <c r="M14" s="312">
        <f>IF(ISBLANK(K6),"",K6)</f>
        <v>582</v>
      </c>
    </row>
    <row r="15" spans="1:16" x14ac:dyDescent="0.25">
      <c r="A15" s="483">
        <f>A7</f>
        <v>2022</v>
      </c>
      <c r="B15" s="313">
        <f t="shared" si="0"/>
        <v>55269</v>
      </c>
      <c r="F15" s="488">
        <f t="shared" ref="F15:F16" si="1">A6</f>
        <v>2021</v>
      </c>
      <c r="G15" s="481">
        <f t="shared" ref="G15:G16" si="2">IF(ISBLANK(E6),"",E6)</f>
        <v>741</v>
      </c>
      <c r="H15" s="481">
        <f t="shared" ref="H15:H16" si="3">IF(ISBLANK(D6),"",D6)</f>
        <v>1166</v>
      </c>
      <c r="K15" s="488">
        <f>A7</f>
        <v>2022</v>
      </c>
      <c r="L15" s="481">
        <f t="shared" ref="L15:L16" si="4">IF(ISBLANK(L7),"",L7)</f>
        <v>500</v>
      </c>
      <c r="M15" s="481">
        <f t="shared" ref="M15:M16" si="5">IF(ISBLANK(K7),"",K7)</f>
        <v>517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747</v>
      </c>
      <c r="H16" s="313">
        <f t="shared" si="3"/>
        <v>1177</v>
      </c>
      <c r="K16" s="483">
        <f>A8</f>
        <v>2023</v>
      </c>
      <c r="L16" s="313">
        <f t="shared" si="4"/>
        <v>427</v>
      </c>
      <c r="M16" s="313">
        <f t="shared" si="5"/>
        <v>437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1726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1691</v>
      </c>
      <c r="C21" s="375"/>
      <c r="D21" s="199"/>
      <c r="F21" s="516">
        <f>A5</f>
        <v>2020</v>
      </c>
      <c r="G21" s="312">
        <f>IF(ISBLANK(E5),"",E5)</f>
        <v>726</v>
      </c>
      <c r="H21" s="312">
        <f>IF(ISBLANK(D5),"",D5)</f>
        <v>1160</v>
      </c>
      <c r="K21" s="516">
        <f>A6</f>
        <v>2021</v>
      </c>
      <c r="L21" s="312">
        <f>IF(ISBLANK(L6),"",L6)</f>
        <v>525</v>
      </c>
      <c r="M21" s="312">
        <f>IF(ISBLANK(K6),"",K6)</f>
        <v>582</v>
      </c>
    </row>
    <row r="22" spans="1:15" x14ac:dyDescent="0.25">
      <c r="A22" s="483">
        <f t="shared" si="6"/>
        <v>2022</v>
      </c>
      <c r="B22" s="313">
        <f t="shared" si="7"/>
        <v>1535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741</v>
      </c>
      <c r="H22" s="481">
        <f t="shared" ref="H22:H23" si="10">IF(ISBLANK(D6),"",D6)</f>
        <v>1166</v>
      </c>
      <c r="K22" s="488">
        <f>A7</f>
        <v>2022</v>
      </c>
      <c r="L22" s="481">
        <f>IF(ISBLANK(L7),"",L7)</f>
        <v>500</v>
      </c>
      <c r="M22" s="481">
        <f>IF(ISBLANK(K7),"",K7)</f>
        <v>517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747</v>
      </c>
      <c r="H23" s="313">
        <f t="shared" si="10"/>
        <v>1177</v>
      </c>
      <c r="K23" s="483">
        <f>A8</f>
        <v>2023</v>
      </c>
      <c r="L23" s="313">
        <f>IF(ISBLANK(L8),"",L8)</f>
        <v>427</v>
      </c>
      <c r="M23" s="313">
        <f>IF(ISBLANK(K8),"",K8)</f>
        <v>437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1726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1691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1535</v>
      </c>
      <c r="C28" s="375"/>
      <c r="D28" s="199"/>
      <c r="F28" s="516">
        <f>A5</f>
        <v>2020</v>
      </c>
      <c r="G28" s="312">
        <f>IF(ISBLANK(H5),"",H5)</f>
        <v>16.600000000000001</v>
      </c>
      <c r="H28" s="312">
        <f>IF(ISBLANK(G5),"",G5)</f>
        <v>26.2</v>
      </c>
      <c r="K28" s="516">
        <f>A5</f>
        <v>2020</v>
      </c>
      <c r="L28" s="312">
        <f>IF(ISBLANK(O5),"",O5)</f>
        <v>115</v>
      </c>
      <c r="M28" s="312">
        <f>IF(ISBLANK(N5),"",N5)</f>
        <v>120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17.5</v>
      </c>
      <c r="H29" s="481">
        <f t="shared" ref="H29:H30" si="15">IF(ISBLANK(G6),"",G6)</f>
        <v>27.2</v>
      </c>
      <c r="K29" s="488">
        <f t="shared" ref="K29:K30" si="16">A6</f>
        <v>2021</v>
      </c>
      <c r="L29" s="481">
        <f t="shared" ref="L29:L30" si="17">IF(ISBLANK(O6),"",O6)</f>
        <v>126</v>
      </c>
      <c r="M29" s="481">
        <f t="shared" ref="M29:M30" si="18">IF(ISBLANK(N6),"",N6)</f>
        <v>138</v>
      </c>
    </row>
    <row r="30" spans="1:15" x14ac:dyDescent="0.25">
      <c r="F30" s="483">
        <f t="shared" si="13"/>
        <v>2022</v>
      </c>
      <c r="G30" s="313">
        <f t="shared" si="14"/>
        <v>18.7</v>
      </c>
      <c r="H30" s="313">
        <f t="shared" si="15"/>
        <v>28.3</v>
      </c>
      <c r="K30" s="483">
        <f t="shared" si="16"/>
        <v>2022</v>
      </c>
      <c r="L30" s="313">
        <f t="shared" si="17"/>
        <v>127</v>
      </c>
      <c r="M30" s="313">
        <f t="shared" si="18"/>
        <v>126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16.600000000000001</v>
      </c>
      <c r="H35" s="312">
        <f>IF(ISBLANK(G5),"",G5)</f>
        <v>26.2</v>
      </c>
      <c r="K35" s="516">
        <f>A5</f>
        <v>2020</v>
      </c>
      <c r="L35" s="312">
        <f>IF(ISBLANK(O5),"",O5)</f>
        <v>115</v>
      </c>
      <c r="M35" s="312">
        <f>IF(ISBLANK(N5),"",N5)</f>
        <v>120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17.5</v>
      </c>
      <c r="H36" s="481">
        <f t="shared" ref="H36:H37" si="21">IF(ISBLANK(G6),"",G6)</f>
        <v>27.2</v>
      </c>
      <c r="K36" s="488">
        <f t="shared" ref="K36:K37" si="22">A6</f>
        <v>2021</v>
      </c>
      <c r="L36" s="481">
        <f t="shared" ref="L36:L37" si="23">IF(ISBLANK(O6),"",O6)</f>
        <v>126</v>
      </c>
      <c r="M36" s="481">
        <f t="shared" ref="M36:M37" si="24">IF(ISBLANK(N6),"",N6)</f>
        <v>138</v>
      </c>
    </row>
    <row r="37" spans="6:15" x14ac:dyDescent="0.25">
      <c r="F37" s="483">
        <f t="shared" si="19"/>
        <v>2022</v>
      </c>
      <c r="G37" s="313">
        <f t="shared" si="20"/>
        <v>18.7</v>
      </c>
      <c r="H37" s="313">
        <f t="shared" si="21"/>
        <v>28.3</v>
      </c>
      <c r="K37" s="483">
        <f t="shared" si="22"/>
        <v>2022</v>
      </c>
      <c r="L37" s="313">
        <f t="shared" si="23"/>
        <v>127</v>
      </c>
      <c r="M37" s="313">
        <f t="shared" si="24"/>
        <v>126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19</v>
      </c>
      <c r="C6" s="35">
        <v>18.399999999999999</v>
      </c>
      <c r="D6" s="63">
        <v>19.600000000000001</v>
      </c>
      <c r="E6" s="35">
        <v>59.5</v>
      </c>
      <c r="F6" s="35">
        <v>57</v>
      </c>
      <c r="G6" s="35">
        <v>62.3</v>
      </c>
      <c r="H6" s="294">
        <v>21.5</v>
      </c>
      <c r="I6" s="35">
        <v>24.6</v>
      </c>
      <c r="J6" s="63">
        <v>18.100000000000001</v>
      </c>
      <c r="M6" s="127" t="s">
        <v>16</v>
      </c>
      <c r="N6" s="937">
        <f>IF(ISBLANK(B8),"",B8)</f>
        <v>13.8</v>
      </c>
      <c r="O6" s="937">
        <f>IF(ISBLANK(E8),"",E8)</f>
        <v>60.8</v>
      </c>
      <c r="P6" s="128">
        <f>IF(ISBLANK(H8),"",H8)</f>
        <v>25.5</v>
      </c>
    </row>
    <row r="7" spans="1:19" x14ac:dyDescent="0.25">
      <c r="A7" s="288">
        <v>2022</v>
      </c>
      <c r="B7" s="169">
        <v>17.399999999999999</v>
      </c>
      <c r="C7" s="94">
        <v>15.9</v>
      </c>
      <c r="D7" s="171">
        <v>19</v>
      </c>
      <c r="E7" s="94">
        <v>60.5</v>
      </c>
      <c r="F7" s="94">
        <v>59</v>
      </c>
      <c r="G7" s="94">
        <v>62</v>
      </c>
      <c r="H7" s="169">
        <v>22.1</v>
      </c>
      <c r="I7" s="94">
        <v>25.1</v>
      </c>
      <c r="J7" s="171">
        <v>19</v>
      </c>
    </row>
    <row r="8" spans="1:19" x14ac:dyDescent="0.25">
      <c r="A8" s="220">
        <v>2023</v>
      </c>
      <c r="B8" s="169">
        <v>13.8</v>
      </c>
      <c r="C8" s="94">
        <v>12.1</v>
      </c>
      <c r="D8" s="171">
        <v>15.5</v>
      </c>
      <c r="E8" s="94">
        <v>60.8</v>
      </c>
      <c r="F8" s="94">
        <v>61.6</v>
      </c>
      <c r="G8" s="94">
        <v>60</v>
      </c>
      <c r="H8" s="169">
        <v>25.5</v>
      </c>
      <c r="I8" s="94">
        <v>26.3</v>
      </c>
      <c r="J8" s="171">
        <v>24.6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15.5</v>
      </c>
      <c r="O12" s="938">
        <f>IF(ISBLANK(G8),"",G8)</f>
        <v>60</v>
      </c>
      <c r="P12" s="940">
        <f>IF(ISBLANK(J8),"",J8)</f>
        <v>24.6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12.1</v>
      </c>
      <c r="O13" s="939">
        <f>IF(ISBLANK(F8),"",F8)</f>
        <v>61.6</v>
      </c>
      <c r="P13" s="941">
        <f>IF(ISBLANK(I8),"",I8)</f>
        <v>26.3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13.8</v>
      </c>
      <c r="O20" s="937">
        <f>IF(ISBLANK(E8),"",E8)</f>
        <v>60.8</v>
      </c>
      <c r="P20" s="942">
        <f>IF(ISBLANK(H8),"",H8)</f>
        <v>25.5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15.5</v>
      </c>
      <c r="O24" s="938">
        <f>IF(ISBLANK(G8),"",G8)</f>
        <v>60</v>
      </c>
      <c r="P24" s="940">
        <f>IF(ISBLANK(J8),"",J8)</f>
        <v>24.6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12.1</v>
      </c>
      <c r="O25" s="939">
        <f>IF(ISBLANK(F8),"",F8)</f>
        <v>61.6</v>
      </c>
      <c r="P25" s="941">
        <f>IF(ISBLANK(I8),"",I8)</f>
        <v>26.3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377968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46314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386628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47375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931921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114192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75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0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3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250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20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37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94313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16.5</v>
      </c>
      <c r="E20" s="602">
        <v>16</v>
      </c>
      <c r="F20" s="602">
        <v>16.399999999999999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34.200000000000003</v>
      </c>
      <c r="E21" s="753">
        <v>40.5</v>
      </c>
      <c r="F21" s="753">
        <v>38.299999999999997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5.9</v>
      </c>
      <c r="E22" s="754">
        <v>2</v>
      </c>
      <c r="F22" s="754">
        <v>2.2000000000000002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16.399999999999999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38.299999999999997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2.2000000000000002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43.1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16.399999999999999</v>
      </c>
      <c r="C30" s="206" t="s">
        <v>501</v>
      </c>
    </row>
    <row r="31" spans="1:11" x14ac:dyDescent="0.25">
      <c r="A31" s="700" t="s">
        <v>1438</v>
      </c>
      <c r="B31" s="736">
        <f>F21</f>
        <v>38.299999999999997</v>
      </c>
    </row>
    <row r="32" spans="1:11" x14ac:dyDescent="0.25">
      <c r="A32" s="700" t="s">
        <v>1439</v>
      </c>
      <c r="B32" s="736">
        <f>F22</f>
        <v>2.2000000000000002</v>
      </c>
    </row>
    <row r="33" spans="1:2" x14ac:dyDescent="0.25">
      <c r="A33" s="701" t="s">
        <v>1440</v>
      </c>
      <c r="B33" s="734">
        <f>100-(B30+B31+B32)</f>
        <v>43.1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68</v>
      </c>
      <c r="C4" s="71">
        <v>1</v>
      </c>
      <c r="D4" s="71">
        <v>3</v>
      </c>
      <c r="G4" s="219">
        <f>A4</f>
        <v>2020</v>
      </c>
      <c r="H4" s="291">
        <f>IF(ISBLANK(C4),"",C4)</f>
        <v>1</v>
      </c>
      <c r="I4" s="291">
        <f>IF(ISBLANK(D4),"",D4)</f>
        <v>3</v>
      </c>
    </row>
    <row r="5" spans="1:9" x14ac:dyDescent="0.25">
      <c r="A5" s="288">
        <v>2021</v>
      </c>
      <c r="B5" s="216">
        <v>73</v>
      </c>
      <c r="C5" s="216">
        <v>0</v>
      </c>
      <c r="D5" s="216">
        <v>5</v>
      </c>
      <c r="G5" s="288">
        <f t="shared" ref="G5:G6" si="0">A5</f>
        <v>2021</v>
      </c>
      <c r="H5" s="292">
        <f t="shared" ref="H5:H6" si="1">IF(ISBLANK(C5),"",C5)</f>
        <v>0</v>
      </c>
      <c r="I5" s="292">
        <f t="shared" ref="I5:I6" si="2">IF(ISBLANK(D5),"",D5)</f>
        <v>5</v>
      </c>
    </row>
    <row r="6" spans="1:9" x14ac:dyDescent="0.25">
      <c r="A6" s="220">
        <v>2022</v>
      </c>
      <c r="B6" s="170">
        <v>75</v>
      </c>
      <c r="C6" s="170">
        <v>0</v>
      </c>
      <c r="D6" s="170">
        <v>3</v>
      </c>
      <c r="G6" s="221">
        <f t="shared" si="0"/>
        <v>2022</v>
      </c>
      <c r="H6" s="293">
        <f t="shared" si="1"/>
        <v>0</v>
      </c>
      <c r="I6" s="293">
        <f t="shared" si="2"/>
        <v>3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</v>
      </c>
      <c r="I12" s="291">
        <f>IF(ISBLANK(D4),"",D4)</f>
        <v>3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0</v>
      </c>
      <c r="I13" s="292">
        <f t="shared" si="4"/>
        <v>5</v>
      </c>
    </row>
    <row r="14" spans="1:9" x14ac:dyDescent="0.25">
      <c r="G14" s="221">
        <f t="shared" si="3"/>
        <v>2022</v>
      </c>
      <c r="H14" s="293">
        <f t="shared" ref="H14:I14" si="5">IF(ISBLANK(C6),"",C6)</f>
        <v>0</v>
      </c>
      <c r="I14" s="293">
        <f t="shared" si="5"/>
        <v>3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216</v>
      </c>
      <c r="C23" s="71">
        <v>25</v>
      </c>
      <c r="D23" s="71">
        <v>33</v>
      </c>
      <c r="G23" s="219">
        <f>A23</f>
        <v>2020</v>
      </c>
      <c r="H23" s="291">
        <f>IF(ISBLANK(C23),"",C23)</f>
        <v>25</v>
      </c>
      <c r="I23" s="291">
        <f>IF(ISBLANK(D23),"",D23)</f>
        <v>33</v>
      </c>
    </row>
    <row r="24" spans="1:13" x14ac:dyDescent="0.25">
      <c r="A24" s="288">
        <v>2021</v>
      </c>
      <c r="B24" s="216">
        <v>231</v>
      </c>
      <c r="C24" s="216">
        <v>20</v>
      </c>
      <c r="D24" s="216">
        <v>35</v>
      </c>
      <c r="G24" s="288">
        <f t="shared" ref="G24:G25" si="6">A24</f>
        <v>2021</v>
      </c>
      <c r="H24" s="292">
        <f t="shared" ref="H24:H25" si="7">IF(ISBLANK(C24),"",C24)</f>
        <v>20</v>
      </c>
      <c r="I24" s="292">
        <f t="shared" ref="I24:I25" si="8">IF(ISBLANK(D24),"",D24)</f>
        <v>35</v>
      </c>
    </row>
    <row r="25" spans="1:13" x14ac:dyDescent="0.25">
      <c r="A25" s="220">
        <v>2022</v>
      </c>
      <c r="B25" s="170">
        <v>250</v>
      </c>
      <c r="C25" s="170">
        <v>20</v>
      </c>
      <c r="D25" s="170">
        <v>37</v>
      </c>
      <c r="G25" s="221">
        <f t="shared" si="6"/>
        <v>2022</v>
      </c>
      <c r="H25" s="293">
        <f t="shared" si="7"/>
        <v>20</v>
      </c>
      <c r="I25" s="293">
        <f t="shared" si="8"/>
        <v>37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25</v>
      </c>
      <c r="I31" s="291">
        <f>IF(ISBLANK(D23),"",D23)</f>
        <v>33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20</v>
      </c>
      <c r="I32" s="292">
        <f t="shared" si="10"/>
        <v>35</v>
      </c>
    </row>
    <row r="33" spans="7:9" x14ac:dyDescent="0.25">
      <c r="G33" s="221">
        <f t="shared" si="9"/>
        <v>2022</v>
      </c>
      <c r="H33" s="293">
        <f t="shared" ref="H33:I33" si="11">IF(ISBLANK(C25),"",C25)</f>
        <v>20</v>
      </c>
      <c r="I33" s="293">
        <f t="shared" si="11"/>
        <v>37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133138</v>
      </c>
      <c r="C4" s="1086">
        <v>15110</v>
      </c>
      <c r="D4" s="110">
        <v>276288</v>
      </c>
      <c r="E4" s="70">
        <v>31357</v>
      </c>
      <c r="F4" s="1085">
        <v>47933</v>
      </c>
      <c r="G4" s="70">
        <v>5440</v>
      </c>
      <c r="H4" s="1087">
        <v>808752</v>
      </c>
      <c r="I4" s="1086">
        <v>91789</v>
      </c>
    </row>
    <row r="5" spans="1:9" x14ac:dyDescent="0.25">
      <c r="A5" s="589">
        <v>2021</v>
      </c>
      <c r="B5" s="1088">
        <v>143212</v>
      </c>
      <c r="C5" s="1089">
        <v>16775</v>
      </c>
      <c r="D5" s="162">
        <v>361461</v>
      </c>
      <c r="E5" s="214">
        <v>42341</v>
      </c>
      <c r="F5" s="1088">
        <v>17501</v>
      </c>
      <c r="G5" s="214">
        <v>2050</v>
      </c>
      <c r="H5" s="1090">
        <v>892313</v>
      </c>
      <c r="I5" s="1089">
        <v>104523</v>
      </c>
    </row>
    <row r="6" spans="1:9" x14ac:dyDescent="0.25">
      <c r="A6" s="590">
        <v>2022</v>
      </c>
      <c r="B6" s="1091">
        <v>153119</v>
      </c>
      <c r="C6" s="1092">
        <v>18762</v>
      </c>
      <c r="D6" s="171">
        <v>356838</v>
      </c>
      <c r="E6" s="169">
        <v>43725</v>
      </c>
      <c r="F6" s="1091">
        <v>20367</v>
      </c>
      <c r="G6" s="169">
        <v>2496</v>
      </c>
      <c r="H6" s="1093">
        <v>931921</v>
      </c>
      <c r="I6" s="1092">
        <v>114192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78455</v>
      </c>
      <c r="C4" s="1085">
        <v>341806</v>
      </c>
      <c r="D4" s="1086">
        <v>38793</v>
      </c>
      <c r="E4" s="1085">
        <v>347297</v>
      </c>
      <c r="F4" s="1086">
        <v>39416</v>
      </c>
    </row>
    <row r="5" spans="1:6" x14ac:dyDescent="0.25">
      <c r="A5" s="482">
        <v>2021</v>
      </c>
      <c r="B5" s="1090">
        <v>135660</v>
      </c>
      <c r="C5" s="1088">
        <v>378366</v>
      </c>
      <c r="D5" s="1089">
        <v>44321</v>
      </c>
      <c r="E5" s="1088">
        <v>366856</v>
      </c>
      <c r="F5" s="1089">
        <v>42972</v>
      </c>
    </row>
    <row r="6" spans="1:6" ht="15.75" thickBot="1" x14ac:dyDescent="0.3">
      <c r="A6" s="962">
        <v>2022</v>
      </c>
      <c r="B6" s="1094">
        <v>94313</v>
      </c>
      <c r="C6" s="1095">
        <v>377968</v>
      </c>
      <c r="D6" s="1096">
        <v>46314</v>
      </c>
      <c r="E6" s="1095">
        <v>386628</v>
      </c>
      <c r="F6" s="1096">
        <v>47375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Рековац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366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32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8161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22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5.4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27.1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-21.7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71.97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51.5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340.2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2.4300000000000002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6876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6732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132</v>
      </c>
      <c r="C63" s="550">
        <f>IF(ISBLANK('DEM2'!C7),"-",'DEM2'!C7)</f>
        <v>151</v>
      </c>
      <c r="D63" s="550"/>
      <c r="E63" s="550">
        <f>IF(ISBLANK('DEM2'!D8),"-",'DEM2'!D8)</f>
        <v>139</v>
      </c>
      <c r="F63" s="550">
        <f>IF(ISBLANK('DEM2'!C8),"-",'DEM2'!C8)</f>
        <v>155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202</v>
      </c>
      <c r="C64" s="319">
        <f>IF(ISBLANK('DEM2'!F7),"-",'DEM2'!F7)</f>
        <v>231</v>
      </c>
      <c r="D64" s="791"/>
      <c r="E64" s="319">
        <f>IF(ISBLANK('DEM2'!G8),"-",'DEM2'!G8)</f>
        <v>183</v>
      </c>
      <c r="F64" s="319">
        <f>IF(ISBLANK('DEM2'!F8),"-",'DEM2'!F8)</f>
        <v>216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152</v>
      </c>
      <c r="C65" s="347">
        <f>IF(ISBLANK('DEM2'!I7),"-",'DEM2'!I7)</f>
        <v>140</v>
      </c>
      <c r="D65" s="395"/>
      <c r="E65" s="347">
        <f>IF(ISBLANK('DEM2'!J8),"-",'DEM2'!J8)</f>
        <v>139</v>
      </c>
      <c r="F65" s="347">
        <f>IF(ISBLANK('DEM2'!I8),"-",'DEM2'!I8)</f>
        <v>138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448</v>
      </c>
      <c r="C66" s="319">
        <f>IF(ISBLANK('DEM2'!L7),"-",'DEM2'!L7)</f>
        <v>481</v>
      </c>
      <c r="D66" s="397"/>
      <c r="E66" s="319">
        <f>IF(ISBLANK('DEM2'!M8),"-",'DEM2'!M8)</f>
        <v>429</v>
      </c>
      <c r="F66" s="319">
        <f>IF(ISBLANK('DEM2'!L8),"-",'DEM2'!L8)</f>
        <v>476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566</v>
      </c>
      <c r="C67" s="319">
        <f>IF(ISBLANK('DEM2'!O7),"-",'DEM2'!O7)</f>
        <v>613</v>
      </c>
      <c r="D67" s="397"/>
      <c r="E67" s="319">
        <f>IF(ISBLANK('DEM2'!P8),"-",'DEM2'!P8)</f>
        <v>500</v>
      </c>
      <c r="F67" s="319">
        <f>IF(ISBLANK('DEM2'!O8),"-",'DEM2'!O8)</f>
        <v>553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2281</v>
      </c>
      <c r="C68" s="416">
        <f>IF(ISBLANK('DEM2'!R7),"-",'DEM2'!R7)</f>
        <v>2582</v>
      </c>
      <c r="D68" s="422"/>
      <c r="E68" s="416">
        <f>IF(ISBLANK('DEM2'!S8),"-",'DEM2'!S8)</f>
        <v>2156</v>
      </c>
      <c r="F68" s="416">
        <f>IF(ISBLANK('DEM2'!R8),"-",'DEM2'!R8)</f>
        <v>2430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4245</v>
      </c>
      <c r="C69" s="465">
        <f>IF(ISBLANK('DEM2'!U7),"-",'DEM2'!U7)</f>
        <v>4292</v>
      </c>
      <c r="D69" s="801"/>
      <c r="E69" s="465">
        <f>IF(ISBLANK('DEM2'!V8),"-",'DEM2'!V8)</f>
        <v>3995</v>
      </c>
      <c r="F69" s="465">
        <f>IF(ISBLANK('DEM2'!U8),"-",'DEM2'!U8)</f>
        <v>4166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1535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1924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23.6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55269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864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126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47.4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146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35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17.600000000000001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931921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114192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356838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203633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43725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153119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18762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20367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2496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377968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46314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386628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47375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75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250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94313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2929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4334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2326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8058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2839</v>
      </c>
      <c r="C300" s="810">
        <f>IF(ISBLANK(POLJ3!C4),"-",POLJ3!C4)</f>
        <v>449</v>
      </c>
      <c r="D300" s="1129">
        <f>IF(ISBLANK(POLJ3!D4),"-",POLJ3!D4)</f>
        <v>2390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3963</v>
      </c>
      <c r="C301" s="791">
        <f>IF(ISBLANK(POLJ3!C5),"-",POLJ3!C5)</f>
        <v>2523</v>
      </c>
      <c r="D301" s="1130">
        <f>IF(ISBLANK(POLJ3!D5),"-",POLJ3!D5)</f>
        <v>1440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6</v>
      </c>
      <c r="C302" s="792">
        <f>IF(ISBLANK(POLJ3!C6),"-",POLJ3!C6)</f>
        <v>1</v>
      </c>
      <c r="D302" s="1131">
        <f>IF(ISBLANK(POLJ3!D6),"-",POLJ3!D6)</f>
        <v>5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50</v>
      </c>
      <c r="C303" s="793">
        <f>IF(ISBLANK(POLJ3!C7),"-",POLJ3!C7)</f>
        <v>15</v>
      </c>
      <c r="D303" s="1111">
        <f>IF(ISBLANK(POLJ3!D7),"-",POLJ3!D7)</f>
        <v>35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2929</v>
      </c>
      <c r="C304" s="809">
        <f>IF(ISBLANK(POLJ3!C8),"-",POLJ3!C8)</f>
        <v>426</v>
      </c>
      <c r="D304" s="1159">
        <f>IF(ISBLANK(POLJ3!D8),"-",POLJ3!D8)</f>
        <v>2503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90.85</v>
      </c>
      <c r="C310" s="1160"/>
      <c r="D310" s="3"/>
      <c r="E310" s="5"/>
      <c r="F310" s="5"/>
      <c r="G310" s="817" t="s">
        <v>773</v>
      </c>
      <c r="H310" s="818">
        <f>IF(ISBLANK(POLJ2!H3),"-",POLJ2!H3)</f>
        <v>3818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7339.2</v>
      </c>
      <c r="C311" s="1161"/>
      <c r="D311" s="3"/>
      <c r="E311" s="5"/>
      <c r="F311" s="5"/>
      <c r="G311" s="812" t="s">
        <v>774</v>
      </c>
      <c r="H311" s="250">
        <f>IF(ISBLANK(POLJ2!H4),"-",POLJ2!H4)</f>
        <v>9642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1651.53</v>
      </c>
      <c r="C312" s="1161"/>
      <c r="D312" s="3"/>
      <c r="E312" s="5"/>
      <c r="F312" s="5"/>
      <c r="G312" s="812" t="s">
        <v>775</v>
      </c>
      <c r="H312" s="250">
        <f>IF(ISBLANK(POLJ2!H5),"-",POLJ2!H5)</f>
        <v>15007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408.09</v>
      </c>
      <c r="C313" s="1161"/>
      <c r="D313" s="3"/>
      <c r="E313" s="5"/>
      <c r="F313" s="5"/>
      <c r="G313" s="814" t="s">
        <v>776</v>
      </c>
      <c r="H313" s="251">
        <f>IF(ISBLANK(POLJ2!H6),"-",POLJ2!H6)</f>
        <v>109855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21.67</v>
      </c>
      <c r="C314" s="1161"/>
      <c r="D314" s="3"/>
      <c r="E314" s="5"/>
      <c r="F314" s="5"/>
      <c r="G314" s="816" t="s">
        <v>16</v>
      </c>
      <c r="H314" s="819">
        <f>IF(ISBLANK(POLJ2!H7),"-",POLJ2!H7)</f>
        <v>138322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2848.42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12359.76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28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27.2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130</v>
      </c>
      <c r="I364" s="810">
        <f>IF(ISBLANK(OBRAZ2!I6),"-",OBRAZ2!I6)</f>
        <v>0</v>
      </c>
      <c r="J364" s="810">
        <f>IF(ISBLANK(OBRAZ2!J6),"-",OBRAZ2!J6)</f>
        <v>130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69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64.5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50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18.897637795275589</v>
      </c>
      <c r="I375" s="852">
        <f>IF(ISBLANK(OBRAZ2!C12),"-",OBRAZ2!C21)</f>
        <v>25.384615384615383</v>
      </c>
      <c r="J375" s="852">
        <f>IF(ISBLANK(OBRAZ2!D12),"-",OBRAZ2!D21)</f>
        <v>25.850340136054424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30.708661417322837</v>
      </c>
      <c r="I377" s="853">
        <f>IF(ISBLANK(OBRAZ2!C14),"-",OBRAZ2!C23)</f>
        <v>37.692307692307693</v>
      </c>
      <c r="J377" s="853">
        <f>IF(ISBLANK(OBRAZ2!D14),"-",OBRAZ2!D23)</f>
        <v>40.136054421768705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33.858267716535437</v>
      </c>
      <c r="I379" s="853">
        <f>IF(ISBLANK(OBRAZ2!C16),"-",OBRAZ2!C25)</f>
        <v>26.153846153846157</v>
      </c>
      <c r="J379" s="853">
        <f>IF(ISBLANK(OBRAZ2!D16),"-",OBRAZ2!D25)</f>
        <v>14.965986394557824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16.535433070866144</v>
      </c>
      <c r="I380" s="854">
        <f>IF(ISBLANK(OBRAZ2!C17),"-",OBRAZ2!C26)</f>
        <v>10.76923076923077</v>
      </c>
      <c r="J380" s="854">
        <f>IF(ISBLANK(OBRAZ2!D17),"-",OBRAZ2!D26)</f>
        <v>19.047619047619047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21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75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113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108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89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94.5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48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92.3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168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42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6.6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14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1.7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1.9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1.1000000000000001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0.27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172.2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1.33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96.6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75.900000000000006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1060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13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353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2684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3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11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12.4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12.4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16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0.6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106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1.3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273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30.7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54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6.1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32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51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5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9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0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69.900000000000006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38.1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12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177.887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1.2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33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15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961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25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773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17013.22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46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15.53069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54</v>
      </c>
      <c r="D696" s="317"/>
      <c r="E696" s="316"/>
      <c r="F696" s="5"/>
      <c r="G696" s="839">
        <v>2012</v>
      </c>
      <c r="H696" s="837">
        <f>IF(ISBLANK(INDEKSI2!B5),"-",INDEKSI2!B5)</f>
        <v>20.170000000000002</v>
      </c>
      <c r="I696" s="837">
        <f>IF(ISBLANK(INDEKSI2!C5),"-",INDEKSI2!C5)</f>
        <v>138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46.75</v>
      </c>
      <c r="D697" s="317"/>
      <c r="E697" s="316"/>
      <c r="F697" s="5"/>
      <c r="G697" s="840">
        <v>2013</v>
      </c>
      <c r="H697" s="561">
        <f>IF(ISBLANK(INDEKSI2!B6),"-",INDEKSI2!B6)</f>
        <v>22.15</v>
      </c>
      <c r="I697" s="561">
        <f>IF(ISBLANK(INDEKSI2!C6),"-",INDEKSI2!C6)</f>
        <v>135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22.06</v>
      </c>
      <c r="I698" s="838">
        <f>IF(ISBLANK(INDEKSI2!C7),"-",INDEKSI2!C7)</f>
        <v>135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59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17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92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40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1.6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2.4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35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17.600000000000001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47.4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146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22.06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135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15.53069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54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46.75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20.25</v>
      </c>
      <c r="C4" s="723">
        <v>135</v>
      </c>
      <c r="D4" s="712"/>
      <c r="E4" s="713"/>
      <c r="F4" s="714"/>
    </row>
    <row r="5" spans="1:6" x14ac:dyDescent="0.25">
      <c r="A5" s="288">
        <v>2012</v>
      </c>
      <c r="B5" s="616">
        <v>20.170000000000002</v>
      </c>
      <c r="C5" s="724">
        <v>138</v>
      </c>
      <c r="D5" s="715"/>
      <c r="E5" s="643"/>
      <c r="F5" s="716"/>
    </row>
    <row r="6" spans="1:6" x14ac:dyDescent="0.25">
      <c r="A6" s="288">
        <v>2013</v>
      </c>
      <c r="B6" s="616">
        <v>22.15</v>
      </c>
      <c r="C6" s="724">
        <v>135</v>
      </c>
      <c r="D6" s="717">
        <v>15.53069</v>
      </c>
      <c r="E6" s="611">
        <v>54</v>
      </c>
      <c r="F6" s="718">
        <v>46.75</v>
      </c>
    </row>
    <row r="7" spans="1:6" x14ac:dyDescent="0.25">
      <c r="A7" s="221">
        <v>2014</v>
      </c>
      <c r="B7" s="617">
        <v>22.06</v>
      </c>
      <c r="C7" s="725">
        <v>135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2929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2326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4334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90.85</v>
      </c>
      <c r="G3" s="219" t="s">
        <v>773</v>
      </c>
      <c r="H3" s="71">
        <v>3818</v>
      </c>
    </row>
    <row r="4" spans="1:9" x14ac:dyDescent="0.25">
      <c r="A4" s="288" t="s">
        <v>768</v>
      </c>
      <c r="B4" s="216">
        <v>7339.2</v>
      </c>
      <c r="G4" s="288" t="s">
        <v>774</v>
      </c>
      <c r="H4" s="216">
        <v>9642</v>
      </c>
    </row>
    <row r="5" spans="1:9" x14ac:dyDescent="0.25">
      <c r="A5" s="288" t="s">
        <v>769</v>
      </c>
      <c r="B5" s="216">
        <v>1651.53</v>
      </c>
      <c r="G5" s="288" t="s">
        <v>775</v>
      </c>
      <c r="H5" s="216">
        <v>15007</v>
      </c>
    </row>
    <row r="6" spans="1:9" x14ac:dyDescent="0.25">
      <c r="A6" s="288" t="s">
        <v>770</v>
      </c>
      <c r="B6" s="216">
        <v>408.09</v>
      </c>
      <c r="G6" s="288" t="s">
        <v>776</v>
      </c>
      <c r="H6" s="216">
        <v>109855</v>
      </c>
    </row>
    <row r="7" spans="1:9" x14ac:dyDescent="0.25">
      <c r="A7" s="288" t="s">
        <v>771</v>
      </c>
      <c r="B7" s="216">
        <v>21.67</v>
      </c>
      <c r="G7" s="1" t="s">
        <v>24</v>
      </c>
      <c r="H7" s="290">
        <v>138322</v>
      </c>
    </row>
    <row r="8" spans="1:9" x14ac:dyDescent="0.25">
      <c r="A8" s="289" t="s">
        <v>772</v>
      </c>
      <c r="B8" s="73">
        <v>2848.42</v>
      </c>
    </row>
    <row r="9" spans="1:9" x14ac:dyDescent="0.25">
      <c r="A9" s="1" t="s">
        <v>24</v>
      </c>
      <c r="B9" s="290">
        <v>12359.76</v>
      </c>
      <c r="I9" s="41" t="s">
        <v>884</v>
      </c>
    </row>
    <row r="10" spans="1:9" x14ac:dyDescent="0.25">
      <c r="G10" s="29" t="s">
        <v>783</v>
      </c>
      <c r="H10" s="58">
        <v>8058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2839</v>
      </c>
      <c r="C4" s="55">
        <v>449</v>
      </c>
      <c r="D4" s="110">
        <v>2390</v>
      </c>
    </row>
    <row r="5" spans="1:4" ht="30" customHeight="1" x14ac:dyDescent="0.25">
      <c r="A5" s="276" t="s">
        <v>892</v>
      </c>
      <c r="B5" s="214">
        <v>3963</v>
      </c>
      <c r="C5" s="58">
        <v>2523</v>
      </c>
      <c r="D5" s="162">
        <v>1440</v>
      </c>
    </row>
    <row r="6" spans="1:4" x14ac:dyDescent="0.25">
      <c r="A6" s="276" t="s">
        <v>780</v>
      </c>
      <c r="B6" s="214">
        <v>6</v>
      </c>
      <c r="C6" s="58">
        <v>1</v>
      </c>
      <c r="D6" s="162">
        <v>5</v>
      </c>
    </row>
    <row r="7" spans="1:4" ht="30" x14ac:dyDescent="0.25">
      <c r="A7" s="276" t="s">
        <v>781</v>
      </c>
      <c r="B7" s="214">
        <v>50</v>
      </c>
      <c r="C7" s="58">
        <v>15</v>
      </c>
      <c r="D7" s="162">
        <v>35</v>
      </c>
    </row>
    <row r="8" spans="1:4" x14ac:dyDescent="0.25">
      <c r="A8" s="203" t="s">
        <v>782</v>
      </c>
      <c r="B8" s="72">
        <v>2929</v>
      </c>
      <c r="C8" s="61">
        <v>426</v>
      </c>
      <c r="D8" s="111">
        <v>2503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16.666666666666664</v>
      </c>
      <c r="C14" s="278">
        <f>D6/B6*100</f>
        <v>83.333333333333343</v>
      </c>
    </row>
    <row r="15" spans="1:4" ht="60" x14ac:dyDescent="0.25">
      <c r="A15" s="279" t="s">
        <v>893</v>
      </c>
      <c r="B15" s="284">
        <f>C5/B5*100</f>
        <v>63.663890991672979</v>
      </c>
      <c r="C15" s="280">
        <f>D5/B5*100</f>
        <v>36.336109008327028</v>
      </c>
    </row>
    <row r="16" spans="1:4" ht="30" x14ac:dyDescent="0.25">
      <c r="A16" s="281" t="s">
        <v>829</v>
      </c>
      <c r="B16" s="285">
        <f>C4/B4*100</f>
        <v>15.815427967594223</v>
      </c>
      <c r="C16" s="282">
        <f>D4/B4*100</f>
        <v>84.184572032405782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16.666666666666664</v>
      </c>
      <c r="C21" s="278">
        <f>C14</f>
        <v>83.333333333333343</v>
      </c>
    </row>
    <row r="22" spans="1:3" ht="60" x14ac:dyDescent="0.25">
      <c r="A22" s="279" t="s">
        <v>831</v>
      </c>
      <c r="B22" s="284">
        <f t="shared" ref="B22:C23" si="0">B15</f>
        <v>63.663890991672979</v>
      </c>
      <c r="C22" s="280">
        <f t="shared" si="0"/>
        <v>36.336109008327028</v>
      </c>
    </row>
    <row r="23" spans="1:3" ht="30" x14ac:dyDescent="0.25">
      <c r="A23" s="281" t="s">
        <v>866</v>
      </c>
      <c r="B23" s="287">
        <f t="shared" si="0"/>
        <v>15.815427967594223</v>
      </c>
      <c r="C23" s="286">
        <f t="shared" si="0"/>
        <v>84.184572032405782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9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28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27.2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69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64.5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50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161</v>
      </c>
      <c r="C6" s="975">
        <v>0</v>
      </c>
      <c r="D6" s="947">
        <v>161</v>
      </c>
      <c r="E6" s="975">
        <v>127</v>
      </c>
      <c r="F6" s="975">
        <v>0</v>
      </c>
      <c r="G6" s="947">
        <v>127</v>
      </c>
      <c r="H6" s="601">
        <v>130</v>
      </c>
      <c r="I6" s="618">
        <v>0</v>
      </c>
      <c r="J6" s="947">
        <v>130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24</v>
      </c>
      <c r="C12" s="602">
        <v>33</v>
      </c>
      <c r="D12" s="602">
        <v>38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39</v>
      </c>
      <c r="C14" s="753">
        <v>49</v>
      </c>
      <c r="D14" s="753">
        <v>59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43</v>
      </c>
      <c r="C16" s="1038">
        <v>34</v>
      </c>
      <c r="D16" s="753">
        <v>22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21</v>
      </c>
      <c r="C17" s="754">
        <v>14</v>
      </c>
      <c r="D17" s="754">
        <v>28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18.897637795275589</v>
      </c>
      <c r="C21" s="291">
        <f>C12/SUM(C12:C17)*100</f>
        <v>25.384615384615383</v>
      </c>
      <c r="D21" s="291">
        <f>D12/SUM(D12:D17)*100</f>
        <v>25.850340136054424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30.708661417322837</v>
      </c>
      <c r="C23" s="292">
        <f>C14/SUM(C12:C17)*100</f>
        <v>37.692307692307693</v>
      </c>
      <c r="D23" s="292">
        <f>D14/SUM(D12:D17)*100</f>
        <v>40.136054421768705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33.858267716535437</v>
      </c>
      <c r="C25" s="292">
        <f>C16/SUM(C12:C17)*100</f>
        <v>26.153846153846157</v>
      </c>
      <c r="D25" s="292">
        <f>D16/SUM(D12:D17)*100</f>
        <v>14.965986394557824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16.535433070866144</v>
      </c>
      <c r="C26" s="293">
        <f>C17/SUM(C12:C17)*100</f>
        <v>10.76923076923077</v>
      </c>
      <c r="D26" s="293">
        <f>D17/SUM(D12:D17)*100</f>
        <v>19.047619047619047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48.3</v>
      </c>
      <c r="C7" s="602">
        <v>52.2</v>
      </c>
      <c r="D7" s="602">
        <v>54.3</v>
      </c>
    </row>
    <row r="8" spans="1:6" x14ac:dyDescent="0.25">
      <c r="A8" s="697" t="s">
        <v>952</v>
      </c>
      <c r="B8" s="753">
        <v>10.3</v>
      </c>
      <c r="C8" s="753">
        <v>6.2</v>
      </c>
      <c r="D8" s="753">
        <v>5.5</v>
      </c>
    </row>
    <row r="9" spans="1:6" x14ac:dyDescent="0.25">
      <c r="A9" s="698" t="s">
        <v>224</v>
      </c>
      <c r="B9" s="754">
        <v>41.4</v>
      </c>
      <c r="C9" s="754">
        <v>41.6</v>
      </c>
      <c r="D9" s="754">
        <v>40.200000000000003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48.3</v>
      </c>
      <c r="C13" s="699">
        <f t="shared" ref="C13:D13" si="1">IF(ISBLANK(C7),"",C7)</f>
        <v>52.2</v>
      </c>
      <c r="D13" s="699">
        <f t="shared" si="1"/>
        <v>54.3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10.3</v>
      </c>
      <c r="C14" s="700">
        <f t="shared" si="2"/>
        <v>6.2</v>
      </c>
      <c r="D14" s="700">
        <f t="shared" si="2"/>
        <v>5.5</v>
      </c>
    </row>
    <row r="15" spans="1:6" x14ac:dyDescent="0.25">
      <c r="A15" s="704" t="s">
        <v>1671</v>
      </c>
      <c r="B15" s="701">
        <f t="shared" si="2"/>
        <v>41.4</v>
      </c>
      <c r="C15" s="701">
        <f t="shared" si="2"/>
        <v>41.6</v>
      </c>
      <c r="D15" s="701">
        <f t="shared" si="2"/>
        <v>40.200000000000003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48.3</v>
      </c>
      <c r="C18" s="699">
        <f t="shared" ref="C18:D18" si="4">IF(ISBLANK(C7),"",C7)</f>
        <v>52.2</v>
      </c>
      <c r="D18" s="699">
        <f t="shared" si="4"/>
        <v>54.3</v>
      </c>
    </row>
    <row r="19" spans="1:5" x14ac:dyDescent="0.25">
      <c r="A19" s="703" t="s">
        <v>1673</v>
      </c>
      <c r="B19" s="700">
        <f t="shared" ref="B19:D20" si="5">IF(ISBLANK(B8),"",B8)</f>
        <v>10.3</v>
      </c>
      <c r="C19" s="700">
        <f t="shared" si="5"/>
        <v>6.2</v>
      </c>
      <c r="D19" s="700">
        <f t="shared" si="5"/>
        <v>5.5</v>
      </c>
    </row>
    <row r="20" spans="1:5" x14ac:dyDescent="0.25">
      <c r="A20" s="704" t="s">
        <v>1674</v>
      </c>
      <c r="B20" s="701">
        <f t="shared" si="5"/>
        <v>41.4</v>
      </c>
      <c r="C20" s="701">
        <f t="shared" si="5"/>
        <v>41.6</v>
      </c>
      <c r="D20" s="701">
        <f t="shared" si="5"/>
        <v>40.200000000000003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142.1</v>
      </c>
      <c r="C5" s="613">
        <v>115.6</v>
      </c>
      <c r="D5" s="1039">
        <v>125.5</v>
      </c>
      <c r="F5" s="28"/>
      <c r="G5" s="695">
        <f>A5</f>
        <v>2020</v>
      </c>
      <c r="H5" s="671">
        <f>IF(ISBLANK(B5),"",B5)</f>
        <v>142.1</v>
      </c>
      <c r="I5" s="620">
        <f t="shared" ref="H5:I7" si="0">IF(ISBLANK(C5),"",C5)</f>
        <v>115.6</v>
      </c>
    </row>
    <row r="6" spans="1:10" x14ac:dyDescent="0.25">
      <c r="A6" s="751">
        <v>2021</v>
      </c>
      <c r="B6" s="603">
        <v>131.30000000000001</v>
      </c>
      <c r="C6" s="614">
        <v>128.6</v>
      </c>
      <c r="D6" s="948">
        <v>129.69999999999999</v>
      </c>
      <c r="F6" s="44"/>
      <c r="G6" s="695">
        <f t="shared" ref="G6:G7" si="1">A6</f>
        <v>2021</v>
      </c>
      <c r="H6" s="672">
        <f t="shared" si="0"/>
        <v>131.30000000000001</v>
      </c>
      <c r="I6" s="621">
        <f t="shared" si="0"/>
        <v>128.6</v>
      </c>
    </row>
    <row r="7" spans="1:10" x14ac:dyDescent="0.25">
      <c r="A7" s="752">
        <v>2022</v>
      </c>
      <c r="B7" s="603">
        <v>115.8</v>
      </c>
      <c r="C7" s="614">
        <v>116.7</v>
      </c>
      <c r="D7" s="948">
        <v>116.3</v>
      </c>
      <c r="F7" s="44"/>
      <c r="G7" s="695">
        <f t="shared" si="1"/>
        <v>2022</v>
      </c>
      <c r="H7" s="673">
        <f t="shared" si="0"/>
        <v>115.8</v>
      </c>
      <c r="I7" s="622">
        <f t="shared" si="0"/>
        <v>116.7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142.1</v>
      </c>
      <c r="I13" s="620">
        <f>IF(ISBLANK(C5),"",C5)</f>
        <v>115.6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131.30000000000001</v>
      </c>
      <c r="I14" s="621">
        <f t="shared" si="3"/>
        <v>128.6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115.8</v>
      </c>
      <c r="I15" s="622">
        <f t="shared" si="4"/>
        <v>116.7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Рековац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366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32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8161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22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5.4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27.1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-21.7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71.97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51.5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340.2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2.4300000000000002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6876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6732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132</v>
      </c>
      <c r="C63" s="550">
        <f>IF(ISBLANK('DEM2'!C7),"-",'DEM2'!C7)</f>
        <v>151</v>
      </c>
      <c r="D63" s="550"/>
      <c r="E63" s="550">
        <f>IF(ISBLANK('DEM2'!D8),"-",'DEM2'!D8)</f>
        <v>139</v>
      </c>
      <c r="F63" s="550">
        <f>IF(ISBLANK('DEM2'!C8),"-",'DEM2'!C8)</f>
        <v>155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202</v>
      </c>
      <c r="C64" s="319">
        <f>IF(ISBLANK('DEM2'!F7),"-",'DEM2'!F7)</f>
        <v>231</v>
      </c>
      <c r="D64" s="791"/>
      <c r="E64" s="319">
        <f>IF(ISBLANK('DEM2'!G8),"-",'DEM2'!G8)</f>
        <v>183</v>
      </c>
      <c r="F64" s="319">
        <f>IF(ISBLANK('DEM2'!F8),"-",'DEM2'!F8)</f>
        <v>216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152</v>
      </c>
      <c r="C65" s="347">
        <f>IF(ISBLANK('DEM2'!I7),"-",'DEM2'!I7)</f>
        <v>140</v>
      </c>
      <c r="D65" s="395"/>
      <c r="E65" s="347">
        <f>IF(ISBLANK('DEM2'!J8),"-",'DEM2'!J8)</f>
        <v>139</v>
      </c>
      <c r="F65" s="347">
        <f>IF(ISBLANK('DEM2'!I8),"-",'DEM2'!I8)</f>
        <v>138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448</v>
      </c>
      <c r="C66" s="350">
        <f>IF(ISBLANK('DEM2'!L7),"-",'DEM2'!L7)</f>
        <v>481</v>
      </c>
      <c r="D66" s="396"/>
      <c r="E66" s="350">
        <f>IF(ISBLANK('DEM2'!M8),"-",'DEM2'!M8)</f>
        <v>429</v>
      </c>
      <c r="F66" s="350">
        <f>IF(ISBLANK('DEM2'!L8),"-",'DEM2'!L8)</f>
        <v>476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566</v>
      </c>
      <c r="C67" s="347">
        <f>IF(ISBLANK('DEM2'!O7),"-",'DEM2'!O7)</f>
        <v>613</v>
      </c>
      <c r="D67" s="395"/>
      <c r="E67" s="347">
        <f>IF(ISBLANK('DEM2'!P8),"-",'DEM2'!P8)</f>
        <v>500</v>
      </c>
      <c r="F67" s="347">
        <f>IF(ISBLANK('DEM2'!O8),"-",'DEM2'!O8)</f>
        <v>553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2281</v>
      </c>
      <c r="C68" s="319">
        <f>IF(ISBLANK('DEM2'!R7),"-",'DEM2'!R7)</f>
        <v>2582</v>
      </c>
      <c r="D68" s="397"/>
      <c r="E68" s="319">
        <f>IF(ISBLANK('DEM2'!S8),"-",'DEM2'!S8)</f>
        <v>2156</v>
      </c>
      <c r="F68" s="319">
        <f>IF(ISBLANK('DEM2'!R8),"-",'DEM2'!R8)</f>
        <v>2430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4245</v>
      </c>
      <c r="C69" s="465">
        <f>IF(ISBLANK('DEM2'!U7),"-",'DEM2'!U7)</f>
        <v>4292</v>
      </c>
      <c r="D69" s="801"/>
      <c r="E69" s="465">
        <f>IF(ISBLANK('DEM2'!V8),"-",'DEM2'!V8)</f>
        <v>3995</v>
      </c>
      <c r="F69" s="465">
        <f>IF(ISBLANK('DEM2'!U8),"-",'DEM2'!U8)</f>
        <v>4166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1535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1924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23.6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55269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864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126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47.4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146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35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17.600000000000001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931921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114192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356838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203633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43725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153119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18762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20367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2496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377968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46314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386628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47375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75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250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94313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2929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4334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2326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8058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2839</v>
      </c>
      <c r="C300" s="810">
        <f>IF(ISBLANK(POLJ3!C4),"-",POLJ3!C4)</f>
        <v>449</v>
      </c>
      <c r="D300" s="1129">
        <f>IF(ISBLANK(POLJ3!D4),"-",POLJ3!D4)</f>
        <v>2390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3963</v>
      </c>
      <c r="C301" s="791">
        <f>IF(ISBLANK(POLJ3!C5),"-",POLJ3!C5)</f>
        <v>2523</v>
      </c>
      <c r="D301" s="1130">
        <f>IF(ISBLANK(POLJ3!D5),"-",POLJ3!D5)</f>
        <v>1440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6</v>
      </c>
      <c r="C302" s="792">
        <f>IF(ISBLANK(POLJ3!C6),"-",POLJ3!C6)</f>
        <v>1</v>
      </c>
      <c r="D302" s="1131">
        <f>IF(ISBLANK(POLJ3!D6),"-",POLJ3!D6)</f>
        <v>5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50</v>
      </c>
      <c r="C303" s="793">
        <f>IF(ISBLANK(POLJ3!C7),"-",POLJ3!C7)</f>
        <v>15</v>
      </c>
      <c r="D303" s="1111">
        <f>IF(ISBLANK(POLJ3!D7),"-",POLJ3!D7)</f>
        <v>35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2929</v>
      </c>
      <c r="C304" s="809">
        <f>IF(ISBLANK(POLJ3!C8),"-",POLJ3!C8)</f>
        <v>426</v>
      </c>
      <c r="D304" s="1159">
        <f>IF(ISBLANK(POLJ3!D8),"-",POLJ3!D8)</f>
        <v>2503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90.85</v>
      </c>
      <c r="C310" s="1160"/>
      <c r="D310" s="3"/>
      <c r="E310" s="5"/>
      <c r="F310" s="5"/>
      <c r="G310" s="817" t="s">
        <v>862</v>
      </c>
      <c r="H310" s="818">
        <f>IF(ISBLANK(POLJ2!H3),"-",POLJ2!H3)</f>
        <v>3818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7339.2</v>
      </c>
      <c r="C311" s="1161"/>
      <c r="D311" s="3"/>
      <c r="E311" s="5"/>
      <c r="F311" s="5"/>
      <c r="G311" s="812" t="s">
        <v>863</v>
      </c>
      <c r="H311" s="250">
        <f>IF(ISBLANK(POLJ2!H4),"-",POLJ2!H4)</f>
        <v>9642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1651.53</v>
      </c>
      <c r="C312" s="1161"/>
      <c r="D312" s="3"/>
      <c r="E312" s="5"/>
      <c r="F312" s="5"/>
      <c r="G312" s="812" t="s">
        <v>864</v>
      </c>
      <c r="H312" s="250">
        <f>IF(ISBLANK(POLJ2!H5),"-",POLJ2!H5)</f>
        <v>15007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408.09</v>
      </c>
      <c r="C313" s="1161"/>
      <c r="D313" s="3"/>
      <c r="E313" s="5"/>
      <c r="F313" s="5"/>
      <c r="G313" s="814" t="s">
        <v>865</v>
      </c>
      <c r="H313" s="251">
        <f>IF(ISBLANK(POLJ2!H6),"-",POLJ2!H6)</f>
        <v>109855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21.67</v>
      </c>
      <c r="C314" s="1161"/>
      <c r="D314" s="3"/>
      <c r="E314" s="5"/>
      <c r="F314" s="5"/>
      <c r="G314" s="816" t="s">
        <v>855</v>
      </c>
      <c r="H314" s="819">
        <f>IF(ISBLANK(POLJ2!H7),"-",POLJ2!H7)</f>
        <v>138322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2848.42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12359.76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28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27.2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130</v>
      </c>
      <c r="I364" s="810">
        <f>IF(ISBLANK(OBRAZ2!I6),"-",OBRAZ2!I6)</f>
        <v>0</v>
      </c>
      <c r="J364" s="810">
        <f>IF(ISBLANK(OBRAZ2!J6),"-",OBRAZ2!J6)</f>
        <v>130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69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64.5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50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18.897637795275589</v>
      </c>
      <c r="I375" s="852">
        <f>IF(ISBLANK(OBRAZ2!C12),"-",OBRAZ2!C21)</f>
        <v>25.384615384615383</v>
      </c>
      <c r="J375" s="852">
        <f>IF(ISBLANK(OBRAZ2!D12),"-",OBRAZ2!D21)</f>
        <v>25.850340136054424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30.708661417322837</v>
      </c>
      <c r="I377" s="853">
        <f>IF(ISBLANK(OBRAZ2!C14),"-",OBRAZ2!C23)</f>
        <v>37.692307692307693</v>
      </c>
      <c r="J377" s="853">
        <f>IF(ISBLANK(OBRAZ2!D14),"-",OBRAZ2!D23)</f>
        <v>40.136054421768705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33.858267716535437</v>
      </c>
      <c r="I379" s="853">
        <f>IF(ISBLANK(OBRAZ2!C16),"-",OBRAZ2!C25)</f>
        <v>26.153846153846157</v>
      </c>
      <c r="J379" s="853">
        <f>IF(ISBLANK(OBRAZ2!D16),"-",OBRAZ2!D25)</f>
        <v>14.965986394557824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16.535433070866144</v>
      </c>
      <c r="I380" s="854">
        <f>IF(ISBLANK(OBRAZ2!C17),"-",OBRAZ2!C26)</f>
        <v>10.76923076923077</v>
      </c>
      <c r="J380" s="854">
        <f>IF(ISBLANK(OBRAZ2!D17),"-",OBRAZ2!D26)</f>
        <v>19.047619047619047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21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75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113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108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89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94.5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48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92.3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168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42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6.6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14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1.7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1.9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1.1000000000000001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0.27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172.2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1.33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96.6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75.900000000000006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1060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13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353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2684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3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11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12.4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12.4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16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0.6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106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1.3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273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30.7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54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6.1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32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51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5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9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0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69.900000000000006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38.1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12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177.887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1.2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33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15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961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25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773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17013.22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46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15.53069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54</v>
      </c>
      <c r="D696" s="3"/>
      <c r="E696" s="5"/>
      <c r="F696" s="5"/>
      <c r="G696" s="839">
        <v>2012</v>
      </c>
      <c r="H696" s="837">
        <f>IF(ISBLANK(INDEKSI2!B5),"-",INDEKSI2!B5)</f>
        <v>20.170000000000002</v>
      </c>
      <c r="I696" s="837">
        <f>IF(ISBLANK(INDEKSI2!C5),"-",INDEKSI2!C5)</f>
        <v>138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46.75</v>
      </c>
      <c r="D697" s="3"/>
      <c r="E697" s="5"/>
      <c r="F697" s="5"/>
      <c r="G697" s="840">
        <v>2013</v>
      </c>
      <c r="H697" s="561">
        <f>IF(ISBLANK(INDEKSI2!B6),"-",INDEKSI2!B6)</f>
        <v>22.15</v>
      </c>
      <c r="I697" s="561">
        <f>IF(ISBLANK(INDEKSI2!C6),"-",INDEKSI2!C6)</f>
        <v>135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22.06</v>
      </c>
      <c r="I698" s="838">
        <f>IF(ISBLANK(INDEKSI2!C7),"-",INDEKSI2!C7)</f>
        <v>135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59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17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92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40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1.6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2.4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9</v>
      </c>
      <c r="D6" s="614">
        <v>0</v>
      </c>
      <c r="E6" s="614">
        <v>9</v>
      </c>
      <c r="F6" s="1042">
        <v>14</v>
      </c>
      <c r="G6" s="614">
        <v>11</v>
      </c>
      <c r="H6" s="982">
        <v>3</v>
      </c>
      <c r="I6" s="1043">
        <v>14.7</v>
      </c>
      <c r="J6" s="614">
        <v>21.2</v>
      </c>
      <c r="K6" s="1044">
        <v>6.9</v>
      </c>
      <c r="L6" s="1042">
        <v>49</v>
      </c>
      <c r="M6" s="614">
        <v>29</v>
      </c>
      <c r="N6" s="1037">
        <v>20</v>
      </c>
      <c r="O6" s="1043">
        <v>46.9</v>
      </c>
      <c r="P6" s="614">
        <v>48.3</v>
      </c>
      <c r="Q6" s="1037">
        <v>44.9</v>
      </c>
      <c r="R6" s="1042">
        <v>64</v>
      </c>
      <c r="S6" s="614">
        <v>37</v>
      </c>
      <c r="T6" s="1044">
        <v>27</v>
      </c>
    </row>
    <row r="7" spans="1:20" x14ac:dyDescent="0.25">
      <c r="A7" s="288">
        <v>2021</v>
      </c>
      <c r="B7" s="604">
        <v>1</v>
      </c>
      <c r="C7" s="603">
        <v>9</v>
      </c>
      <c r="D7" s="614">
        <v>0</v>
      </c>
      <c r="E7" s="614">
        <v>9</v>
      </c>
      <c r="F7" s="1042">
        <v>17</v>
      </c>
      <c r="G7" s="614">
        <v>7</v>
      </c>
      <c r="H7" s="982">
        <v>10</v>
      </c>
      <c r="I7" s="1043">
        <v>16.600000000000001</v>
      </c>
      <c r="J7" s="614">
        <v>14.3</v>
      </c>
      <c r="K7" s="1044">
        <v>18.7</v>
      </c>
      <c r="L7" s="1042">
        <v>65</v>
      </c>
      <c r="M7" s="614">
        <v>40</v>
      </c>
      <c r="N7" s="1037">
        <v>25</v>
      </c>
      <c r="O7" s="1043">
        <v>67.7</v>
      </c>
      <c r="P7" s="614">
        <v>71.400000000000006</v>
      </c>
      <c r="Q7" s="1037">
        <v>62.5</v>
      </c>
      <c r="R7" s="1042">
        <v>48</v>
      </c>
      <c r="S7" s="614">
        <v>27</v>
      </c>
      <c r="T7" s="1044">
        <v>21</v>
      </c>
    </row>
    <row r="8" spans="1:20" x14ac:dyDescent="0.25">
      <c r="A8" s="221">
        <v>2022</v>
      </c>
      <c r="B8" s="619">
        <v>1</v>
      </c>
      <c r="C8" s="949">
        <v>9</v>
      </c>
      <c r="D8" s="983">
        <v>0</v>
      </c>
      <c r="E8" s="983">
        <v>9</v>
      </c>
      <c r="F8" s="1045">
        <v>28</v>
      </c>
      <c r="G8" s="983">
        <v>14</v>
      </c>
      <c r="H8" s="981">
        <v>14</v>
      </c>
      <c r="I8" s="756">
        <v>27.2</v>
      </c>
      <c r="J8" s="983">
        <v>28.6</v>
      </c>
      <c r="K8" s="1046">
        <v>25.9</v>
      </c>
      <c r="L8" s="1045">
        <v>69</v>
      </c>
      <c r="M8" s="983">
        <v>35</v>
      </c>
      <c r="N8" s="693">
        <v>34</v>
      </c>
      <c r="O8" s="756">
        <v>64.5</v>
      </c>
      <c r="P8" s="983">
        <v>58.8</v>
      </c>
      <c r="Q8" s="693">
        <v>71.599999999999994</v>
      </c>
      <c r="R8" s="1045">
        <v>50</v>
      </c>
      <c r="S8" s="983">
        <v>28</v>
      </c>
      <c r="T8" s="1046">
        <v>22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21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75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113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108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89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94.5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48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92.3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40.983606557377051</v>
      </c>
      <c r="C21" s="741">
        <f>B10/(B7+B10)*100</f>
        <v>59.016393442622949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55.940594059405946</v>
      </c>
      <c r="C22" s="741">
        <f>B11/(B8+B11)*100</f>
        <v>44.059405940594061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40.983606557377051</v>
      </c>
      <c r="C26" s="741">
        <f>C21</f>
        <v>59.016393442622949</v>
      </c>
    </row>
    <row r="27" spans="1:10" ht="24.75" x14ac:dyDescent="0.25">
      <c r="A27" s="744" t="s">
        <v>1415</v>
      </c>
      <c r="B27" s="741">
        <f>B22</f>
        <v>55.940594059405946</v>
      </c>
      <c r="C27" s="741">
        <f>C22</f>
        <v>44.059405940594061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0</v>
      </c>
      <c r="C5" s="1005">
        <v>2</v>
      </c>
      <c r="D5" s="916" t="s">
        <v>5</v>
      </c>
      <c r="E5" s="213"/>
      <c r="F5" s="125">
        <v>2020</v>
      </c>
      <c r="G5" s="70">
        <v>2</v>
      </c>
      <c r="H5" s="55">
        <v>0</v>
      </c>
      <c r="I5" s="110">
        <v>2</v>
      </c>
      <c r="J5" s="70">
        <v>22</v>
      </c>
      <c r="K5" s="55">
        <v>0</v>
      </c>
      <c r="L5" s="110">
        <v>22</v>
      </c>
      <c r="M5" s="70">
        <v>69</v>
      </c>
      <c r="N5" s="55">
        <v>142</v>
      </c>
      <c r="O5" s="70">
        <v>122</v>
      </c>
      <c r="P5" s="110">
        <v>85</v>
      </c>
    </row>
    <row r="6" spans="1:16" x14ac:dyDescent="0.25">
      <c r="A6" s="925" t="s">
        <v>267</v>
      </c>
      <c r="B6" s="1006">
        <v>0</v>
      </c>
      <c r="C6" s="1007">
        <v>21</v>
      </c>
      <c r="D6" s="917" t="s">
        <v>5</v>
      </c>
      <c r="E6" s="256"/>
      <c r="F6" s="125">
        <v>2021</v>
      </c>
      <c r="G6" s="214">
        <v>2</v>
      </c>
      <c r="H6" s="58">
        <v>0</v>
      </c>
      <c r="I6" s="162">
        <v>2</v>
      </c>
      <c r="J6" s="214">
        <v>22</v>
      </c>
      <c r="K6" s="58">
        <v>0</v>
      </c>
      <c r="L6" s="162">
        <v>22</v>
      </c>
      <c r="M6" s="214">
        <v>69</v>
      </c>
      <c r="N6" s="58">
        <v>128</v>
      </c>
      <c r="O6" s="214">
        <v>113</v>
      </c>
      <c r="P6" s="162">
        <v>93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2</v>
      </c>
      <c r="H7" s="94">
        <v>0</v>
      </c>
      <c r="I7" s="171">
        <v>2</v>
      </c>
      <c r="J7" s="169">
        <v>21</v>
      </c>
      <c r="K7" s="94">
        <v>0</v>
      </c>
      <c r="L7" s="171">
        <v>21</v>
      </c>
      <c r="M7" s="169">
        <v>75</v>
      </c>
      <c r="N7" s="94">
        <v>113</v>
      </c>
      <c r="O7" s="169">
        <v>108</v>
      </c>
      <c r="P7" s="171">
        <v>89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0</v>
      </c>
      <c r="C11" s="920">
        <f>IF(ISBLANK(C5),"",C5)</f>
        <v>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21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89.5</v>
      </c>
      <c r="C6" s="460">
        <v>94.9</v>
      </c>
      <c r="D6" s="978">
        <v>83.8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85</v>
      </c>
      <c r="L6" s="460">
        <v>37</v>
      </c>
      <c r="M6" s="978">
        <v>48</v>
      </c>
      <c r="N6" s="459">
        <v>114.9</v>
      </c>
      <c r="O6" s="460">
        <v>105.7</v>
      </c>
      <c r="P6" s="978">
        <v>123.1</v>
      </c>
      <c r="Q6" s="459">
        <v>0.4</v>
      </c>
      <c r="R6" s="460">
        <v>0.8</v>
      </c>
      <c r="S6" s="978">
        <v>0</v>
      </c>
    </row>
    <row r="7" spans="1:19" x14ac:dyDescent="0.25">
      <c r="A7" s="288">
        <v>2021</v>
      </c>
      <c r="B7" s="603">
        <v>90.8</v>
      </c>
      <c r="C7" s="614">
        <v>93.9</v>
      </c>
      <c r="D7" s="982">
        <v>87.1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66</v>
      </c>
      <c r="L7" s="614">
        <v>35</v>
      </c>
      <c r="M7" s="982">
        <v>31</v>
      </c>
      <c r="N7" s="603">
        <v>106.5</v>
      </c>
      <c r="O7" s="614">
        <v>102.9</v>
      </c>
      <c r="P7" s="982">
        <v>110.7</v>
      </c>
      <c r="Q7" s="603">
        <v>0.2</v>
      </c>
      <c r="R7" s="614">
        <v>0.4</v>
      </c>
      <c r="S7" s="982">
        <v>0</v>
      </c>
    </row>
    <row r="8" spans="1:19" x14ac:dyDescent="0.25">
      <c r="A8" s="221">
        <v>2022</v>
      </c>
      <c r="B8" s="949">
        <v>94.5</v>
      </c>
      <c r="C8" s="983">
        <v>94.9</v>
      </c>
      <c r="D8" s="981">
        <v>94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48</v>
      </c>
      <c r="L8" s="983">
        <v>26</v>
      </c>
      <c r="M8" s="981">
        <v>22</v>
      </c>
      <c r="N8" s="949">
        <v>92.3</v>
      </c>
      <c r="O8" s="983">
        <v>81.3</v>
      </c>
      <c r="P8" s="981">
        <v>110</v>
      </c>
      <c r="Q8" s="949">
        <v>0</v>
      </c>
      <c r="R8" s="983">
        <v>0.5</v>
      </c>
      <c r="S8" s="981">
        <v>-0.6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6.6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356838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43725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31</v>
      </c>
      <c r="C5" s="618">
        <v>20</v>
      </c>
      <c r="D5" s="618">
        <v>11</v>
      </c>
      <c r="E5" s="601">
        <v>156</v>
      </c>
      <c r="F5" s="618">
        <v>71</v>
      </c>
      <c r="G5" s="947">
        <v>85</v>
      </c>
      <c r="H5" s="618">
        <v>0</v>
      </c>
      <c r="I5" s="618">
        <v>0</v>
      </c>
      <c r="J5" s="618">
        <v>0</v>
      </c>
      <c r="K5" s="219">
        <f>SUM(B5,E5,H5)</f>
        <v>187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28</v>
      </c>
      <c r="C6" s="614">
        <v>18</v>
      </c>
      <c r="D6" s="948">
        <v>10</v>
      </c>
      <c r="E6" s="603">
        <v>154</v>
      </c>
      <c r="F6" s="614">
        <v>72</v>
      </c>
      <c r="G6" s="948">
        <v>82</v>
      </c>
      <c r="H6" s="603">
        <v>0</v>
      </c>
      <c r="I6" s="614">
        <v>0</v>
      </c>
      <c r="J6" s="614">
        <v>0</v>
      </c>
      <c r="K6" s="220">
        <f>SUM(B6,E6,H6)</f>
        <v>182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35</v>
      </c>
      <c r="C7" s="614">
        <v>22</v>
      </c>
      <c r="D7" s="948">
        <v>13</v>
      </c>
      <c r="E7" s="603">
        <v>133</v>
      </c>
      <c r="F7" s="614">
        <v>61</v>
      </c>
      <c r="G7" s="948">
        <v>72</v>
      </c>
      <c r="H7" s="603">
        <v>0</v>
      </c>
      <c r="I7" s="614">
        <v>0</v>
      </c>
      <c r="J7" s="614">
        <v>0</v>
      </c>
      <c r="K7" s="220">
        <f>SUM(B7,E7,H7)</f>
        <v>168</v>
      </c>
      <c r="M7" s="106" t="s">
        <v>293</v>
      </c>
      <c r="N7" s="222">
        <f>IF(ISBLANK(G7),"",G7)</f>
        <v>72</v>
      </c>
      <c r="O7" s="107">
        <f>IF(ISBLANK(F7),"",F7)</f>
        <v>61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13</v>
      </c>
      <c r="O8" s="83">
        <f>IF(ISBLANK(C7),"",C7)</f>
        <v>22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72</v>
      </c>
      <c r="O14" s="107">
        <f>IF(ISBLANK(F7),"",F7)</f>
        <v>61</v>
      </c>
      <c r="P14" s="213"/>
    </row>
    <row r="15" spans="1:17" ht="26.25" customHeight="1" x14ac:dyDescent="0.25">
      <c r="M15" s="108" t="s">
        <v>524</v>
      </c>
      <c r="N15" s="172">
        <f>IF(ISBLANK(D7),"",D7)</f>
        <v>13</v>
      </c>
      <c r="O15" s="83">
        <f>IF(ISBLANK(C7),"",C7)</f>
        <v>22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20</v>
      </c>
      <c r="C21" s="618">
        <v>13</v>
      </c>
      <c r="D21" s="618">
        <v>7</v>
      </c>
      <c r="E21" s="601">
        <v>56</v>
      </c>
      <c r="F21" s="618">
        <v>30</v>
      </c>
      <c r="G21" s="947">
        <v>26</v>
      </c>
      <c r="H21" s="618">
        <v>0</v>
      </c>
      <c r="I21" s="618">
        <v>0</v>
      </c>
      <c r="J21" s="618">
        <v>0</v>
      </c>
      <c r="K21" s="219">
        <f>SUM(B21,E21,H21)</f>
        <v>76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18</v>
      </c>
      <c r="C22" s="1037">
        <v>13</v>
      </c>
      <c r="D22" s="982">
        <v>5</v>
      </c>
      <c r="E22" s="1043">
        <v>40</v>
      </c>
      <c r="F22" s="1037">
        <v>15</v>
      </c>
      <c r="G22" s="982">
        <v>25</v>
      </c>
      <c r="H22" s="1043">
        <v>0</v>
      </c>
      <c r="I22" s="1037">
        <v>0</v>
      </c>
      <c r="J22" s="1037">
        <v>0</v>
      </c>
      <c r="K22" s="220">
        <f>SUM(B22,E22,H22)</f>
        <v>58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9</v>
      </c>
      <c r="C23" s="1037">
        <v>4</v>
      </c>
      <c r="D23" s="982">
        <v>5</v>
      </c>
      <c r="E23" s="1043">
        <v>33</v>
      </c>
      <c r="F23" s="1037">
        <v>16</v>
      </c>
      <c r="G23" s="982">
        <v>17</v>
      </c>
      <c r="H23" s="1043">
        <v>0</v>
      </c>
      <c r="I23" s="1037">
        <v>0</v>
      </c>
      <c r="J23" s="1037">
        <v>0</v>
      </c>
      <c r="K23" s="220">
        <f>SUM(B23,E23,H23)</f>
        <v>42</v>
      </c>
      <c r="M23" s="106" t="s">
        <v>293</v>
      </c>
      <c r="N23" s="222">
        <f>IF(ISBLANK(G23),"",G23)</f>
        <v>17</v>
      </c>
      <c r="O23" s="107">
        <f>IF(ISBLANK(F23),"",F23)</f>
        <v>16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5</v>
      </c>
      <c r="O24" s="109">
        <f>IF(ISBLANK(C23),"",C23)</f>
        <v>4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17</v>
      </c>
      <c r="O30" s="107">
        <f>IF(ISBLANK(F23),"",F23)</f>
        <v>16</v>
      </c>
      <c r="P30" s="213"/>
    </row>
    <row r="31" spans="1:17" ht="27.75" customHeight="1" x14ac:dyDescent="0.25">
      <c r="M31" s="108" t="s">
        <v>524</v>
      </c>
      <c r="N31" s="223">
        <f>IF(ISBLANK(D23),"",D23)</f>
        <v>5</v>
      </c>
      <c r="O31" s="109">
        <f>IF(ISBLANK(C23),"",C23)</f>
        <v>4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203633</v>
      </c>
      <c r="D5" s="255"/>
    </row>
    <row r="6" spans="1:4" ht="30" x14ac:dyDescent="0.25">
      <c r="A6" s="688" t="s">
        <v>482</v>
      </c>
      <c r="B6" s="619">
        <v>153205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3.9</v>
      </c>
      <c r="J6" s="460">
        <v>3.3</v>
      </c>
      <c r="K6" s="978">
        <v>4.5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2.1</v>
      </c>
      <c r="J7" s="614">
        <v>0</v>
      </c>
      <c r="K7" s="982">
        <v>4.2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6.6</v>
      </c>
      <c r="J8" s="983">
        <v>5.6</v>
      </c>
      <c r="K8" s="981">
        <v>7.6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19</v>
      </c>
      <c r="C5" s="209">
        <v>16</v>
      </c>
      <c r="G5" s="113"/>
      <c r="H5" s="176" t="s">
        <v>594</v>
      </c>
      <c r="I5" s="209">
        <v>8</v>
      </c>
      <c r="J5" s="209">
        <v>3</v>
      </c>
    </row>
    <row r="6" spans="1:13" ht="15" customHeight="1" x14ac:dyDescent="0.25">
      <c r="A6" s="177" t="s">
        <v>595</v>
      </c>
      <c r="B6" s="210">
        <v>477</v>
      </c>
      <c r="C6" s="210">
        <v>64</v>
      </c>
      <c r="G6" s="113"/>
      <c r="H6" s="177" t="s">
        <v>595</v>
      </c>
      <c r="I6" s="210">
        <v>63</v>
      </c>
      <c r="J6" s="210">
        <v>17</v>
      </c>
    </row>
    <row r="7" spans="1:13" ht="15" customHeight="1" x14ac:dyDescent="0.25">
      <c r="A7" s="177" t="s">
        <v>596</v>
      </c>
      <c r="B7" s="210">
        <v>1650</v>
      </c>
      <c r="C7" s="210">
        <v>1299</v>
      </c>
      <c r="G7" s="113"/>
      <c r="H7" s="177" t="s">
        <v>596</v>
      </c>
      <c r="I7" s="210">
        <v>720</v>
      </c>
      <c r="J7" s="210">
        <v>474</v>
      </c>
    </row>
    <row r="8" spans="1:13" ht="15" customHeight="1" x14ac:dyDescent="0.25">
      <c r="A8" s="177" t="s">
        <v>597</v>
      </c>
      <c r="B8" s="210">
        <v>1366</v>
      </c>
      <c r="C8" s="210">
        <v>1319</v>
      </c>
      <c r="G8" s="113"/>
      <c r="H8" s="177" t="s">
        <v>597</v>
      </c>
      <c r="I8" s="210">
        <v>1169</v>
      </c>
      <c r="J8" s="210">
        <v>1026</v>
      </c>
    </row>
    <row r="9" spans="1:13" ht="15" customHeight="1" x14ac:dyDescent="0.25">
      <c r="A9" s="177" t="s">
        <v>598</v>
      </c>
      <c r="B9" s="210">
        <v>1310</v>
      </c>
      <c r="C9" s="210">
        <v>1891</v>
      </c>
      <c r="G9" s="113"/>
      <c r="H9" s="177" t="s">
        <v>598</v>
      </c>
      <c r="I9" s="210">
        <v>1333</v>
      </c>
      <c r="J9" s="210">
        <v>1912</v>
      </c>
    </row>
    <row r="10" spans="1:13" ht="15" customHeight="1" x14ac:dyDescent="0.25">
      <c r="A10" s="177" t="s">
        <v>599</v>
      </c>
      <c r="B10" s="210">
        <v>121</v>
      </c>
      <c r="C10" s="210">
        <v>124</v>
      </c>
      <c r="G10" s="113"/>
      <c r="H10" s="177" t="s">
        <v>599</v>
      </c>
      <c r="I10" s="210">
        <v>121</v>
      </c>
      <c r="J10" s="210">
        <v>137</v>
      </c>
    </row>
    <row r="11" spans="1:13" ht="15" customHeight="1" x14ac:dyDescent="0.25">
      <c r="A11" s="178" t="s">
        <v>600</v>
      </c>
      <c r="B11" s="211">
        <v>138</v>
      </c>
      <c r="C11" s="211">
        <v>136</v>
      </c>
      <c r="G11" s="113"/>
      <c r="H11" s="178" t="s">
        <v>600</v>
      </c>
      <c r="I11" s="211">
        <v>236</v>
      </c>
      <c r="J11" s="211">
        <v>211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19</v>
      </c>
      <c r="C17" s="180">
        <f>IF(ISBLANK(C5),"0",C5)</f>
        <v>16</v>
      </c>
      <c r="G17" s="113"/>
      <c r="H17" s="176" t="s">
        <v>594</v>
      </c>
      <c r="I17" s="179">
        <f>IF(ISBLANK(I5),"0",I5)</f>
        <v>8</v>
      </c>
      <c r="J17" s="180">
        <f>IF(ISBLANK(J5),"0",J5)</f>
        <v>3</v>
      </c>
    </row>
    <row r="18" spans="1:13" ht="15" customHeight="1" x14ac:dyDescent="0.25">
      <c r="A18" s="177" t="s">
        <v>595</v>
      </c>
      <c r="B18" s="181">
        <f t="shared" ref="B18:C18" si="0">IF(ISBLANK(B6),"0",B6)</f>
        <v>477</v>
      </c>
      <c r="C18" s="182">
        <f t="shared" si="0"/>
        <v>64</v>
      </c>
      <c r="G18" s="113"/>
      <c r="H18" s="177" t="s">
        <v>595</v>
      </c>
      <c r="I18" s="181">
        <f t="shared" ref="I18:J18" si="1">IF(ISBLANK(I6),"0",I6)</f>
        <v>63</v>
      </c>
      <c r="J18" s="182">
        <f t="shared" si="1"/>
        <v>17</v>
      </c>
    </row>
    <row r="19" spans="1:13" ht="15" customHeight="1" x14ac:dyDescent="0.25">
      <c r="A19" s="177" t="s">
        <v>596</v>
      </c>
      <c r="B19" s="181">
        <f t="shared" ref="B19:C19" si="2">IF(ISBLANK(B7),"0",B7)</f>
        <v>1650</v>
      </c>
      <c r="C19" s="182">
        <f t="shared" si="2"/>
        <v>1299</v>
      </c>
      <c r="G19" s="113"/>
      <c r="H19" s="177" t="s">
        <v>596</v>
      </c>
      <c r="I19" s="181">
        <f t="shared" ref="I19:J19" si="3">IF(ISBLANK(I7),"0",I7)</f>
        <v>720</v>
      </c>
      <c r="J19" s="182">
        <f t="shared" si="3"/>
        <v>474</v>
      </c>
    </row>
    <row r="20" spans="1:13" ht="15" customHeight="1" x14ac:dyDescent="0.25">
      <c r="A20" s="177" t="s">
        <v>597</v>
      </c>
      <c r="B20" s="181">
        <f t="shared" ref="B20:C20" si="4">IF(ISBLANK(B8),"0",B8)</f>
        <v>1366</v>
      </c>
      <c r="C20" s="182">
        <f t="shared" si="4"/>
        <v>1319</v>
      </c>
      <c r="G20" s="113"/>
      <c r="H20" s="177" t="s">
        <v>597</v>
      </c>
      <c r="I20" s="181">
        <f t="shared" ref="I20:J20" si="5">IF(ISBLANK(I8),"0",I8)</f>
        <v>1169</v>
      </c>
      <c r="J20" s="182">
        <f t="shared" si="5"/>
        <v>1026</v>
      </c>
    </row>
    <row r="21" spans="1:13" ht="15" customHeight="1" x14ac:dyDescent="0.25">
      <c r="A21" s="177" t="s">
        <v>598</v>
      </c>
      <c r="B21" s="181">
        <f t="shared" ref="B21:C21" si="6">IF(ISBLANK(B9),"0",B9)</f>
        <v>1310</v>
      </c>
      <c r="C21" s="182">
        <f t="shared" si="6"/>
        <v>1891</v>
      </c>
      <c r="G21" s="113"/>
      <c r="H21" s="177" t="s">
        <v>598</v>
      </c>
      <c r="I21" s="181">
        <f t="shared" ref="I21:J21" si="7">IF(ISBLANK(I9),"0",I9)</f>
        <v>1333</v>
      </c>
      <c r="J21" s="182">
        <f t="shared" si="7"/>
        <v>1912</v>
      </c>
    </row>
    <row r="22" spans="1:13" ht="15" customHeight="1" x14ac:dyDescent="0.25">
      <c r="A22" s="177" t="s">
        <v>599</v>
      </c>
      <c r="B22" s="181">
        <f t="shared" ref="B22:C22" si="8">IF(ISBLANK(B10),"0",B10)</f>
        <v>121</v>
      </c>
      <c r="C22" s="182">
        <f t="shared" si="8"/>
        <v>124</v>
      </c>
      <c r="G22" s="113"/>
      <c r="H22" s="177" t="s">
        <v>599</v>
      </c>
      <c r="I22" s="181">
        <f t="shared" ref="I22:J22" si="9">IF(ISBLANK(I10),"0",I10)</f>
        <v>121</v>
      </c>
      <c r="J22" s="182">
        <f t="shared" si="9"/>
        <v>137</v>
      </c>
    </row>
    <row r="23" spans="1:13" ht="15" customHeight="1" x14ac:dyDescent="0.25">
      <c r="A23" s="178" t="s">
        <v>600</v>
      </c>
      <c r="B23" s="183">
        <f t="shared" ref="B23:C23" si="10">IF(ISBLANK(B11),"0",B11)</f>
        <v>138</v>
      </c>
      <c r="C23" s="184">
        <f t="shared" si="10"/>
        <v>136</v>
      </c>
      <c r="G23" s="113"/>
      <c r="H23" s="178" t="s">
        <v>600</v>
      </c>
      <c r="I23" s="183">
        <f t="shared" ref="I23:J23" si="11">IF(ISBLANK(I11),"0",I11)</f>
        <v>236</v>
      </c>
      <c r="J23" s="184">
        <f t="shared" si="11"/>
        <v>211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0.37394213737453258</v>
      </c>
      <c r="C29" s="186">
        <f>C17/SUM(C17:C23)*100</f>
        <v>0.32996494122499487</v>
      </c>
      <c r="D29" s="255"/>
      <c r="E29" s="255"/>
      <c r="G29" s="113"/>
      <c r="H29" s="176" t="s">
        <v>601</v>
      </c>
      <c r="I29" s="186">
        <f>I17/SUM(I17:I23)*100</f>
        <v>0.21917808219178081</v>
      </c>
      <c r="J29" s="186">
        <f>J17/SUM(J17:J23)*100</f>
        <v>7.9365079365079361E-2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9.3879157646132647</v>
      </c>
      <c r="C30" s="187">
        <f>C18/SUM(C17:C23)*100</f>
        <v>1.3198597648999795</v>
      </c>
      <c r="D30" s="255"/>
      <c r="E30" s="255"/>
      <c r="G30" s="113"/>
      <c r="H30" s="177" t="s">
        <v>602</v>
      </c>
      <c r="I30" s="187">
        <f>I18/SUM(I17:I23)*100</f>
        <v>1.7260273972602742</v>
      </c>
      <c r="J30" s="187">
        <f>J18/SUM(J17:J23)*100</f>
        <v>0.44973544973544971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32.473922456209408</v>
      </c>
      <c r="C31" s="187">
        <f>C19/SUM(C17:C23)*100</f>
        <v>26.789028665704269</v>
      </c>
      <c r="D31" s="255"/>
      <c r="E31" s="255"/>
      <c r="G31" s="113"/>
      <c r="H31" s="177" t="s">
        <v>603</v>
      </c>
      <c r="I31" s="187">
        <f>I19/SUM(I17:I23)*100</f>
        <v>19.726027397260275</v>
      </c>
      <c r="J31" s="187">
        <f>J19/SUM(J17:J23)*100</f>
        <v>12.53968253968254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26.884471560716396</v>
      </c>
      <c r="C32" s="187">
        <f>C20/SUM(C17:C23)*100</f>
        <v>27.201484842235512</v>
      </c>
      <c r="D32" s="255"/>
      <c r="E32" s="255"/>
      <c r="G32" s="113"/>
      <c r="H32" s="177" t="s">
        <v>604</v>
      </c>
      <c r="I32" s="187">
        <f>I20/SUM(I17:I23)*100</f>
        <v>32.027397260273972</v>
      </c>
      <c r="J32" s="187">
        <f>J20/SUM(J17:J23)*100</f>
        <v>27.142857142857142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25.782326313717775</v>
      </c>
      <c r="C33" s="187">
        <f>C21/SUM(C17:C23)*100</f>
        <v>38.997731491029079</v>
      </c>
      <c r="D33" s="255"/>
      <c r="E33" s="255"/>
      <c r="G33" s="113"/>
      <c r="H33" s="177" t="s">
        <v>605</v>
      </c>
      <c r="I33" s="187">
        <f>I21/SUM(I17:I23)*100</f>
        <v>36.520547945205479</v>
      </c>
      <c r="J33" s="187">
        <f>J21/SUM(J17:J23)*100</f>
        <v>50.582010582010582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2.381420980122023</v>
      </c>
      <c r="C34" s="187">
        <f>C22/SUM(C17:C23)*100</f>
        <v>2.5572282944937097</v>
      </c>
      <c r="D34" s="255"/>
      <c r="E34" s="255"/>
      <c r="G34" s="113"/>
      <c r="H34" s="177" t="s">
        <v>606</v>
      </c>
      <c r="I34" s="187">
        <f>I22/SUM(I17:I23)*100</f>
        <v>3.3150684931506849</v>
      </c>
      <c r="J34" s="187">
        <f>J22/SUM(J17:J23)*100</f>
        <v>3.6243386243386242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2.716000787246605</v>
      </c>
      <c r="C35" s="188">
        <f>C23/SUM(C17:C23)*100</f>
        <v>2.8047020004124561</v>
      </c>
      <c r="D35" s="255"/>
      <c r="E35" s="255"/>
      <c r="G35" s="113"/>
      <c r="H35" s="178" t="s">
        <v>607</v>
      </c>
      <c r="I35" s="188">
        <f>I23/SUM(I17:I23)*100</f>
        <v>6.4657534246575343</v>
      </c>
      <c r="J35" s="188">
        <f>J23/SUM(J17:J23)*100</f>
        <v>5.5820105820105814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0.37394213737453258</v>
      </c>
      <c r="C41" s="186">
        <f t="shared" si="12"/>
        <v>0.32996494122499487</v>
      </c>
      <c r="G41" s="113"/>
      <c r="H41" s="176" t="s">
        <v>609</v>
      </c>
      <c r="I41" s="186">
        <f t="shared" ref="I41:J41" si="13">I29</f>
        <v>0.21917808219178081</v>
      </c>
      <c r="J41" s="186">
        <f t="shared" si="13"/>
        <v>7.9365079365079361E-2</v>
      </c>
    </row>
    <row r="42" spans="1:12" x14ac:dyDescent="0.25">
      <c r="A42" s="177" t="s">
        <v>610</v>
      </c>
      <c r="B42" s="187">
        <f t="shared" si="12"/>
        <v>9.3879157646132647</v>
      </c>
      <c r="C42" s="187">
        <f t="shared" si="12"/>
        <v>1.3198597648999795</v>
      </c>
      <c r="G42" s="113"/>
      <c r="H42" s="177" t="s">
        <v>610</v>
      </c>
      <c r="I42" s="187">
        <f t="shared" ref="I42:J42" si="14">I30</f>
        <v>1.7260273972602742</v>
      </c>
      <c r="J42" s="187">
        <f t="shared" si="14"/>
        <v>0.44973544973544971</v>
      </c>
    </row>
    <row r="43" spans="1:12" x14ac:dyDescent="0.25">
      <c r="A43" s="177" t="s">
        <v>611</v>
      </c>
      <c r="B43" s="187">
        <f t="shared" si="12"/>
        <v>32.473922456209408</v>
      </c>
      <c r="C43" s="187">
        <f t="shared" si="12"/>
        <v>26.789028665704269</v>
      </c>
      <c r="G43" s="113"/>
      <c r="H43" s="177" t="s">
        <v>611</v>
      </c>
      <c r="I43" s="187">
        <f t="shared" ref="I43:J43" si="15">I31</f>
        <v>19.726027397260275</v>
      </c>
      <c r="J43" s="187">
        <f t="shared" si="15"/>
        <v>12.53968253968254</v>
      </c>
    </row>
    <row r="44" spans="1:12" x14ac:dyDescent="0.25">
      <c r="A44" s="177" t="s">
        <v>612</v>
      </c>
      <c r="B44" s="187">
        <f t="shared" si="12"/>
        <v>26.884471560716396</v>
      </c>
      <c r="C44" s="187">
        <f t="shared" si="12"/>
        <v>27.201484842235512</v>
      </c>
      <c r="G44" s="113"/>
      <c r="H44" s="177" t="s">
        <v>612</v>
      </c>
      <c r="I44" s="187">
        <f t="shared" ref="I44:J44" si="16">I32</f>
        <v>32.027397260273972</v>
      </c>
      <c r="J44" s="187">
        <f t="shared" si="16"/>
        <v>27.142857142857142</v>
      </c>
    </row>
    <row r="45" spans="1:12" x14ac:dyDescent="0.25">
      <c r="A45" s="177" t="s">
        <v>613</v>
      </c>
      <c r="B45" s="187">
        <f t="shared" si="12"/>
        <v>25.782326313717775</v>
      </c>
      <c r="C45" s="187">
        <f t="shared" si="12"/>
        <v>38.997731491029079</v>
      </c>
      <c r="G45" s="113"/>
      <c r="H45" s="177" t="s">
        <v>613</v>
      </c>
      <c r="I45" s="187">
        <f t="shared" ref="I45:J45" si="17">I33</f>
        <v>36.520547945205479</v>
      </c>
      <c r="J45" s="187">
        <f t="shared" si="17"/>
        <v>50.582010582010582</v>
      </c>
    </row>
    <row r="46" spans="1:12" x14ac:dyDescent="0.25">
      <c r="A46" s="177" t="s">
        <v>614</v>
      </c>
      <c r="B46" s="187">
        <f t="shared" si="12"/>
        <v>2.381420980122023</v>
      </c>
      <c r="C46" s="187">
        <f t="shared" si="12"/>
        <v>2.5572282944937097</v>
      </c>
      <c r="G46" s="113"/>
      <c r="H46" s="177" t="s">
        <v>614</v>
      </c>
      <c r="I46" s="187">
        <f t="shared" ref="I46:J46" si="18">I34</f>
        <v>3.3150684931506849</v>
      </c>
      <c r="J46" s="187">
        <f t="shared" si="18"/>
        <v>3.6243386243386242</v>
      </c>
    </row>
    <row r="47" spans="1:12" x14ac:dyDescent="0.25">
      <c r="A47" s="178" t="s">
        <v>615</v>
      </c>
      <c r="B47" s="188">
        <f t="shared" si="12"/>
        <v>2.716000787246605</v>
      </c>
      <c r="C47" s="188">
        <f t="shared" si="12"/>
        <v>2.8047020004124561</v>
      </c>
      <c r="G47" s="113"/>
      <c r="H47" s="178" t="s">
        <v>615</v>
      </c>
      <c r="I47" s="188">
        <f t="shared" ref="I47:J47" si="19">I35</f>
        <v>6.4657534246575343</v>
      </c>
      <c r="J47" s="188">
        <f t="shared" si="19"/>
        <v>5.5820105820105814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3838</v>
      </c>
      <c r="C5" s="209">
        <v>3403</v>
      </c>
      <c r="D5" s="255"/>
      <c r="E5" s="255"/>
      <c r="F5" s="1012"/>
      <c r="H5" s="176" t="s">
        <v>632</v>
      </c>
      <c r="I5" s="209">
        <v>1601</v>
      </c>
      <c r="J5" s="209">
        <v>1483</v>
      </c>
    </row>
    <row r="6" spans="1:10" ht="15" customHeight="1" x14ac:dyDescent="0.25">
      <c r="A6" s="177" t="s">
        <v>633</v>
      </c>
      <c r="B6" s="210">
        <v>526</v>
      </c>
      <c r="C6" s="210">
        <v>643</v>
      </c>
      <c r="D6" s="255"/>
      <c r="E6" s="255"/>
      <c r="F6" s="1012"/>
      <c r="H6" s="177" t="s">
        <v>633</v>
      </c>
      <c r="I6" s="210">
        <v>1159</v>
      </c>
      <c r="J6" s="210">
        <v>1357</v>
      </c>
    </row>
    <row r="7" spans="1:10" ht="15" customHeight="1" x14ac:dyDescent="0.25">
      <c r="A7" s="178" t="s">
        <v>634</v>
      </c>
      <c r="B7" s="211">
        <v>717</v>
      </c>
      <c r="C7" s="211">
        <v>803</v>
      </c>
      <c r="D7" s="255"/>
      <c r="E7" s="255"/>
      <c r="F7" s="1012"/>
      <c r="H7" s="177" t="s">
        <v>634</v>
      </c>
      <c r="I7" s="210">
        <v>885</v>
      </c>
      <c r="J7" s="210">
        <v>935</v>
      </c>
    </row>
    <row r="8" spans="1:10" x14ac:dyDescent="0.25">
      <c r="D8" s="255"/>
      <c r="E8" s="255"/>
      <c r="F8" s="1012"/>
      <c r="H8" s="178" t="s">
        <v>2452</v>
      </c>
      <c r="I8" s="211">
        <v>5</v>
      </c>
      <c r="J8" s="211">
        <v>5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3838</v>
      </c>
      <c r="C13" s="180">
        <f>IF(ISBLANK(C5),"0",C5)</f>
        <v>3403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526</v>
      </c>
      <c r="C14" s="182">
        <f t="shared" si="0"/>
        <v>643</v>
      </c>
      <c r="D14" s="255"/>
      <c r="E14" s="255"/>
      <c r="F14" s="1012"/>
      <c r="H14" s="176" t="s">
        <v>632</v>
      </c>
      <c r="I14" s="179">
        <f>IF(ISBLANK(I5),"0",I5)</f>
        <v>1601</v>
      </c>
      <c r="J14" s="180">
        <f>IF(ISBLANK(J5),"0",J5)</f>
        <v>1483</v>
      </c>
    </row>
    <row r="15" spans="1:10" ht="15" customHeight="1" x14ac:dyDescent="0.25">
      <c r="A15" s="178" t="s">
        <v>634</v>
      </c>
      <c r="B15" s="183">
        <f t="shared" si="0"/>
        <v>717</v>
      </c>
      <c r="C15" s="184">
        <f t="shared" si="0"/>
        <v>803</v>
      </c>
      <c r="D15" s="255"/>
      <c r="E15" s="255"/>
      <c r="F15" s="1012"/>
      <c r="H15" s="177" t="s">
        <v>633</v>
      </c>
      <c r="I15" s="181">
        <f t="shared" ref="I15:J15" si="1">IF(ISBLANK(I6),"0",I6)</f>
        <v>1159</v>
      </c>
      <c r="J15" s="182">
        <f t="shared" si="1"/>
        <v>1357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885</v>
      </c>
      <c r="J16" s="182">
        <f t="shared" si="2"/>
        <v>935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5</v>
      </c>
      <c r="J17" s="184">
        <f t="shared" si="3"/>
        <v>5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75.536311749655582</v>
      </c>
      <c r="C21" s="186">
        <f>C13/SUM(C13:C15)*100</f>
        <v>70.179418436791082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10.35229285573706</v>
      </c>
      <c r="C22" s="187">
        <f>C14/SUM(C13:C15)*100</f>
        <v>13.26046607547948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14.11139539460736</v>
      </c>
      <c r="C23" s="188">
        <f>C15/SUM(C13:C15)*100</f>
        <v>16.56011548772943</v>
      </c>
      <c r="D23" s="255"/>
      <c r="E23" s="255"/>
      <c r="F23" s="1012"/>
      <c r="H23" s="176" t="s">
        <v>637</v>
      </c>
      <c r="I23" s="186">
        <f>I14/SUM(I14:I17)*100</f>
        <v>43.863013698630141</v>
      </c>
      <c r="J23" s="186">
        <f>J14/SUM(J14:J17)*100</f>
        <v>39.232804232804227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31.753424657534246</v>
      </c>
      <c r="J24" s="187">
        <f>J15/SUM(J14:J17)*100</f>
        <v>35.899470899470899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24.246575342465754</v>
      </c>
      <c r="J25" s="187">
        <f>J16/SUM(J14:J17)*100</f>
        <v>24.735449735449734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0.13698630136986301</v>
      </c>
      <c r="J26" s="188">
        <f>J17/SUM(J14:J17)*100</f>
        <v>0.13227513227513227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75.536311749655582</v>
      </c>
      <c r="C29" s="191">
        <f t="shared" si="4"/>
        <v>70.179418436791082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10.35229285573706</v>
      </c>
      <c r="C30" s="194">
        <f t="shared" si="4"/>
        <v>13.26046607547948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14.11139539460736</v>
      </c>
      <c r="C31" s="197">
        <f t="shared" si="4"/>
        <v>16.56011548772943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43.863013698630141</v>
      </c>
      <c r="J32" s="191">
        <f>J23</f>
        <v>39.232804232804227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31.753424657534246</v>
      </c>
      <c r="J33" s="194">
        <f t="shared" si="5"/>
        <v>35.899470899470899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24.246575342465754</v>
      </c>
      <c r="J34" s="194">
        <f t="shared" si="6"/>
        <v>24.735449735449734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0.13698630136986301</v>
      </c>
      <c r="J35" s="197">
        <f t="shared" si="7"/>
        <v>0.13227513227513227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366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32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8161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22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5.4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27.1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-21.7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71.97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51.5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340.2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</v>
      </c>
      <c r="C5" s="657">
        <v>0</v>
      </c>
      <c r="E5" s="28"/>
      <c r="J5" s="656" t="s">
        <v>550</v>
      </c>
      <c r="K5" s="671">
        <f>IF(ISBLANK(B5),"",B5)</f>
        <v>1</v>
      </c>
      <c r="L5" s="620">
        <f>IF(ISBLANK(C5),"",C5)</f>
        <v>0</v>
      </c>
      <c r="N5" s="28"/>
    </row>
    <row r="6" spans="1:15" x14ac:dyDescent="0.25">
      <c r="A6" s="658" t="s">
        <v>551</v>
      </c>
      <c r="B6" s="659">
        <v>2</v>
      </c>
      <c r="C6" s="659">
        <v>0</v>
      </c>
      <c r="E6" s="44"/>
      <c r="J6" s="658" t="s">
        <v>551</v>
      </c>
      <c r="K6" s="672">
        <f t="shared" ref="K6:K10" si="0">IF(ISBLANK(B6),"",B6)</f>
        <v>2</v>
      </c>
      <c r="L6" s="621">
        <f t="shared" ref="L6:L10" si="1">IF(ISBLANK(C6),"",C6)</f>
        <v>0</v>
      </c>
      <c r="N6" s="44"/>
    </row>
    <row r="7" spans="1:15" x14ac:dyDescent="0.25">
      <c r="A7" s="658" t="s">
        <v>649</v>
      </c>
      <c r="B7" s="659">
        <v>3</v>
      </c>
      <c r="C7" s="659">
        <v>2</v>
      </c>
      <c r="E7" s="44"/>
      <c r="J7" s="658" t="s">
        <v>649</v>
      </c>
      <c r="K7" s="672">
        <f t="shared" si="0"/>
        <v>3</v>
      </c>
      <c r="L7" s="621">
        <f t="shared" si="1"/>
        <v>2</v>
      </c>
      <c r="N7" s="44"/>
    </row>
    <row r="8" spans="1:15" x14ac:dyDescent="0.25">
      <c r="A8" s="652" t="s">
        <v>650</v>
      </c>
      <c r="B8" s="653">
        <v>5</v>
      </c>
      <c r="C8" s="653">
        <v>7</v>
      </c>
      <c r="E8" s="21"/>
      <c r="J8" s="652" t="s">
        <v>650</v>
      </c>
      <c r="K8" s="672">
        <f t="shared" si="0"/>
        <v>5</v>
      </c>
      <c r="L8" s="621">
        <f t="shared" si="1"/>
        <v>7</v>
      </c>
      <c r="N8" s="21"/>
    </row>
    <row r="9" spans="1:15" x14ac:dyDescent="0.25">
      <c r="A9" s="652" t="s">
        <v>651</v>
      </c>
      <c r="B9" s="653">
        <v>18</v>
      </c>
      <c r="C9" s="653">
        <v>8</v>
      </c>
      <c r="E9" s="21"/>
      <c r="J9" s="652" t="s">
        <v>651</v>
      </c>
      <c r="K9" s="672">
        <f t="shared" si="0"/>
        <v>18</v>
      </c>
      <c r="L9" s="621">
        <f t="shared" si="1"/>
        <v>8</v>
      </c>
      <c r="N9" s="21"/>
    </row>
    <row r="10" spans="1:15" x14ac:dyDescent="0.25">
      <c r="A10" s="654" t="s">
        <v>373</v>
      </c>
      <c r="B10" s="655">
        <v>328</v>
      </c>
      <c r="C10" s="655">
        <v>27</v>
      </c>
      <c r="J10" s="654" t="s">
        <v>373</v>
      </c>
      <c r="K10" s="673">
        <f t="shared" si="0"/>
        <v>328</v>
      </c>
      <c r="L10" s="622">
        <f t="shared" si="1"/>
        <v>27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6.75</v>
      </c>
      <c r="C15" s="199"/>
      <c r="D15" s="255"/>
      <c r="E15" s="213"/>
      <c r="F15" s="255"/>
      <c r="G15" s="255"/>
      <c r="J15" s="675" t="s">
        <v>496</v>
      </c>
      <c r="K15" s="676">
        <f>B15</f>
        <v>6.75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0.87</v>
      </c>
      <c r="C16" s="199"/>
      <c r="D16" s="255"/>
      <c r="E16" s="256"/>
      <c r="F16" s="255"/>
      <c r="G16" s="255"/>
      <c r="J16" s="677" t="s">
        <v>497</v>
      </c>
      <c r="K16" s="678">
        <f>B16</f>
        <v>0.87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3.87</v>
      </c>
      <c r="C19" s="200"/>
      <c r="D19" s="257"/>
      <c r="E19" s="258"/>
      <c r="F19" s="255"/>
      <c r="G19" s="255"/>
      <c r="J19" s="674" t="s">
        <v>510</v>
      </c>
      <c r="K19" s="678">
        <f>B19</f>
        <v>3.87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3.87</v>
      </c>
      <c r="C21" s="255"/>
      <c r="D21" s="255"/>
      <c r="E21" s="255"/>
      <c r="F21" s="255"/>
      <c r="G21" s="255"/>
      <c r="J21" s="663" t="s">
        <v>506</v>
      </c>
      <c r="K21" s="681">
        <f>B21</f>
        <v>3.87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1</v>
      </c>
      <c r="C34" s="659">
        <v>1</v>
      </c>
      <c r="E34" s="44"/>
      <c r="J34" s="658" t="s">
        <v>649</v>
      </c>
      <c r="K34" s="672">
        <f t="shared" si="2"/>
        <v>1</v>
      </c>
      <c r="L34" s="621">
        <f t="shared" si="3"/>
        <v>1</v>
      </c>
      <c r="N34" s="44"/>
    </row>
    <row r="35" spans="1:15" x14ac:dyDescent="0.25">
      <c r="A35" s="652" t="s">
        <v>650</v>
      </c>
      <c r="B35" s="653">
        <v>3</v>
      </c>
      <c r="C35" s="653">
        <v>5</v>
      </c>
      <c r="E35" s="21"/>
      <c r="J35" s="652" t="s">
        <v>650</v>
      </c>
      <c r="K35" s="672">
        <f t="shared" si="2"/>
        <v>3</v>
      </c>
      <c r="L35" s="621">
        <f t="shared" si="3"/>
        <v>5</v>
      </c>
      <c r="N35" s="21"/>
    </row>
    <row r="36" spans="1:15" x14ac:dyDescent="0.25">
      <c r="A36" s="652" t="s">
        <v>651</v>
      </c>
      <c r="B36" s="653">
        <v>1</v>
      </c>
      <c r="C36" s="653">
        <v>1</v>
      </c>
      <c r="E36" s="21"/>
      <c r="J36" s="652" t="s">
        <v>651</v>
      </c>
      <c r="K36" s="672">
        <f t="shared" si="2"/>
        <v>1</v>
      </c>
      <c r="L36" s="621">
        <f t="shared" si="3"/>
        <v>1</v>
      </c>
      <c r="N36" s="21"/>
    </row>
    <row r="37" spans="1:15" x14ac:dyDescent="0.25">
      <c r="A37" s="654" t="s">
        <v>373</v>
      </c>
      <c r="B37" s="655">
        <v>43</v>
      </c>
      <c r="C37" s="655">
        <v>7</v>
      </c>
      <c r="J37" s="654" t="s">
        <v>373</v>
      </c>
      <c r="K37" s="673">
        <f t="shared" si="2"/>
        <v>43</v>
      </c>
      <c r="L37" s="622">
        <f t="shared" si="3"/>
        <v>7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1.27</v>
      </c>
      <c r="C42" s="199"/>
      <c r="D42" s="255"/>
      <c r="E42" s="213"/>
      <c r="F42" s="255"/>
      <c r="G42" s="255"/>
      <c r="J42" s="675" t="s">
        <v>496</v>
      </c>
      <c r="K42" s="676">
        <f>B42</f>
        <v>1.27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0.36</v>
      </c>
      <c r="C43" s="199"/>
      <c r="D43" s="255"/>
      <c r="E43" s="256"/>
      <c r="F43" s="255"/>
      <c r="G43" s="255"/>
      <c r="J43" s="677" t="s">
        <v>497</v>
      </c>
      <c r="K43" s="678">
        <f>B43</f>
        <v>0.36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0.81</v>
      </c>
      <c r="C46" s="200"/>
      <c r="D46" s="257"/>
      <c r="E46" s="258"/>
      <c r="F46" s="255"/>
      <c r="G46" s="255"/>
      <c r="J46" s="674" t="s">
        <v>510</v>
      </c>
      <c r="K46" s="678">
        <f>B46</f>
        <v>0.81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0.81</v>
      </c>
      <c r="C48" s="255"/>
      <c r="D48" s="255"/>
      <c r="E48" s="255"/>
      <c r="F48" s="255"/>
      <c r="G48" s="255"/>
      <c r="J48" s="663" t="s">
        <v>506</v>
      </c>
      <c r="K48" s="681">
        <f>B48</f>
        <v>0.81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14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1.7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1.9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1.1000000000000001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0.27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172.2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1.33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96.6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75.900000000000006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153119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18762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121.9</v>
      </c>
      <c r="E4" s="602">
        <v>1.44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93.2</v>
      </c>
      <c r="E5" s="753">
        <v>1.1599999999999999</v>
      </c>
      <c r="G5" s="649" t="s">
        <v>454</v>
      </c>
      <c r="H5" s="650">
        <f>IF(ISBLANK(B4),"",B4)</f>
        <v>0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172.2</v>
      </c>
      <c r="E6" s="961">
        <v>1.33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14</v>
      </c>
      <c r="C4" s="645">
        <v>1.6</v>
      </c>
      <c r="D4" s="645"/>
      <c r="E4" s="645">
        <v>0.25</v>
      </c>
      <c r="F4" s="645">
        <v>1.3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14</v>
      </c>
      <c r="C5" s="604">
        <v>1.6</v>
      </c>
      <c r="D5" s="604"/>
      <c r="E5" s="604">
        <v>0.26</v>
      </c>
      <c r="F5" s="604">
        <v>1.3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14</v>
      </c>
      <c r="C6" s="604">
        <v>1.7</v>
      </c>
      <c r="D6" s="604">
        <v>1.9</v>
      </c>
      <c r="E6" s="604">
        <v>0.27</v>
      </c>
      <c r="F6" s="604">
        <v>1.1000000000000001</v>
      </c>
      <c r="G6" s="604">
        <v>1.2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91.7</v>
      </c>
      <c r="C5" s="604">
        <v>93.3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81.8</v>
      </c>
      <c r="C6" s="604">
        <v>90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96.6</v>
      </c>
      <c r="C7" s="1076">
        <v>75.900000000000006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1060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13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353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2684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20367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2496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1072</v>
      </c>
      <c r="C5" s="1043">
        <v>474</v>
      </c>
      <c r="D5" s="602">
        <v>598</v>
      </c>
      <c r="G5" s="873" t="s">
        <v>126</v>
      </c>
      <c r="H5" s="639">
        <f>IF(ISBLANK(D7),"",D7)</f>
        <v>672</v>
      </c>
    </row>
    <row r="6" spans="1:17" x14ac:dyDescent="0.25">
      <c r="A6" s="643">
        <v>2021</v>
      </c>
      <c r="B6" s="1043">
        <v>1069</v>
      </c>
      <c r="C6" s="1043">
        <v>299</v>
      </c>
      <c r="D6" s="604">
        <v>770</v>
      </c>
      <c r="G6" s="637" t="s">
        <v>127</v>
      </c>
      <c r="H6" s="625">
        <f>IF(ISBLANK(C7),"",C7)</f>
        <v>388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1060</v>
      </c>
      <c r="C7" s="1043">
        <v>388</v>
      </c>
      <c r="D7" s="619">
        <v>672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672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388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11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12.4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12.4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16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0.6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11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1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288</v>
      </c>
      <c r="C6" s="55">
        <v>160</v>
      </c>
      <c r="D6" s="55">
        <v>128</v>
      </c>
      <c r="E6" s="70">
        <v>459</v>
      </c>
      <c r="F6" s="55">
        <v>237</v>
      </c>
      <c r="G6" s="110">
        <v>222</v>
      </c>
      <c r="H6" s="55">
        <v>299</v>
      </c>
      <c r="I6" s="55">
        <v>147</v>
      </c>
      <c r="J6" s="55">
        <v>152</v>
      </c>
      <c r="K6" s="70">
        <v>966</v>
      </c>
      <c r="L6" s="55">
        <v>504</v>
      </c>
      <c r="M6" s="110">
        <v>462</v>
      </c>
      <c r="N6" s="70">
        <v>1217</v>
      </c>
      <c r="O6" s="55">
        <v>639</v>
      </c>
      <c r="P6" s="110">
        <v>578</v>
      </c>
      <c r="Q6" s="70">
        <v>4996</v>
      </c>
      <c r="R6" s="55">
        <v>2658</v>
      </c>
      <c r="S6" s="110">
        <v>2338</v>
      </c>
      <c r="T6" s="70">
        <v>8811</v>
      </c>
      <c r="U6" s="55">
        <v>4426</v>
      </c>
      <c r="V6" s="162">
        <v>4385</v>
      </c>
    </row>
    <row r="7" spans="1:22" x14ac:dyDescent="0.25">
      <c r="A7" s="288">
        <v>2021</v>
      </c>
      <c r="B7" s="169">
        <v>283</v>
      </c>
      <c r="C7" s="94">
        <v>151</v>
      </c>
      <c r="D7" s="94">
        <v>132</v>
      </c>
      <c r="E7" s="169">
        <v>433</v>
      </c>
      <c r="F7" s="94">
        <v>231</v>
      </c>
      <c r="G7" s="171">
        <v>202</v>
      </c>
      <c r="H7" s="94">
        <v>292</v>
      </c>
      <c r="I7" s="94">
        <v>140</v>
      </c>
      <c r="J7" s="94">
        <v>152</v>
      </c>
      <c r="K7" s="169">
        <v>929</v>
      </c>
      <c r="L7" s="94">
        <v>481</v>
      </c>
      <c r="M7" s="171">
        <v>448</v>
      </c>
      <c r="N7" s="169">
        <v>1179</v>
      </c>
      <c r="O7" s="94">
        <v>613</v>
      </c>
      <c r="P7" s="171">
        <v>566</v>
      </c>
      <c r="Q7" s="169">
        <v>4863</v>
      </c>
      <c r="R7" s="94">
        <v>2582</v>
      </c>
      <c r="S7" s="171">
        <v>2281</v>
      </c>
      <c r="T7" s="214">
        <v>8537</v>
      </c>
      <c r="U7" s="58">
        <v>4292</v>
      </c>
      <c r="V7" s="162">
        <v>4245</v>
      </c>
    </row>
    <row r="8" spans="1:22" x14ac:dyDescent="0.25">
      <c r="A8" s="221">
        <v>2022</v>
      </c>
      <c r="B8" s="72">
        <v>294</v>
      </c>
      <c r="C8" s="61">
        <v>155</v>
      </c>
      <c r="D8" s="61">
        <v>139</v>
      </c>
      <c r="E8" s="72">
        <v>399</v>
      </c>
      <c r="F8" s="61">
        <v>216</v>
      </c>
      <c r="G8" s="111">
        <v>183</v>
      </c>
      <c r="H8" s="61">
        <v>277</v>
      </c>
      <c r="I8" s="61">
        <v>138</v>
      </c>
      <c r="J8" s="61">
        <v>139</v>
      </c>
      <c r="K8" s="72">
        <v>905</v>
      </c>
      <c r="L8" s="61">
        <v>476</v>
      </c>
      <c r="M8" s="111">
        <v>429</v>
      </c>
      <c r="N8" s="72">
        <v>1053</v>
      </c>
      <c r="O8" s="61">
        <v>553</v>
      </c>
      <c r="P8" s="111">
        <v>500</v>
      </c>
      <c r="Q8" s="72">
        <v>4586</v>
      </c>
      <c r="R8" s="61">
        <v>2430</v>
      </c>
      <c r="S8" s="111">
        <v>2156</v>
      </c>
      <c r="T8" s="72">
        <v>8161</v>
      </c>
      <c r="U8" s="61">
        <v>4166</v>
      </c>
      <c r="V8" s="111">
        <v>3995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294</v>
      </c>
      <c r="C15" s="174">
        <f>E8</f>
        <v>399</v>
      </c>
      <c r="D15" s="174">
        <f>H8</f>
        <v>277</v>
      </c>
      <c r="E15" s="174">
        <f>K8</f>
        <v>905</v>
      </c>
      <c r="F15" s="174">
        <f>N8</f>
        <v>1053</v>
      </c>
      <c r="G15" s="174">
        <f>Q8</f>
        <v>4586</v>
      </c>
      <c r="H15" s="336">
        <f>T8</f>
        <v>8161</v>
      </c>
      <c r="M15" s="174">
        <f>K8</f>
        <v>905</v>
      </c>
      <c r="N15" s="174">
        <f>H15-E15-O15</f>
        <v>4374</v>
      </c>
      <c r="O15" s="174">
        <f>H15-(B15+C15+G15)</f>
        <v>2882</v>
      </c>
      <c r="P15" s="29"/>
      <c r="Q15" s="100">
        <f>M15/H15*100</f>
        <v>11.08932728832251</v>
      </c>
      <c r="R15" s="100">
        <f>N15/H15*100</f>
        <v>53.596372993505703</v>
      </c>
      <c r="S15" s="100">
        <f>O15/H15*100</f>
        <v>35.314299718171796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11.08932728832251</v>
      </c>
      <c r="R18" s="100">
        <f>N15/H15*100</f>
        <v>53.596372993505703</v>
      </c>
      <c r="S18" s="100">
        <f>O15/H15*100</f>
        <v>35.314299718171796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8</v>
      </c>
      <c r="C4" s="602">
        <v>1</v>
      </c>
      <c r="D4" s="602">
        <v>0</v>
      </c>
      <c r="E4" s="601">
        <v>0</v>
      </c>
      <c r="F4" s="602">
        <v>8.4</v>
      </c>
      <c r="G4" s="602">
        <v>0</v>
      </c>
    </row>
    <row r="5" spans="1:10" x14ac:dyDescent="0.25">
      <c r="A5" s="288">
        <v>2021</v>
      </c>
      <c r="B5" s="753">
        <v>8</v>
      </c>
      <c r="C5" s="753">
        <v>1</v>
      </c>
      <c r="D5" s="753">
        <v>0</v>
      </c>
      <c r="E5" s="755">
        <v>0</v>
      </c>
      <c r="F5" s="753">
        <v>8.8000000000000007</v>
      </c>
      <c r="G5" s="753">
        <v>0</v>
      </c>
    </row>
    <row r="6" spans="1:10" x14ac:dyDescent="0.25">
      <c r="A6" s="220">
        <v>2022</v>
      </c>
      <c r="B6" s="754">
        <v>11</v>
      </c>
      <c r="C6" s="754">
        <v>1</v>
      </c>
      <c r="D6" s="754">
        <v>0</v>
      </c>
      <c r="E6" s="756">
        <v>0</v>
      </c>
      <c r="F6" s="754">
        <v>12.4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8</v>
      </c>
      <c r="C11" s="80">
        <f>IF(ISBLANK(D4),"",D4)</f>
        <v>0</v>
      </c>
      <c r="E11" s="103">
        <f>A4</f>
        <v>2020</v>
      </c>
      <c r="F11" s="80">
        <f>IF(ISBLANK(B4),"",B4)</f>
        <v>8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8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8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11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11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</v>
      </c>
      <c r="C18" s="80">
        <f>IF(ISBLANK(E4),"",E4)</f>
        <v>0</v>
      </c>
      <c r="E18" s="605">
        <f>A4</f>
        <v>2020</v>
      </c>
      <c r="F18" s="100">
        <f>IF(ISBLANK(C4),"",C4)</f>
        <v>1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1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1</v>
      </c>
      <c r="C20" s="83">
        <f>IF(ISBLANK(E6),"",E6)</f>
        <v>0</v>
      </c>
      <c r="E20" s="156">
        <f t="shared" si="5"/>
        <v>2022</v>
      </c>
      <c r="F20" s="83">
        <f>IF(ISBLANK(C6),"",C6)</f>
        <v>1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106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1.3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273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30.7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54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6.1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51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329</v>
      </c>
    </row>
    <row r="17" spans="2:3" x14ac:dyDescent="0.25">
      <c r="B17" s="255">
        <v>2021</v>
      </c>
      <c r="C17" s="1010">
        <v>289</v>
      </c>
    </row>
    <row r="18" spans="2:3" x14ac:dyDescent="0.25">
      <c r="B18" s="255">
        <v>2022</v>
      </c>
      <c r="C18" s="1010">
        <v>273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329</v>
      </c>
    </row>
    <row r="22" spans="2:3" x14ac:dyDescent="0.25">
      <c r="B22" s="638">
        <f>B17</f>
        <v>2021</v>
      </c>
      <c r="C22" s="638">
        <f t="shared" ref="C22:C23" si="0">IF(ISBLANK(C17),"",C17)</f>
        <v>289</v>
      </c>
    </row>
    <row r="23" spans="2:3" x14ac:dyDescent="0.25">
      <c r="B23" s="638">
        <f>B18</f>
        <v>2022</v>
      </c>
      <c r="C23" s="638">
        <f t="shared" si="0"/>
        <v>273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12</v>
      </c>
      <c r="C5" s="55">
        <v>8</v>
      </c>
      <c r="D5" s="55">
        <v>16</v>
      </c>
      <c r="E5" s="271">
        <f>SUM(B5:D5)</f>
        <v>36</v>
      </c>
      <c r="F5" s="71">
        <v>124</v>
      </c>
      <c r="G5" s="70">
        <v>1.3</v>
      </c>
      <c r="H5" s="55">
        <v>0.2</v>
      </c>
      <c r="I5" s="110">
        <v>0.5</v>
      </c>
      <c r="J5" s="71">
        <v>1.4</v>
      </c>
    </row>
    <row r="6" spans="1:10" x14ac:dyDescent="0.25">
      <c r="A6" s="288">
        <v>2021</v>
      </c>
      <c r="B6" s="759">
        <v>8</v>
      </c>
      <c r="C6" s="760">
        <v>9</v>
      </c>
      <c r="D6" s="760">
        <v>15</v>
      </c>
      <c r="E6" s="272">
        <f>SUM(B6:D6)</f>
        <v>32</v>
      </c>
      <c r="F6" s="216">
        <v>116</v>
      </c>
      <c r="G6" s="459">
        <v>0.9</v>
      </c>
      <c r="H6" s="460">
        <v>0.2</v>
      </c>
      <c r="I6" s="765">
        <v>0.5</v>
      </c>
      <c r="J6" s="216">
        <v>1.4</v>
      </c>
    </row>
    <row r="7" spans="1:10" x14ac:dyDescent="0.25">
      <c r="A7" s="220">
        <v>2022</v>
      </c>
      <c r="B7" s="169">
        <v>8</v>
      </c>
      <c r="C7" s="94">
        <v>11</v>
      </c>
      <c r="D7" s="94">
        <v>13</v>
      </c>
      <c r="E7" s="449">
        <f>SUM(B7:D7)</f>
        <v>32</v>
      </c>
      <c r="F7" s="170">
        <v>106</v>
      </c>
      <c r="G7" s="169">
        <v>0.9</v>
      </c>
      <c r="H7" s="94">
        <v>0.3</v>
      </c>
      <c r="I7" s="171">
        <v>0.5</v>
      </c>
      <c r="J7" s="170">
        <v>1.3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124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116</v>
      </c>
      <c r="C14" s="28"/>
      <c r="D14" s="28"/>
      <c r="F14" s="627" t="s">
        <v>1534</v>
      </c>
      <c r="G14" s="623">
        <f>IF(ISBLANK(B7),"",B7)</f>
        <v>8</v>
      </c>
      <c r="I14" s="627" t="s">
        <v>1537</v>
      </c>
      <c r="J14" s="623">
        <f>IF(ISBLANK(B7),"",B7)</f>
        <v>8</v>
      </c>
    </row>
    <row r="15" spans="1:10" x14ac:dyDescent="0.25">
      <c r="A15" s="626">
        <f t="shared" ref="A15" si="1">A7</f>
        <v>2022</v>
      </c>
      <c r="B15" s="625">
        <f t="shared" si="0"/>
        <v>106</v>
      </c>
      <c r="C15" s="28"/>
      <c r="D15" s="28"/>
      <c r="F15" s="628" t="s">
        <v>1535</v>
      </c>
      <c r="G15" s="624">
        <f>IF(ISBLANK(C7),"",C7)</f>
        <v>11</v>
      </c>
      <c r="I15" s="628" t="s">
        <v>1546</v>
      </c>
      <c r="J15" s="624">
        <f>IF(ISBLANK(C7),"",C7)</f>
        <v>11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13</v>
      </c>
      <c r="I16" s="629" t="s">
        <v>1547</v>
      </c>
      <c r="J16" s="625">
        <f>IF(ISBLANK(D7),"",D7)</f>
        <v>13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0.9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5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9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0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7</v>
      </c>
      <c r="C6" s="761"/>
      <c r="D6" s="761"/>
      <c r="E6" s="459">
        <v>9.6999999999999993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3</v>
      </c>
      <c r="C7" s="761"/>
      <c r="D7" s="761"/>
      <c r="E7" s="459">
        <v>4.4000000000000004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0</v>
      </c>
      <c r="C8" s="762"/>
      <c r="D8" s="762"/>
      <c r="E8" s="603">
        <v>0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7</v>
      </c>
      <c r="C16" s="757"/>
      <c r="I16" s="702">
        <f>A6</f>
        <v>2020</v>
      </c>
      <c r="J16" s="676">
        <f>IF(ISBLANK(E6),"",E6)</f>
        <v>9.6999999999999993</v>
      </c>
      <c r="K16" s="758"/>
    </row>
    <row r="17" spans="1:10" x14ac:dyDescent="0.25">
      <c r="A17" s="703">
        <f>A7</f>
        <v>2021</v>
      </c>
      <c r="B17" s="855">
        <f>IF(ISBLANK(B7),"",B7)</f>
        <v>3</v>
      </c>
      <c r="C17" s="757"/>
      <c r="I17" s="703">
        <f>A7</f>
        <v>2021</v>
      </c>
      <c r="J17" s="855">
        <f>IF(ISBLANK(E7),"",E7)</f>
        <v>4.4000000000000004</v>
      </c>
    </row>
    <row r="18" spans="1:10" x14ac:dyDescent="0.25">
      <c r="A18" s="704">
        <f>A8</f>
        <v>2022</v>
      </c>
      <c r="B18" s="678">
        <f>IF(ISBLANK(B8),"",B8)</f>
        <v>0</v>
      </c>
      <c r="C18" s="757"/>
      <c r="I18" s="704">
        <f>A8</f>
        <v>2022</v>
      </c>
      <c r="J18" s="678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2</v>
      </c>
      <c r="D5" s="451">
        <f>IF(ISBLANK(B5),"",A5)</f>
        <v>2020</v>
      </c>
      <c r="E5" s="620">
        <f>IF(ISBLANK(B5),"",B5)</f>
        <v>2</v>
      </c>
      <c r="K5" s="219">
        <v>2020</v>
      </c>
      <c r="L5" s="657">
        <v>8.4</v>
      </c>
    </row>
    <row r="6" spans="1:12" x14ac:dyDescent="0.25">
      <c r="A6" s="231">
        <v>2021</v>
      </c>
      <c r="B6" s="604">
        <v>2</v>
      </c>
      <c r="D6" s="452">
        <f>IF(ISBLANK(B6),"",A6)</f>
        <v>2021</v>
      </c>
      <c r="E6" s="621">
        <f>IF(ISBLANK(B6),"",B6)</f>
        <v>2</v>
      </c>
      <c r="K6" s="288">
        <v>2021</v>
      </c>
      <c r="L6" s="659">
        <v>8.8000000000000007</v>
      </c>
    </row>
    <row r="7" spans="1:12" x14ac:dyDescent="0.25">
      <c r="A7" s="123">
        <v>2022</v>
      </c>
      <c r="B7" s="619">
        <v>3</v>
      </c>
      <c r="D7" s="381">
        <f>IF(ISBLANK(B7),"",A7)</f>
        <v>2022</v>
      </c>
      <c r="E7" s="622">
        <f>IF(ISBLANK(B7),"",B7)</f>
        <v>3</v>
      </c>
      <c r="K7" s="221">
        <v>2022</v>
      </c>
      <c r="L7" s="619">
        <v>12.4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2</v>
      </c>
      <c r="C4" s="645">
        <v>9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0</v>
      </c>
      <c r="C5" s="604">
        <v>12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5</v>
      </c>
      <c r="C6" s="604">
        <v>9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3</v>
      </c>
      <c r="C5" s="645">
        <v>2896</v>
      </c>
      <c r="D5" s="645">
        <v>357</v>
      </c>
      <c r="E5" s="871">
        <v>12.2</v>
      </c>
      <c r="F5" s="1048">
        <v>10.7</v>
      </c>
      <c r="G5" s="1048">
        <v>13.6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3</v>
      </c>
      <c r="C6" s="659">
        <v>2796</v>
      </c>
      <c r="D6" s="659">
        <v>356</v>
      </c>
      <c r="E6" s="659">
        <v>12.5</v>
      </c>
      <c r="F6" s="659">
        <v>7</v>
      </c>
      <c r="G6" s="659">
        <v>18.100000000000001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</v>
      </c>
      <c r="C7" s="619">
        <v>2684</v>
      </c>
      <c r="D7" s="619">
        <v>353</v>
      </c>
      <c r="E7" s="619">
        <v>13</v>
      </c>
      <c r="F7" s="619">
        <v>9.3000000000000007</v>
      </c>
      <c r="G7" s="619">
        <v>16.8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34.700000000000003</v>
      </c>
      <c r="C4" s="657">
        <v>49</v>
      </c>
      <c r="D4" s="657">
        <v>5.2</v>
      </c>
      <c r="E4" s="657">
        <v>56</v>
      </c>
      <c r="F4" s="657">
        <v>0.6</v>
      </c>
      <c r="G4" s="657">
        <v>8</v>
      </c>
      <c r="H4" s="657">
        <v>1</v>
      </c>
      <c r="I4" s="657">
        <v>17</v>
      </c>
      <c r="J4" s="657">
        <v>0.6</v>
      </c>
      <c r="K4" s="255"/>
      <c r="L4" s="255"/>
      <c r="M4" s="255"/>
    </row>
    <row r="5" spans="1:13" x14ac:dyDescent="0.25">
      <c r="A5" s="488">
        <v>2021</v>
      </c>
      <c r="B5" s="604">
        <v>31.7</v>
      </c>
      <c r="C5" s="604">
        <v>57</v>
      </c>
      <c r="D5" s="604">
        <v>6.3</v>
      </c>
      <c r="E5" s="604">
        <v>52</v>
      </c>
      <c r="F5" s="604">
        <v>0.6</v>
      </c>
      <c r="G5" s="604">
        <v>8</v>
      </c>
      <c r="H5" s="604">
        <v>1</v>
      </c>
      <c r="I5" s="604">
        <v>13</v>
      </c>
      <c r="J5" s="604">
        <v>0.4</v>
      </c>
      <c r="K5" s="255"/>
      <c r="L5" s="255"/>
      <c r="M5" s="255"/>
    </row>
    <row r="6" spans="1:13" x14ac:dyDescent="0.25">
      <c r="A6" s="483">
        <v>2022</v>
      </c>
      <c r="B6" s="619">
        <v>30.7</v>
      </c>
      <c r="C6" s="619">
        <v>54</v>
      </c>
      <c r="D6" s="619">
        <v>6.1</v>
      </c>
      <c r="E6" s="619">
        <v>51</v>
      </c>
      <c r="F6" s="619">
        <v>0.6</v>
      </c>
      <c r="G6" s="619">
        <v>11</v>
      </c>
      <c r="H6" s="619">
        <v>1</v>
      </c>
      <c r="I6" s="619">
        <v>16</v>
      </c>
      <c r="J6" s="619">
        <v>0.6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12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43</v>
      </c>
      <c r="C4" s="1015">
        <v>16</v>
      </c>
      <c r="D4" s="1015">
        <v>27</v>
      </c>
      <c r="E4" s="1014">
        <v>274</v>
      </c>
      <c r="F4" s="1015">
        <v>144</v>
      </c>
      <c r="G4" s="1015">
        <v>130</v>
      </c>
      <c r="H4" s="1016">
        <v>4.9000000000000004</v>
      </c>
      <c r="I4" s="1016">
        <v>31.1</v>
      </c>
      <c r="J4" s="1016">
        <v>-26.2</v>
      </c>
      <c r="K4" s="70">
        <v>114</v>
      </c>
      <c r="L4" s="55">
        <v>60</v>
      </c>
      <c r="M4" s="110">
        <v>54</v>
      </c>
      <c r="N4" s="55">
        <v>131</v>
      </c>
      <c r="O4" s="55">
        <v>50</v>
      </c>
      <c r="P4" s="110">
        <v>81</v>
      </c>
    </row>
    <row r="5" spans="1:17" x14ac:dyDescent="0.25">
      <c r="A5" s="288">
        <v>2021</v>
      </c>
      <c r="B5" s="1017">
        <v>43</v>
      </c>
      <c r="C5" s="1018">
        <v>20</v>
      </c>
      <c r="D5" s="1018">
        <v>23</v>
      </c>
      <c r="E5" s="1017">
        <v>310</v>
      </c>
      <c r="F5" s="1018">
        <v>158</v>
      </c>
      <c r="G5" s="1018">
        <v>152</v>
      </c>
      <c r="H5" s="1019">
        <v>5</v>
      </c>
      <c r="I5" s="1019">
        <v>36.299999999999997</v>
      </c>
      <c r="J5" s="1019">
        <v>-31.3</v>
      </c>
      <c r="K5" s="214">
        <v>136</v>
      </c>
      <c r="L5" s="58">
        <v>64</v>
      </c>
      <c r="M5" s="162">
        <v>72</v>
      </c>
      <c r="N5" s="58">
        <v>169</v>
      </c>
      <c r="O5" s="58">
        <v>77</v>
      </c>
      <c r="P5" s="162">
        <v>92</v>
      </c>
    </row>
    <row r="6" spans="1:17" x14ac:dyDescent="0.25">
      <c r="A6" s="221">
        <v>2022</v>
      </c>
      <c r="B6" s="1020">
        <v>44</v>
      </c>
      <c r="C6" s="1021">
        <v>27</v>
      </c>
      <c r="D6" s="1021">
        <v>17</v>
      </c>
      <c r="E6" s="1020">
        <v>221</v>
      </c>
      <c r="F6" s="1021">
        <v>105</v>
      </c>
      <c r="G6" s="1021">
        <v>116</v>
      </c>
      <c r="H6" s="1022">
        <v>5.4</v>
      </c>
      <c r="I6" s="1022">
        <v>27.1</v>
      </c>
      <c r="J6" s="1022">
        <v>-21.7</v>
      </c>
      <c r="K6" s="1023">
        <v>127</v>
      </c>
      <c r="L6" s="1024">
        <v>57</v>
      </c>
      <c r="M6" s="1025">
        <v>70</v>
      </c>
      <c r="N6" s="1024">
        <v>166</v>
      </c>
      <c r="O6" s="1024">
        <v>73</v>
      </c>
      <c r="P6" s="1025">
        <v>93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27</v>
      </c>
      <c r="C13" s="321">
        <f>IF(ISBLANK(C4),"",C4)</f>
        <v>16</v>
      </c>
      <c r="D13" s="366"/>
      <c r="E13" s="324">
        <f>A4</f>
        <v>2020</v>
      </c>
      <c r="F13" s="321">
        <f>IF(ISBLANK(G4),"",G4)</f>
        <v>130</v>
      </c>
      <c r="G13" s="321">
        <f>IF(ISBLANK(F4),"",F4)</f>
        <v>144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23</v>
      </c>
      <c r="C14" s="322">
        <f t="shared" ref="C14:C15" si="2">IF(ISBLANK(C5),"",C5)</f>
        <v>20</v>
      </c>
      <c r="D14" s="366"/>
      <c r="E14" s="325">
        <f t="shared" ref="E14:E15" si="3">A5</f>
        <v>2021</v>
      </c>
      <c r="F14" s="322">
        <f t="shared" ref="F14:F15" si="4">IF(ISBLANK(G5),"",G5)</f>
        <v>152</v>
      </c>
      <c r="G14" s="322">
        <f t="shared" ref="G14:G15" si="5">IF(ISBLANK(F5),"",F5)</f>
        <v>158</v>
      </c>
      <c r="H14" s="391"/>
      <c r="I14" s="391"/>
      <c r="J14" s="48"/>
      <c r="K14" s="327" t="s">
        <v>544</v>
      </c>
      <c r="L14" s="330">
        <f>IF(ISBLANK(K4),"",K4)</f>
        <v>114</v>
      </c>
      <c r="M14" s="330">
        <f>IF(ISBLANK(K5),"",K5)</f>
        <v>136</v>
      </c>
      <c r="N14" s="330">
        <f>IF(ISBLANK(K6),"",K6)</f>
        <v>127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17</v>
      </c>
      <c r="C15" s="323">
        <f t="shared" si="2"/>
        <v>27</v>
      </c>
      <c r="E15" s="326">
        <f t="shared" si="3"/>
        <v>2022</v>
      </c>
      <c r="F15" s="323">
        <f t="shared" si="4"/>
        <v>116</v>
      </c>
      <c r="G15" s="323">
        <f t="shared" si="5"/>
        <v>105</v>
      </c>
      <c r="H15" s="213"/>
      <c r="I15" s="213"/>
      <c r="J15" s="28"/>
      <c r="K15" s="328" t="s">
        <v>543</v>
      </c>
      <c r="L15" s="331">
        <f>IF(ISBLANK(N4),"",N4)</f>
        <v>131</v>
      </c>
      <c r="M15" s="331">
        <f>IF(ISBLANK(N5),"",N5)</f>
        <v>169</v>
      </c>
      <c r="N15" s="331">
        <f>IF(ISBLANK(N6),"",N6)</f>
        <v>166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114</v>
      </c>
      <c r="M19" s="330">
        <f>IF(ISBLANK(K5),"",K5)</f>
        <v>136</v>
      </c>
      <c r="N19" s="330">
        <f>IF(ISBLANK(K6),"",K6)</f>
        <v>127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131</v>
      </c>
      <c r="M20" s="331">
        <f>IF(ISBLANK(N5),"",N5)</f>
        <v>169</v>
      </c>
      <c r="N20" s="331">
        <f>IF(ISBLANK(N6),"",N6)</f>
        <v>166</v>
      </c>
      <c r="O20" s="366"/>
    </row>
    <row r="21" spans="1:15" x14ac:dyDescent="0.25">
      <c r="A21" s="324">
        <f>A4</f>
        <v>2020</v>
      </c>
      <c r="B21" s="321">
        <f>IF(ISBLANK(D4),"",D4)</f>
        <v>27</v>
      </c>
      <c r="C21" s="321">
        <f>IF(ISBLANK(C4),"",C4)</f>
        <v>16</v>
      </c>
      <c r="E21" s="324">
        <f>A4</f>
        <v>2020</v>
      </c>
      <c r="F21" s="321">
        <f>IF(ISBLANK(G4),"",G4)</f>
        <v>130</v>
      </c>
      <c r="G21" s="321">
        <f>IF(ISBLANK(F4),"",F4)</f>
        <v>144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23</v>
      </c>
      <c r="C22" s="322">
        <f t="shared" ref="C22:C23" si="8">IF(ISBLANK(C5),"",C5)</f>
        <v>20</v>
      </c>
      <c r="E22" s="325">
        <f t="shared" ref="E22:E23" si="9">A5</f>
        <v>2021</v>
      </c>
      <c r="F22" s="322">
        <f t="shared" ref="F22:F23" si="10">IF(ISBLANK(G5),"",G5)</f>
        <v>152</v>
      </c>
      <c r="G22" s="322">
        <f t="shared" ref="G22:G23" si="11">IF(ISBLANK(F5),"",F5)</f>
        <v>158</v>
      </c>
    </row>
    <row r="23" spans="1:15" x14ac:dyDescent="0.25">
      <c r="A23" s="326">
        <f t="shared" si="6"/>
        <v>2022</v>
      </c>
      <c r="B23" s="323">
        <f t="shared" si="7"/>
        <v>17</v>
      </c>
      <c r="C23" s="323">
        <f t="shared" si="8"/>
        <v>27</v>
      </c>
      <c r="E23" s="326">
        <f t="shared" si="9"/>
        <v>2022</v>
      </c>
      <c r="F23" s="323">
        <f t="shared" si="10"/>
        <v>116</v>
      </c>
      <c r="G23" s="323">
        <f t="shared" si="11"/>
        <v>105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0</v>
      </c>
      <c r="C5" s="613"/>
      <c r="D5" s="613"/>
      <c r="E5" s="601">
        <v>5</v>
      </c>
      <c r="F5" s="618"/>
      <c r="G5" s="947"/>
      <c r="H5" s="601">
        <v>16</v>
      </c>
      <c r="I5" s="618">
        <v>6</v>
      </c>
      <c r="J5" s="618">
        <v>10</v>
      </c>
      <c r="K5" s="618"/>
      <c r="L5" s="947"/>
    </row>
    <row r="6" spans="1:12" x14ac:dyDescent="0.25">
      <c r="A6" s="288">
        <v>2021</v>
      </c>
      <c r="B6" s="603">
        <v>1</v>
      </c>
      <c r="C6" s="614"/>
      <c r="D6" s="614"/>
      <c r="E6" s="1043">
        <v>1</v>
      </c>
      <c r="F6" s="1037"/>
      <c r="G6" s="982"/>
      <c r="H6" s="1043">
        <v>11</v>
      </c>
      <c r="I6" s="1037">
        <v>2</v>
      </c>
      <c r="J6" s="1037">
        <v>9</v>
      </c>
      <c r="K6" s="1037"/>
      <c r="L6" s="982"/>
    </row>
    <row r="7" spans="1:12" x14ac:dyDescent="0.25">
      <c r="A7" s="220">
        <v>2022</v>
      </c>
      <c r="B7" s="603">
        <v>1</v>
      </c>
      <c r="C7" s="614"/>
      <c r="D7" s="614"/>
      <c r="E7" s="1043">
        <v>2</v>
      </c>
      <c r="F7" s="1037"/>
      <c r="G7" s="982"/>
      <c r="H7" s="1043">
        <v>12</v>
      </c>
      <c r="I7" s="1037">
        <v>3</v>
      </c>
      <c r="J7" s="1037">
        <v>9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3</v>
      </c>
    </row>
    <row r="15" spans="1:12" ht="30" x14ac:dyDescent="0.25">
      <c r="A15" s="835" t="s">
        <v>1551</v>
      </c>
      <c r="B15" s="625">
        <f>IF(ISBLANK(J7),"",J7)</f>
        <v>9</v>
      </c>
    </row>
    <row r="17" spans="1:2" x14ac:dyDescent="0.25">
      <c r="A17" s="627" t="s">
        <v>1548</v>
      </c>
      <c r="B17" s="623">
        <f>IF(ISBLANK(I7),"",I7)</f>
        <v>3</v>
      </c>
    </row>
    <row r="18" spans="1:2" x14ac:dyDescent="0.25">
      <c r="A18" s="629" t="s">
        <v>1549</v>
      </c>
      <c r="B18" s="625">
        <f>IF(ISBLANK(J7),"",J7)</f>
        <v>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69.900000000000006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38.1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73.8</v>
      </c>
      <c r="C6" s="616">
        <v>27.3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72.2</v>
      </c>
      <c r="C10" s="616">
        <v>30.3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69.900000000000006</v>
      </c>
      <c r="C14" s="73">
        <v>38.1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177.887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15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961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25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773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17013.22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46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1.2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33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177.86699999999999</v>
      </c>
      <c r="C5" s="613">
        <v>145.636</v>
      </c>
      <c r="D5" s="753">
        <v>3008</v>
      </c>
      <c r="E5" s="753">
        <v>34</v>
      </c>
      <c r="G5" s="360">
        <v>2014</v>
      </c>
      <c r="H5" s="70">
        <v>16962.2</v>
      </c>
      <c r="I5" s="55">
        <v>14836.72</v>
      </c>
      <c r="J5" s="55">
        <v>2125.48</v>
      </c>
      <c r="K5" s="71">
        <v>46</v>
      </c>
    </row>
    <row r="6" spans="1:12" x14ac:dyDescent="0.25">
      <c r="A6" s="288">
        <v>2021</v>
      </c>
      <c r="B6" s="603">
        <v>177.887</v>
      </c>
      <c r="C6" s="614">
        <v>145.636</v>
      </c>
      <c r="D6" s="961">
        <v>2835</v>
      </c>
      <c r="E6" s="961">
        <v>33</v>
      </c>
      <c r="G6" s="482">
        <v>2017</v>
      </c>
      <c r="H6" s="214">
        <v>17007.91</v>
      </c>
      <c r="I6" s="58">
        <v>14836.27</v>
      </c>
      <c r="J6" s="58">
        <v>2171.64</v>
      </c>
      <c r="K6" s="216">
        <v>46</v>
      </c>
    </row>
    <row r="7" spans="1:12" x14ac:dyDescent="0.25">
      <c r="A7" s="220">
        <v>2022</v>
      </c>
      <c r="B7" s="603">
        <v>177.887</v>
      </c>
      <c r="C7" s="614">
        <v>145.636</v>
      </c>
      <c r="D7" s="961">
        <v>2700</v>
      </c>
      <c r="E7" s="961">
        <v>33</v>
      </c>
      <c r="G7" s="484">
        <v>2020</v>
      </c>
      <c r="H7" s="72">
        <v>17013.22</v>
      </c>
      <c r="I7" s="61">
        <v>14836.27</v>
      </c>
      <c r="J7" s="61">
        <v>2176.9499999999998</v>
      </c>
      <c r="K7" s="73">
        <v>46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145.636</v>
      </c>
      <c r="D14" s="633">
        <f>A5</f>
        <v>2020</v>
      </c>
      <c r="E14" s="627">
        <f>IF(ISBLANK(D5),"",D5)</f>
        <v>3008</v>
      </c>
      <c r="F14" s="213"/>
      <c r="G14" s="636" t="s">
        <v>933</v>
      </c>
      <c r="H14" s="623">
        <f>IF(ISBLANK(J7),"",J7)</f>
        <v>2176.9499999999998</v>
      </c>
      <c r="I14" s="213"/>
      <c r="J14" s="213"/>
    </row>
    <row r="15" spans="1:12" x14ac:dyDescent="0.25">
      <c r="A15" s="872" t="s">
        <v>16</v>
      </c>
      <c r="B15" s="632">
        <f>IF(ISBLANK(B7),"",B7)</f>
        <v>177.887</v>
      </c>
      <c r="D15" s="634">
        <f t="shared" ref="D15:D16" si="0">A6</f>
        <v>2021</v>
      </c>
      <c r="E15" s="628">
        <f>IF(ISBLANK(D6),"",D6)</f>
        <v>2835</v>
      </c>
      <c r="F15" s="213"/>
      <c r="G15" s="637" t="s">
        <v>934</v>
      </c>
      <c r="H15" s="625">
        <f>IF(ISBLANK(I7),"",I7)</f>
        <v>14836.27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2700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145.636</v>
      </c>
      <c r="F19" s="255"/>
      <c r="G19" s="636" t="s">
        <v>537</v>
      </c>
      <c r="H19" s="623">
        <f>IF(ISBLANK(J7),"",J7)</f>
        <v>2176.9499999999998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177.887</v>
      </c>
      <c r="F20" s="255"/>
      <c r="G20" s="637" t="s">
        <v>536</v>
      </c>
      <c r="H20" s="625">
        <f>IF(ISBLANK(I7),"",I7)</f>
        <v>14836.27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0.1</v>
      </c>
      <c r="C5" s="1101">
        <v>961</v>
      </c>
      <c r="D5" s="1102">
        <v>15</v>
      </c>
      <c r="E5" s="1101">
        <v>773</v>
      </c>
      <c r="F5" s="1102">
        <v>25</v>
      </c>
    </row>
    <row r="6" spans="1:9" x14ac:dyDescent="0.25">
      <c r="A6" s="220">
        <v>2021</v>
      </c>
      <c r="B6" s="1101">
        <v>0.5</v>
      </c>
      <c r="C6" s="1101">
        <v>961</v>
      </c>
      <c r="D6" s="1102">
        <v>15</v>
      </c>
      <c r="E6" s="1101">
        <v>773</v>
      </c>
      <c r="F6" s="1102">
        <v>25</v>
      </c>
    </row>
    <row r="7" spans="1:9" x14ac:dyDescent="0.25">
      <c r="A7" s="221">
        <v>2022</v>
      </c>
      <c r="B7" s="73">
        <v>1.2</v>
      </c>
      <c r="C7" s="73">
        <v>961</v>
      </c>
      <c r="D7" s="73">
        <v>15</v>
      </c>
      <c r="E7" s="73">
        <v>773</v>
      </c>
      <c r="F7" s="73">
        <v>25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76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59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17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132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92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40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1.6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2.4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0</v>
      </c>
      <c r="C5" s="460">
        <v>0</v>
      </c>
      <c r="D5" s="460">
        <v>0</v>
      </c>
      <c r="E5" s="459">
        <v>0</v>
      </c>
      <c r="F5" s="460">
        <v>0</v>
      </c>
      <c r="G5" s="460">
        <v>0</v>
      </c>
      <c r="H5" s="459">
        <v>0</v>
      </c>
      <c r="I5" s="765">
        <v>0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0</v>
      </c>
      <c r="C6" s="460">
        <v>0</v>
      </c>
      <c r="D6" s="460">
        <v>0</v>
      </c>
      <c r="E6" s="459">
        <v>0</v>
      </c>
      <c r="F6" s="460">
        <v>0</v>
      </c>
      <c r="G6" s="460">
        <v>0</v>
      </c>
      <c r="H6" s="459">
        <v>0</v>
      </c>
      <c r="I6" s="765">
        <v>0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76</v>
      </c>
      <c r="C7" s="614">
        <v>59</v>
      </c>
      <c r="D7" s="614">
        <v>17</v>
      </c>
      <c r="E7" s="603">
        <v>132</v>
      </c>
      <c r="F7" s="614">
        <v>92</v>
      </c>
      <c r="G7" s="614">
        <v>40</v>
      </c>
      <c r="H7" s="949">
        <v>1.6</v>
      </c>
      <c r="I7" s="950">
        <v>2.4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0</v>
      </c>
      <c r="C14" s="676">
        <f t="shared" ref="C14:D14" si="0">IF(ISBLANK(C5),"",C5)</f>
        <v>0</v>
      </c>
      <c r="D14" s="671">
        <f t="shared" si="0"/>
        <v>0</v>
      </c>
      <c r="F14" s="886">
        <f>A5</f>
        <v>2020</v>
      </c>
      <c r="G14" s="676">
        <f>IF(ISBLANK(E5),"",E5)</f>
        <v>0</v>
      </c>
      <c r="H14" s="676">
        <f t="shared" ref="H14:I16" si="1">IF(ISBLANK(F5),"",F5)</f>
        <v>0</v>
      </c>
      <c r="I14" s="671">
        <f t="shared" si="1"/>
        <v>0</v>
      </c>
      <c r="J14" s="758"/>
      <c r="K14" s="886">
        <f>A5</f>
        <v>2020</v>
      </c>
      <c r="L14" s="676">
        <f>IF(ISBLANK(H5),"",H5)</f>
        <v>0</v>
      </c>
      <c r="M14" s="671">
        <f>IF(ISBLANK(I5),"",I5)</f>
        <v>0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0</v>
      </c>
      <c r="C15" s="881">
        <f t="shared" si="3"/>
        <v>0</v>
      </c>
      <c r="D15" s="888">
        <f t="shared" si="3"/>
        <v>0</v>
      </c>
      <c r="F15" s="892">
        <f t="shared" ref="F15:F16" si="4">A6</f>
        <v>2021</v>
      </c>
      <c r="G15" s="855">
        <f t="shared" ref="G15:G16" si="5">IF(ISBLANK(E6),"",E6)</f>
        <v>0</v>
      </c>
      <c r="H15" s="855">
        <f t="shared" si="1"/>
        <v>0</v>
      </c>
      <c r="I15" s="672">
        <f t="shared" si="1"/>
        <v>0</v>
      </c>
      <c r="J15" s="213"/>
      <c r="K15" s="892">
        <f t="shared" ref="K15:K16" si="6">A6</f>
        <v>2021</v>
      </c>
      <c r="L15" s="855">
        <f t="shared" ref="L15:M16" si="7">IF(ISBLANK(H6),"",H6)</f>
        <v>0</v>
      </c>
      <c r="M15" s="672">
        <f t="shared" si="7"/>
        <v>0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76</v>
      </c>
      <c r="C16" s="890">
        <f t="shared" si="3"/>
        <v>59</v>
      </c>
      <c r="D16" s="891">
        <f t="shared" si="3"/>
        <v>17</v>
      </c>
      <c r="F16" s="893">
        <f t="shared" si="4"/>
        <v>2022</v>
      </c>
      <c r="G16" s="678">
        <f t="shared" si="5"/>
        <v>132</v>
      </c>
      <c r="H16" s="678">
        <f t="shared" si="1"/>
        <v>92</v>
      </c>
      <c r="I16" s="673">
        <f t="shared" si="1"/>
        <v>40</v>
      </c>
      <c r="J16" s="213"/>
      <c r="K16" s="893">
        <f t="shared" si="6"/>
        <v>2022</v>
      </c>
      <c r="L16" s="678">
        <f t="shared" si="7"/>
        <v>1.6</v>
      </c>
      <c r="M16" s="673">
        <f t="shared" si="7"/>
        <v>2.4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0</v>
      </c>
      <c r="C22" s="676">
        <f t="shared" ref="C22:D22" si="8">IF(ISBLANK(C5),"",C5)</f>
        <v>0</v>
      </c>
      <c r="D22" s="671">
        <f t="shared" si="8"/>
        <v>0</v>
      </c>
      <c r="F22" s="886">
        <f>A5</f>
        <v>2020</v>
      </c>
      <c r="G22" s="676">
        <f>IF(ISBLANK(E5),"",E5)</f>
        <v>0</v>
      </c>
      <c r="H22" s="676">
        <f t="shared" ref="H22:I24" si="9">IF(ISBLANK(F5),"",F5)</f>
        <v>0</v>
      </c>
      <c r="I22" s="671">
        <f t="shared" si="9"/>
        <v>0</v>
      </c>
      <c r="J22" s="758"/>
      <c r="K22" s="886">
        <f>A5</f>
        <v>2020</v>
      </c>
      <c r="L22" s="676">
        <f>IF(ISBLANK(H5),"",H5)</f>
        <v>0</v>
      </c>
      <c r="M22" s="671">
        <f>IF(ISBLANK(I5),"",I5)</f>
        <v>0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0</v>
      </c>
      <c r="C23" s="855">
        <f t="shared" si="11"/>
        <v>0</v>
      </c>
      <c r="D23" s="672">
        <f t="shared" si="11"/>
        <v>0</v>
      </c>
      <c r="F23" s="892">
        <f t="shared" ref="F23:F24" si="12">A6</f>
        <v>2021</v>
      </c>
      <c r="G23" s="855">
        <f t="shared" ref="G23:G24" si="13">IF(ISBLANK(E6),"",E6)</f>
        <v>0</v>
      </c>
      <c r="H23" s="855">
        <f t="shared" si="9"/>
        <v>0</v>
      </c>
      <c r="I23" s="672">
        <f t="shared" si="9"/>
        <v>0</v>
      </c>
      <c r="J23" s="213"/>
      <c r="K23" s="892">
        <f t="shared" ref="K23:K24" si="14">A6</f>
        <v>2021</v>
      </c>
      <c r="L23" s="855">
        <f t="shared" ref="L23:M24" si="15">IF(ISBLANK(H6),"",H6)</f>
        <v>0</v>
      </c>
      <c r="M23" s="672">
        <f t="shared" si="15"/>
        <v>0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76</v>
      </c>
      <c r="C24" s="678">
        <f t="shared" si="11"/>
        <v>59</v>
      </c>
      <c r="D24" s="673">
        <f t="shared" si="11"/>
        <v>17</v>
      </c>
      <c r="F24" s="893">
        <f t="shared" si="12"/>
        <v>2022</v>
      </c>
      <c r="G24" s="678">
        <f t="shared" si="13"/>
        <v>132</v>
      </c>
      <c r="H24" s="678">
        <f t="shared" si="9"/>
        <v>92</v>
      </c>
      <c r="I24" s="673">
        <f t="shared" si="9"/>
        <v>40</v>
      </c>
      <c r="J24" s="213"/>
      <c r="K24" s="893">
        <f t="shared" si="14"/>
        <v>2022</v>
      </c>
      <c r="L24" s="678">
        <f t="shared" si="15"/>
        <v>1.6</v>
      </c>
      <c r="M24" s="673">
        <f t="shared" si="15"/>
        <v>2.4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27</v>
      </c>
      <c r="C3" s="71">
        <v>4</v>
      </c>
      <c r="D3" s="71">
        <v>14.3</v>
      </c>
      <c r="F3" s="105" t="s">
        <v>545</v>
      </c>
      <c r="G3" s="97">
        <f>IF(ISBLANK(B3),"",B3)</f>
        <v>27</v>
      </c>
      <c r="H3" s="97">
        <f>IF(ISBLANK(B4),"",B4)</f>
        <v>25</v>
      </c>
      <c r="I3" s="97">
        <f>IF(ISBLANK(B5),"",B5)</f>
        <v>25</v>
      </c>
      <c r="J3" s="367"/>
    </row>
    <row r="4" spans="1:12" x14ac:dyDescent="0.25">
      <c r="A4" s="288">
        <v>2021</v>
      </c>
      <c r="B4" s="216">
        <v>25</v>
      </c>
      <c r="C4" s="216">
        <v>8</v>
      </c>
      <c r="D4" s="216">
        <v>18.5</v>
      </c>
      <c r="F4" s="130" t="s">
        <v>546</v>
      </c>
      <c r="G4" s="98">
        <f>IF(ISBLANK(C3),"",C3)</f>
        <v>4</v>
      </c>
      <c r="H4" s="98">
        <f>IF(ISBLANK(C4),"",C4)</f>
        <v>8</v>
      </c>
      <c r="I4" s="98">
        <f>IF(ISBLANK(C5),"",C5)</f>
        <v>9</v>
      </c>
      <c r="J4" s="367"/>
    </row>
    <row r="5" spans="1:12" x14ac:dyDescent="0.25">
      <c r="A5" s="220">
        <v>2022</v>
      </c>
      <c r="B5" s="170">
        <v>25</v>
      </c>
      <c r="C5" s="170">
        <v>9</v>
      </c>
      <c r="D5" s="170">
        <v>14.1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27</v>
      </c>
      <c r="H8" s="97">
        <f>IF(ISBLANK(B4),"",B4)</f>
        <v>25</v>
      </c>
      <c r="I8" s="97">
        <f>IF(ISBLANK(B5),"",B5)</f>
        <v>25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4</v>
      </c>
      <c r="H9" s="98">
        <f>IF(ISBLANK(C4),"",C4)</f>
        <v>8</v>
      </c>
      <c r="I9" s="98">
        <f>IF(ISBLANK(C5),"",C5)</f>
        <v>9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18.5</v>
      </c>
      <c r="I13" s="132">
        <f>IF(ISBLANK(D5),"",D5)</f>
        <v>14.1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101</v>
      </c>
      <c r="C4" s="110">
        <v>110</v>
      </c>
      <c r="E4" s="29" t="s">
        <v>548</v>
      </c>
      <c r="F4" s="165">
        <f>B4/($B$22+$C$22)*100</f>
        <v>1.2375934321774293</v>
      </c>
      <c r="G4" s="165">
        <f>C4/($B$22+$C$22)*100</f>
        <v>1.3478740350447249</v>
      </c>
      <c r="J4" s="29" t="s">
        <v>548</v>
      </c>
      <c r="K4" s="165">
        <f>G4</f>
        <v>1.3478740350447249</v>
      </c>
    </row>
    <row r="5" spans="1:11" x14ac:dyDescent="0.25">
      <c r="A5" s="204" t="s">
        <v>549</v>
      </c>
      <c r="B5" s="214">
        <v>99</v>
      </c>
      <c r="C5" s="162">
        <v>118</v>
      </c>
      <c r="E5" s="29" t="s">
        <v>549</v>
      </c>
      <c r="F5" s="165">
        <f t="shared" ref="F5:G21" si="0">B5/($B$22+$C$22)*100</f>
        <v>1.2130866315402524</v>
      </c>
      <c r="G5" s="165">
        <f t="shared" si="0"/>
        <v>1.4459012375934321</v>
      </c>
      <c r="J5" s="29" t="s">
        <v>549</v>
      </c>
      <c r="K5" s="165">
        <f t="shared" ref="K5:K21" si="1">G5</f>
        <v>1.4459012375934321</v>
      </c>
    </row>
    <row r="6" spans="1:11" x14ac:dyDescent="0.25">
      <c r="A6" s="204" t="s">
        <v>550</v>
      </c>
      <c r="B6" s="214">
        <v>122</v>
      </c>
      <c r="C6" s="162">
        <v>143</v>
      </c>
      <c r="E6" s="29" t="s">
        <v>550</v>
      </c>
      <c r="F6" s="165">
        <f t="shared" si="0"/>
        <v>1.4949148388677858</v>
      </c>
      <c r="G6" s="165">
        <f t="shared" si="0"/>
        <v>1.7522362455581424</v>
      </c>
      <c r="J6" s="29" t="s">
        <v>550</v>
      </c>
      <c r="K6" s="165">
        <f t="shared" si="1"/>
        <v>1.7522362455581424</v>
      </c>
    </row>
    <row r="7" spans="1:11" x14ac:dyDescent="0.25">
      <c r="A7" s="204" t="s">
        <v>551</v>
      </c>
      <c r="B7" s="214">
        <v>173</v>
      </c>
      <c r="C7" s="162">
        <v>174</v>
      </c>
      <c r="E7" s="29" t="s">
        <v>551</v>
      </c>
      <c r="F7" s="165">
        <f t="shared" si="0"/>
        <v>2.1198382551157948</v>
      </c>
      <c r="G7" s="165">
        <f t="shared" si="0"/>
        <v>2.1320916554343832</v>
      </c>
      <c r="J7" s="29" t="s">
        <v>551</v>
      </c>
      <c r="K7" s="165">
        <f t="shared" si="1"/>
        <v>2.1320916554343832</v>
      </c>
    </row>
    <row r="8" spans="1:11" x14ac:dyDescent="0.25">
      <c r="A8" s="204" t="s">
        <v>552</v>
      </c>
      <c r="B8" s="214">
        <v>157</v>
      </c>
      <c r="C8" s="162">
        <v>177</v>
      </c>
      <c r="E8" s="29" t="s">
        <v>552</v>
      </c>
      <c r="F8" s="165">
        <f t="shared" si="0"/>
        <v>1.9237838500183801</v>
      </c>
      <c r="G8" s="165">
        <f t="shared" si="0"/>
        <v>2.1688518563901482</v>
      </c>
      <c r="J8" s="29" t="s">
        <v>552</v>
      </c>
      <c r="K8" s="165">
        <f t="shared" si="1"/>
        <v>2.1688518563901482</v>
      </c>
    </row>
    <row r="9" spans="1:11" x14ac:dyDescent="0.25">
      <c r="A9" s="204" t="s">
        <v>553</v>
      </c>
      <c r="B9" s="214">
        <v>170</v>
      </c>
      <c r="C9" s="162">
        <v>202</v>
      </c>
      <c r="E9" s="29" t="s">
        <v>553</v>
      </c>
      <c r="F9" s="165">
        <f t="shared" si="0"/>
        <v>2.0830780541600293</v>
      </c>
      <c r="G9" s="165">
        <f t="shared" si="0"/>
        <v>2.4751868643548587</v>
      </c>
      <c r="J9" s="29" t="s">
        <v>553</v>
      </c>
      <c r="K9" s="165">
        <f t="shared" si="1"/>
        <v>2.4751868643548587</v>
      </c>
    </row>
    <row r="10" spans="1:11" x14ac:dyDescent="0.25">
      <c r="A10" s="204" t="s">
        <v>554</v>
      </c>
      <c r="B10" s="214">
        <v>158</v>
      </c>
      <c r="C10" s="162">
        <v>221</v>
      </c>
      <c r="E10" s="29" t="s">
        <v>554</v>
      </c>
      <c r="F10" s="165">
        <f t="shared" si="0"/>
        <v>1.9360372503369683</v>
      </c>
      <c r="G10" s="165">
        <f t="shared" si="0"/>
        <v>2.7080014704080382</v>
      </c>
      <c r="J10" s="29" t="s">
        <v>554</v>
      </c>
      <c r="K10" s="165">
        <f t="shared" si="1"/>
        <v>2.7080014704080382</v>
      </c>
    </row>
    <row r="11" spans="1:11" x14ac:dyDescent="0.25">
      <c r="A11" s="204" t="s">
        <v>555</v>
      </c>
      <c r="B11" s="214">
        <v>169</v>
      </c>
      <c r="C11" s="162">
        <v>193</v>
      </c>
      <c r="E11" s="29" t="s">
        <v>555</v>
      </c>
      <c r="F11" s="165">
        <f t="shared" si="0"/>
        <v>2.070824653841441</v>
      </c>
      <c r="G11" s="165">
        <f t="shared" si="0"/>
        <v>2.3649062614875627</v>
      </c>
      <c r="J11" s="29" t="s">
        <v>555</v>
      </c>
      <c r="K11" s="165">
        <f t="shared" si="1"/>
        <v>2.3649062614875627</v>
      </c>
    </row>
    <row r="12" spans="1:11" x14ac:dyDescent="0.25">
      <c r="A12" s="204" t="s">
        <v>556</v>
      </c>
      <c r="B12" s="214">
        <v>201</v>
      </c>
      <c r="C12" s="162">
        <v>219</v>
      </c>
      <c r="E12" s="29" t="s">
        <v>556</v>
      </c>
      <c r="F12" s="165">
        <f t="shared" si="0"/>
        <v>2.4629334640362699</v>
      </c>
      <c r="G12" s="165">
        <f t="shared" si="0"/>
        <v>2.6834946697708615</v>
      </c>
      <c r="J12" s="29" t="s">
        <v>556</v>
      </c>
      <c r="K12" s="165">
        <f t="shared" si="1"/>
        <v>2.6834946697708615</v>
      </c>
    </row>
    <row r="13" spans="1:11" x14ac:dyDescent="0.25">
      <c r="A13" s="204" t="s">
        <v>557</v>
      </c>
      <c r="B13" s="214">
        <v>236</v>
      </c>
      <c r="C13" s="162">
        <v>295</v>
      </c>
      <c r="E13" s="29" t="s">
        <v>557</v>
      </c>
      <c r="F13" s="165">
        <f t="shared" si="0"/>
        <v>2.8918024751868643</v>
      </c>
      <c r="G13" s="165">
        <f t="shared" si="0"/>
        <v>3.6147530939835804</v>
      </c>
      <c r="J13" s="29" t="s">
        <v>557</v>
      </c>
      <c r="K13" s="165">
        <f t="shared" si="1"/>
        <v>3.6147530939835804</v>
      </c>
    </row>
    <row r="14" spans="1:11" x14ac:dyDescent="0.25">
      <c r="A14" s="204" t="s">
        <v>558</v>
      </c>
      <c r="B14" s="214">
        <v>291</v>
      </c>
      <c r="C14" s="162">
        <v>316</v>
      </c>
      <c r="E14" s="29" t="s">
        <v>558</v>
      </c>
      <c r="F14" s="165">
        <f t="shared" si="0"/>
        <v>3.5657394927092265</v>
      </c>
      <c r="G14" s="165">
        <f t="shared" si="0"/>
        <v>3.8720745006739365</v>
      </c>
      <c r="J14" s="29" t="s">
        <v>558</v>
      </c>
      <c r="K14" s="165">
        <f t="shared" si="1"/>
        <v>3.8720745006739365</v>
      </c>
    </row>
    <row r="15" spans="1:11" x14ac:dyDescent="0.25">
      <c r="A15" s="204" t="s">
        <v>559</v>
      </c>
      <c r="B15" s="214">
        <v>269</v>
      </c>
      <c r="C15" s="162">
        <v>309</v>
      </c>
      <c r="E15" s="29" t="s">
        <v>559</v>
      </c>
      <c r="F15" s="165">
        <f t="shared" si="0"/>
        <v>3.296164685700282</v>
      </c>
      <c r="G15" s="165">
        <f t="shared" si="0"/>
        <v>3.7863006984438181</v>
      </c>
      <c r="J15" s="29" t="s">
        <v>559</v>
      </c>
      <c r="K15" s="165">
        <f t="shared" si="1"/>
        <v>3.7863006984438181</v>
      </c>
    </row>
    <row r="16" spans="1:11" x14ac:dyDescent="0.25">
      <c r="A16" s="204" t="s">
        <v>560</v>
      </c>
      <c r="B16" s="214">
        <v>332</v>
      </c>
      <c r="C16" s="162">
        <v>324</v>
      </c>
      <c r="E16" s="29" t="s">
        <v>560</v>
      </c>
      <c r="F16" s="165">
        <f t="shared" si="0"/>
        <v>4.0681289057713519</v>
      </c>
      <c r="G16" s="165">
        <f t="shared" si="0"/>
        <v>3.9701017032226442</v>
      </c>
      <c r="J16" s="29" t="s">
        <v>560</v>
      </c>
      <c r="K16" s="165">
        <f t="shared" si="1"/>
        <v>3.9701017032226442</v>
      </c>
    </row>
    <row r="17" spans="1:11" x14ac:dyDescent="0.25">
      <c r="A17" s="204" t="s">
        <v>561</v>
      </c>
      <c r="B17" s="214">
        <v>439</v>
      </c>
      <c r="C17" s="162">
        <v>482</v>
      </c>
      <c r="E17" s="29" t="s">
        <v>561</v>
      </c>
      <c r="F17" s="165">
        <f t="shared" si="0"/>
        <v>5.3792427398603113</v>
      </c>
      <c r="G17" s="165">
        <f t="shared" si="0"/>
        <v>5.9061389535596129</v>
      </c>
      <c r="J17" s="29" t="s">
        <v>561</v>
      </c>
      <c r="K17" s="165">
        <f t="shared" si="1"/>
        <v>5.9061389535596129</v>
      </c>
    </row>
    <row r="18" spans="1:11" x14ac:dyDescent="0.25">
      <c r="A18" s="204" t="s">
        <v>562</v>
      </c>
      <c r="B18" s="214">
        <v>411</v>
      </c>
      <c r="C18" s="162">
        <v>377</v>
      </c>
      <c r="E18" s="29" t="s">
        <v>562</v>
      </c>
      <c r="F18" s="165">
        <f t="shared" si="0"/>
        <v>5.0361475309398358</v>
      </c>
      <c r="G18" s="165">
        <f t="shared" si="0"/>
        <v>4.6195319201078302</v>
      </c>
      <c r="J18" s="29" t="s">
        <v>562</v>
      </c>
      <c r="K18" s="165">
        <f t="shared" si="1"/>
        <v>4.6195319201078302</v>
      </c>
    </row>
    <row r="19" spans="1:11" x14ac:dyDescent="0.25">
      <c r="A19" s="204" t="s">
        <v>563</v>
      </c>
      <c r="B19" s="214">
        <v>244</v>
      </c>
      <c r="C19" s="162">
        <v>206</v>
      </c>
      <c r="E19" s="29" t="s">
        <v>563</v>
      </c>
      <c r="F19" s="165">
        <f t="shared" si="0"/>
        <v>2.9898296777355715</v>
      </c>
      <c r="G19" s="165">
        <f t="shared" si="0"/>
        <v>2.5242004656292121</v>
      </c>
      <c r="J19" s="29" t="s">
        <v>563</v>
      </c>
      <c r="K19" s="165">
        <f t="shared" si="1"/>
        <v>2.5242004656292121</v>
      </c>
    </row>
    <row r="20" spans="1:11" x14ac:dyDescent="0.25">
      <c r="A20" s="204" t="s">
        <v>564</v>
      </c>
      <c r="B20" s="214">
        <v>241</v>
      </c>
      <c r="C20" s="162">
        <v>183</v>
      </c>
      <c r="E20" s="29" t="s">
        <v>564</v>
      </c>
      <c r="F20" s="165">
        <f t="shared" si="0"/>
        <v>2.9530694767798065</v>
      </c>
      <c r="G20" s="165">
        <f t="shared" si="0"/>
        <v>2.2423722583016787</v>
      </c>
      <c r="J20" s="29" t="s">
        <v>564</v>
      </c>
      <c r="K20" s="165">
        <f t="shared" si="1"/>
        <v>2.2423722583016787</v>
      </c>
    </row>
    <row r="21" spans="1:11" x14ac:dyDescent="0.25">
      <c r="A21" s="205" t="s">
        <v>565</v>
      </c>
      <c r="B21" s="72">
        <v>182</v>
      </c>
      <c r="C21" s="111">
        <v>117</v>
      </c>
      <c r="E21" s="31" t="s">
        <v>565</v>
      </c>
      <c r="F21" s="165">
        <f t="shared" si="0"/>
        <v>2.23011885798309</v>
      </c>
      <c r="G21" s="165">
        <f t="shared" si="0"/>
        <v>1.4336478372748438</v>
      </c>
      <c r="J21" s="31" t="s">
        <v>565</v>
      </c>
      <c r="K21" s="212">
        <f t="shared" si="1"/>
        <v>1.4336478372748438</v>
      </c>
    </row>
    <row r="22" spans="1:11" x14ac:dyDescent="0.25">
      <c r="A22" s="311" t="s">
        <v>16</v>
      </c>
      <c r="B22" s="121">
        <f>SUM(B4:B21)</f>
        <v>3995</v>
      </c>
      <c r="C22" s="124">
        <f>SUM(C4:C21)</f>
        <v>4166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>
        <v>1177</v>
      </c>
      <c r="E3" s="299" t="s">
        <v>717</v>
      </c>
      <c r="F3" s="71">
        <v>55.58</v>
      </c>
      <c r="G3" s="71">
        <v>58.51</v>
      </c>
      <c r="K3" s="122" t="s">
        <v>16</v>
      </c>
      <c r="L3" s="71">
        <v>2.74</v>
      </c>
      <c r="M3" s="71">
        <v>2.4300000000000002</v>
      </c>
    </row>
    <row r="4" spans="1:16" x14ac:dyDescent="0.25">
      <c r="A4" s="204" t="s">
        <v>712</v>
      </c>
      <c r="B4" s="214"/>
      <c r="C4" s="162">
        <v>1102</v>
      </c>
      <c r="E4" s="300" t="s">
        <v>718</v>
      </c>
      <c r="F4" s="216">
        <v>36.840000000000003</v>
      </c>
      <c r="G4" s="216">
        <v>33.75</v>
      </c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>
        <v>587</v>
      </c>
      <c r="E5" s="300" t="s">
        <v>719</v>
      </c>
      <c r="F5" s="216">
        <v>6.78</v>
      </c>
      <c r="G5" s="216">
        <v>6.79</v>
      </c>
      <c r="K5" s="123" t="s">
        <v>213</v>
      </c>
      <c r="L5" s="73">
        <v>2.74</v>
      </c>
      <c r="M5" s="73">
        <v>2.4300000000000002</v>
      </c>
      <c r="N5" s="213"/>
    </row>
    <row r="6" spans="1:16" x14ac:dyDescent="0.25">
      <c r="A6" s="204" t="s">
        <v>714</v>
      </c>
      <c r="B6" s="214"/>
      <c r="C6" s="162">
        <v>476</v>
      </c>
      <c r="E6" s="300" t="s">
        <v>720</v>
      </c>
      <c r="F6" s="216">
        <v>0.64</v>
      </c>
      <c r="G6" s="216">
        <v>0.66</v>
      </c>
      <c r="K6" s="228"/>
      <c r="L6" s="166"/>
      <c r="M6" s="213"/>
    </row>
    <row r="7" spans="1:16" x14ac:dyDescent="0.25">
      <c r="A7" s="204" t="s">
        <v>715</v>
      </c>
      <c r="B7" s="214"/>
      <c r="C7" s="162">
        <v>303</v>
      </c>
      <c r="E7" s="301" t="s">
        <v>721</v>
      </c>
      <c r="F7" s="73">
        <v>0.16</v>
      </c>
      <c r="G7" s="73">
        <v>0.28999999999999998</v>
      </c>
      <c r="K7" s="229"/>
      <c r="L7" s="213"/>
      <c r="M7" s="213"/>
    </row>
    <row r="8" spans="1:16" x14ac:dyDescent="0.25">
      <c r="A8" s="205" t="s">
        <v>716</v>
      </c>
      <c r="B8" s="72"/>
      <c r="C8" s="111">
        <v>379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29.249502982107355</v>
      </c>
      <c r="C13" s="303" t="e">
        <f>B3/SUM(B3:B8)*100</f>
        <v>#DIV/0!</v>
      </c>
      <c r="E13" s="219" t="s">
        <v>844</v>
      </c>
      <c r="F13" s="291">
        <f>IF(ISBLANK(F3),"",F3)</f>
        <v>55.58</v>
      </c>
      <c r="G13" s="291">
        <f>IF(ISBLANK(G3),"",G3)</f>
        <v>58.51</v>
      </c>
    </row>
    <row r="14" spans="1:16" x14ac:dyDescent="0.25">
      <c r="A14" s="222" t="s">
        <v>833</v>
      </c>
      <c r="B14" s="307">
        <f>C4/SUM(C3:C8)*100</f>
        <v>27.385685884691853</v>
      </c>
      <c r="C14" s="304" t="e">
        <f>B4/SUM(B3:B8)*100</f>
        <v>#DIV/0!</v>
      </c>
      <c r="E14" s="288" t="s">
        <v>845</v>
      </c>
      <c r="F14" s="292">
        <f t="shared" ref="F14:G17" si="0">IF(ISBLANK(F4),"",F4)</f>
        <v>36.840000000000003</v>
      </c>
      <c r="G14" s="292">
        <f t="shared" si="0"/>
        <v>33.75</v>
      </c>
    </row>
    <row r="15" spans="1:16" x14ac:dyDescent="0.25">
      <c r="A15" s="222" t="s">
        <v>834</v>
      </c>
      <c r="B15" s="307">
        <f>C5/SUM(C3:C8)*100</f>
        <v>14.587475149105366</v>
      </c>
      <c r="C15" s="304" t="e">
        <f>B5/SUM(B3:B8)*100</f>
        <v>#DIV/0!</v>
      </c>
      <c r="E15" s="288" t="s">
        <v>846</v>
      </c>
      <c r="F15" s="292">
        <f t="shared" si="0"/>
        <v>6.78</v>
      </c>
      <c r="G15" s="292">
        <f t="shared" si="0"/>
        <v>6.79</v>
      </c>
    </row>
    <row r="16" spans="1:16" x14ac:dyDescent="0.25">
      <c r="A16" s="222" t="s">
        <v>835</v>
      </c>
      <c r="B16" s="307">
        <f>C6/SUM(C3:C8)*100</f>
        <v>11.829025844930417</v>
      </c>
      <c r="C16" s="304" t="e">
        <f>B6/SUM(B3:B8)*100</f>
        <v>#DIV/0!</v>
      </c>
      <c r="E16" s="288" t="s">
        <v>847</v>
      </c>
      <c r="F16" s="292">
        <f t="shared" si="0"/>
        <v>0.64</v>
      </c>
      <c r="G16" s="292">
        <f t="shared" si="0"/>
        <v>0.66</v>
      </c>
    </row>
    <row r="17" spans="1:18" x14ac:dyDescent="0.25">
      <c r="A17" s="222" t="s">
        <v>836</v>
      </c>
      <c r="B17" s="307">
        <f>C7/SUM(C3:C8)*100</f>
        <v>7.5298210735586482</v>
      </c>
      <c r="C17" s="304" t="e">
        <f>B7/SUM(B3:B8)*100</f>
        <v>#DIV/0!</v>
      </c>
      <c r="E17" s="221" t="s">
        <v>848</v>
      </c>
      <c r="F17" s="293">
        <f t="shared" si="0"/>
        <v>0.16</v>
      </c>
      <c r="G17" s="293">
        <f t="shared" si="0"/>
        <v>0.28999999999999998</v>
      </c>
    </row>
    <row r="18" spans="1:18" x14ac:dyDescent="0.25">
      <c r="A18" s="223" t="s">
        <v>837</v>
      </c>
      <c r="B18" s="308">
        <f>C8/SUM(C3:C8)*100</f>
        <v>9.4184890656063622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29.249502982107355</v>
      </c>
      <c r="C22" s="303" t="e">
        <f>C13</f>
        <v>#DIV/0!</v>
      </c>
    </row>
    <row r="23" spans="1:18" x14ac:dyDescent="0.25">
      <c r="A23" s="222" t="s">
        <v>839</v>
      </c>
      <c r="B23" s="307">
        <f t="shared" ref="B23:C27" si="1">B14</f>
        <v>27.385685884691853</v>
      </c>
      <c r="C23" s="304" t="e">
        <f t="shared" si="1"/>
        <v>#DIV/0!</v>
      </c>
    </row>
    <row r="24" spans="1:18" x14ac:dyDescent="0.25">
      <c r="A24" s="309" t="s">
        <v>840</v>
      </c>
      <c r="B24" s="307">
        <f t="shared" si="1"/>
        <v>14.587475149105366</v>
      </c>
      <c r="C24" s="304" t="e">
        <f t="shared" si="1"/>
        <v>#DIV/0!</v>
      </c>
    </row>
    <row r="25" spans="1:18" x14ac:dyDescent="0.25">
      <c r="A25" s="222" t="s">
        <v>841</v>
      </c>
      <c r="B25" s="307">
        <f t="shared" si="1"/>
        <v>11.829025844930417</v>
      </c>
      <c r="C25" s="304" t="e">
        <f t="shared" si="1"/>
        <v>#DIV/0!</v>
      </c>
    </row>
    <row r="26" spans="1:18" x14ac:dyDescent="0.25">
      <c r="A26" s="222" t="s">
        <v>842</v>
      </c>
      <c r="B26" s="307">
        <f t="shared" si="1"/>
        <v>7.5298210735586482</v>
      </c>
      <c r="C26" s="304" t="e">
        <f t="shared" si="1"/>
        <v>#DIV/0!</v>
      </c>
    </row>
    <row r="27" spans="1:18" x14ac:dyDescent="0.25">
      <c r="A27" s="310" t="s">
        <v>843</v>
      </c>
      <c r="B27" s="308">
        <f t="shared" si="1"/>
        <v>9.4184890656063622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>
        <v>1056</v>
      </c>
      <c r="E34" s="299" t="s">
        <v>717</v>
      </c>
      <c r="F34" s="71">
        <v>58.51</v>
      </c>
      <c r="G34" s="213"/>
      <c r="K34" s="122" t="s">
        <v>16</v>
      </c>
      <c r="L34" s="71">
        <v>2.4300000000000002</v>
      </c>
      <c r="M34" s="213"/>
    </row>
    <row r="35" spans="1:16" x14ac:dyDescent="0.25">
      <c r="A35" s="204" t="s">
        <v>712</v>
      </c>
      <c r="B35" s="214"/>
      <c r="C35" s="162">
        <v>1046</v>
      </c>
      <c r="E35" s="300" t="s">
        <v>718</v>
      </c>
      <c r="F35" s="216">
        <v>33.75</v>
      </c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>
        <v>507</v>
      </c>
      <c r="E36" s="300" t="s">
        <v>719</v>
      </c>
      <c r="F36" s="216">
        <v>6.79</v>
      </c>
      <c r="G36" s="213"/>
      <c r="K36" s="123" t="s">
        <v>213</v>
      </c>
      <c r="L36" s="73">
        <v>2.4300000000000002</v>
      </c>
      <c r="M36" s="213"/>
      <c r="N36" s="290">
        <v>2022</v>
      </c>
    </row>
    <row r="37" spans="1:16" x14ac:dyDescent="0.25">
      <c r="A37" s="204" t="s">
        <v>714</v>
      </c>
      <c r="B37" s="214"/>
      <c r="C37" s="162">
        <v>398</v>
      </c>
      <c r="E37" s="300" t="s">
        <v>720</v>
      </c>
      <c r="F37" s="216">
        <v>0.66</v>
      </c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>
        <v>174</v>
      </c>
      <c r="E38" s="301" t="s">
        <v>721</v>
      </c>
      <c r="F38" s="73">
        <v>0.28999999999999998</v>
      </c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>
        <v>145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31.7498496692724</v>
      </c>
      <c r="C44" s="303" t="e">
        <f>B34/SUM(B34:B39)*100</f>
        <v>#DIV/0!</v>
      </c>
      <c r="E44" s="219" t="s">
        <v>844</v>
      </c>
      <c r="F44" s="291">
        <f>IF(ISBLANK(F34),"",F34)</f>
        <v>58.51</v>
      </c>
    </row>
    <row r="45" spans="1:16" x14ac:dyDescent="0.25">
      <c r="A45" s="222" t="s">
        <v>833</v>
      </c>
      <c r="B45" s="307">
        <f>C35/SUM(C34:C39)*100</f>
        <v>31.449188214070954</v>
      </c>
      <c r="C45" s="304" t="e">
        <f>B35/SUM(B34:B39)*100</f>
        <v>#DIV/0!</v>
      </c>
      <c r="E45" s="288" t="s">
        <v>845</v>
      </c>
      <c r="F45" s="292">
        <f t="shared" ref="F45:F48" si="2">IF(ISBLANK(F35),"",F35)</f>
        <v>33.75</v>
      </c>
    </row>
    <row r="46" spans="1:16" x14ac:dyDescent="0.25">
      <c r="A46" s="222" t="s">
        <v>834</v>
      </c>
      <c r="B46" s="307">
        <f>C36/SUM(C34:C39)*100</f>
        <v>15.243535778713168</v>
      </c>
      <c r="C46" s="304" t="e">
        <f>B36/SUM(B34:B39)*100</f>
        <v>#DIV/0!</v>
      </c>
      <c r="E46" s="288" t="s">
        <v>846</v>
      </c>
      <c r="F46" s="292">
        <f t="shared" si="2"/>
        <v>6.79</v>
      </c>
    </row>
    <row r="47" spans="1:16" x14ac:dyDescent="0.25">
      <c r="A47" s="222" t="s">
        <v>835</v>
      </c>
      <c r="B47" s="307">
        <f>C37/SUM(C34:C39)*100</f>
        <v>11.966325917017437</v>
      </c>
      <c r="C47" s="304" t="e">
        <f>B37/SUM(B34:B39)*100</f>
        <v>#DIV/0!</v>
      </c>
      <c r="E47" s="288" t="s">
        <v>847</v>
      </c>
      <c r="F47" s="292">
        <f t="shared" si="2"/>
        <v>0.66</v>
      </c>
    </row>
    <row r="48" spans="1:16" x14ac:dyDescent="0.25">
      <c r="A48" s="222" t="s">
        <v>836</v>
      </c>
      <c r="B48" s="307">
        <f>C38/SUM(C34:C39)*100</f>
        <v>5.2315093205051113</v>
      </c>
      <c r="C48" s="304" t="e">
        <f>B38/SUM(B34:B39)*100</f>
        <v>#DIV/0!</v>
      </c>
      <c r="E48" s="221" t="s">
        <v>848</v>
      </c>
      <c r="F48" s="293">
        <f t="shared" si="2"/>
        <v>0.28999999999999998</v>
      </c>
    </row>
    <row r="49" spans="1:3" x14ac:dyDescent="0.25">
      <c r="A49" s="223" t="s">
        <v>837</v>
      </c>
      <c r="B49" s="308">
        <f>C39/SUM(C34:C39)*100</f>
        <v>4.3595911004209258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31.7498496692724</v>
      </c>
      <c r="C53" s="303" t="e">
        <f>C44</f>
        <v>#DIV/0!</v>
      </c>
    </row>
    <row r="54" spans="1:3" x14ac:dyDescent="0.25">
      <c r="A54" s="222" t="s">
        <v>839</v>
      </c>
      <c r="B54" s="307">
        <f t="shared" ref="B54:C54" si="3">B45</f>
        <v>31.449188214070954</v>
      </c>
      <c r="C54" s="304" t="e">
        <f t="shared" si="3"/>
        <v>#DIV/0!</v>
      </c>
    </row>
    <row r="55" spans="1:3" x14ac:dyDescent="0.25">
      <c r="A55" s="309" t="s">
        <v>840</v>
      </c>
      <c r="B55" s="307">
        <f t="shared" ref="B55:C55" si="4">B46</f>
        <v>15.243535778713168</v>
      </c>
      <c r="C55" s="304" t="e">
        <f t="shared" si="4"/>
        <v>#DIV/0!</v>
      </c>
    </row>
    <row r="56" spans="1:3" x14ac:dyDescent="0.25">
      <c r="A56" s="222" t="s">
        <v>841</v>
      </c>
      <c r="B56" s="307">
        <f t="shared" ref="B56:C56" si="5">B47</f>
        <v>11.966325917017437</v>
      </c>
      <c r="C56" s="304" t="e">
        <f t="shared" si="5"/>
        <v>#DIV/0!</v>
      </c>
    </row>
    <row r="57" spans="1:3" x14ac:dyDescent="0.25">
      <c r="A57" s="222" t="s">
        <v>842</v>
      </c>
      <c r="B57" s="307">
        <f t="shared" ref="B57:C57" si="6">B48</f>
        <v>5.2315093205051113</v>
      </c>
      <c r="C57" s="304" t="e">
        <f t="shared" si="6"/>
        <v>#DIV/0!</v>
      </c>
    </row>
    <row r="58" spans="1:3" x14ac:dyDescent="0.25">
      <c r="A58" s="310" t="s">
        <v>843</v>
      </c>
      <c r="B58" s="308">
        <f t="shared" ref="B58:C58" si="7">B49</f>
        <v>4.3595911004209258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2024-01-30T09:25:39Z</dcterms:modified>
</cp:coreProperties>
</file>