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<sst xmlns="http://schemas.openxmlformats.org/spreadsheetml/2006/main" count="6314" uniqueCount="2917">
  <si>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</si>
  <si>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</si>
  <si>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</si>
  <si>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</si>
  <si>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</si>
  <si>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</si>
  <si>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</si>
  <si>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</si>
  <si>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</si>
  <si>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</si>
  <si>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</si>
  <si>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</si>
  <si>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</si>
  <si>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</si>
  <si>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</si>
  <si>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</si>
  <si>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</si>
  <si>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</si>
  <si>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</si>
  <si>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</si>
  <si>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</si>
  <si>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</si>
  <si>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</si>
  <si>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</si>
  <si>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</si>
  <si>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</si>
  <si>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</si>
  <si>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</si>
  <si>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</si>
  <si>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</si>
  <si>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</si>
  <si>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</si>
  <si>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</si>
  <si>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</si>
  <si>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</si>
  <si>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</si>
  <si>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</si>
  <si>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</si>
  <si>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</si>
  <si>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</si>
  <si>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</si>
  <si>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</si>
  <si>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</si>
  <si>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</si>
  <si>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</si>
  <si>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</si>
  <si>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</si>
  <si>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</si>
  <si>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</si>
  <si>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</si>
  <si>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</si>
  <si>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</si>
  <si>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</si>
  <si>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</si>
  <si>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</si>
  <si>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</si>
  <si>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</si>
  <si>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</si>
  <si>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</si>
  <si>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</si>
  <si>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</si>
  <si>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</si>
  <si>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</si>
  <si>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</si>
  <si>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</si>
  <si>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</si>
  <si>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</si>
  <si>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</si>
  <si>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</si>
  <si>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</si>
  <si>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</si>
  <si>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</si>
  <si>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</si>
  <si>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</si>
  <si>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</si>
  <si>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</si>
  <si>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</si>
  <si>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</si>
  <si>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</si>
  <si>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</si>
  <si>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</si>
  <si>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</si>
  <si>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</si>
  <si>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</si>
  <si>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</si>
  <si>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</si>
  <si>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</si>
  <si>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</si>
  <si>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</si>
  <si>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</si>
  <si>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</si>
  <si>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</si>
  <si>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</si>
  <si>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</si>
  <si>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</si>
  <si>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</si>
  <si>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</si>
  <si>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</si>
  <si>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</si>
  <si>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</si>
  <si>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</si>
  <si>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</si>
  <si>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</si>
  <si>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</si>
  <si>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</si>
  <si>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</si>
  <si>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</si>
  <si>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</si>
  <si>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</si>
  <si>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</si>
  <si>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</si>
  <si>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</si>
  <si>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</si>
  <si>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</si>
  <si>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</si>
  <si>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</si>
  <si>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</si>
  <si>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</si>
  <si>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</si>
  <si>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</si>
  <si>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</si>
  <si>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</si>
  <si>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</si>
  <si>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</si>
  <si>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</si>
  <si>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</si>
  <si>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</si>
  <si>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</si>
  <si>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</si>
  <si>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</si>
  <si>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</si>
  <si>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</si>
  <si>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</si>
  <si>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</si>
  <si>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</si>
  <si>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</si>
  <si>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</si>
  <si>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</si>
  <si>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</si>
  <si>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</si>
  <si>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</si>
  <si>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</si>
  <si>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</si>
  <si>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</si>
  <si>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</si>
  <si>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</si>
  <si>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</si>
  <si>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</si>
  <si>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</si>
  <si>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</si>
  <si>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</si>
  <si>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</si>
  <si>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</si>
  <si>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</si>
  <si>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</si>
  <si>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</si>
  <si>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</si>
  <si>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</si>
  <si>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</si>
  <si>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</si>
  <si>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</si>
  <si>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</si>
  <si>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</si>
  <si>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</si>
  <si>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</si>
  <si>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</si>
  <si>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</si>
  <si>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</si>
  <si>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</si>
  <si>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</si>
  <si>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</si>
  <si>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</si>
  <si>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</si>
  <si>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</si>
  <si>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</si>
  <si>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</si>
  <si>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</si>
  <si>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</si>
  <si>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</si>
  <si>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</si>
  <si>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</si>
  <si>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</si>
  <si>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</si>
  <si>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</si>
  <si>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</si>
  <si>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</si>
  <si>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</si>
  <si>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</si>
  <si>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</si>
  <si>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</si>
  <si>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</si>
  <si>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</si>
  <si>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</si>
  <si>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</si>
  <si>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</si>
  <si>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</si>
  <si>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</si>
  <si>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</si>
  <si>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</si>
  <si>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</si>
  <si>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</si>
  <si>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</si>
  <si>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</si>
  <si>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</si>
  <si>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</si>
  <si>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</si>
  <si>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</si>
  <si>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</si>
  <si>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</si>
  <si>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</si>
  <si>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</si>
  <si>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</si>
  <si>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</si>
  <si>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</si>
  <si>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</si>
  <si>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</si>
  <si>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</si>
  <si>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</si>
  <si>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</si>
  <si>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</si>
  <si>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</si>
  <si>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</si>
  <si>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</si>
  <si>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</si>
  <si>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</si>
  <si>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</si>
  <si>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</si>
  <si>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</si>
  <si>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</si>
  <si>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</si>
  <si>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</si>
  <si>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</si>
  <si>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</si>
  <si>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</si>
  <si>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</si>
  <si>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</si>
  <si>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</si>
  <si>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</si>
  <si>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</si>
  <si>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</si>
  <si>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</si>
  <si>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</si>
  <si>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</si>
  <si>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</si>
  <si>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</si>
  <si>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</si>
  <si>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</si>
  <si>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</si>
  <si>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</si>
  <si>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</si>
  <si>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</si>
  <si>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</si>
  <si>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</si>
  <si>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</si>
  <si>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</si>
  <si>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</si>
  <si>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</si>
  <si>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</si>
  <si>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</si>
  <si>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</si>
  <si>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</si>
  <si>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</si>
  <si>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</si>
  <si>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</si>
  <si>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</si>
  <si>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</si>
  <si>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</si>
  <si>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</si>
  <si>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</si>
  <si>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</si>
  <si>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</si>
  <si>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</si>
  <si>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</si>
  <si>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</si>
  <si>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</si>
  <si>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</si>
  <si>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</si>
  <si>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</si>
  <si>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</si>
  <si>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</si>
  <si>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</si>
  <si>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</si>
  <si>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</si>
  <si>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</si>
  <si>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</si>
  <si>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</si>
  <si>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</si>
  <si>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</si>
  <si>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</si>
  <si>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</si>
  <si>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</si>
  <si>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</si>
  <si>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</si>
  <si>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</si>
  <si>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</si>
  <si>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</si>
  <si>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</si>
  <si>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</si>
  <si>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</si>
  <si>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</si>
  <si>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</si>
  <si>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</si>
  <si>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</si>
  <si>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</si>
  <si>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</si>
  <si>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</si>
  <si>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</si>
  <si>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</si>
  <si>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</si>
  <si>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</si>
  <si>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</si>
  <si>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</si>
  <si>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</si>
  <si>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</si>
  <si>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</si>
  <si>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</si>
  <si>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</si>
  <si>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</si>
  <si>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</si>
  <si>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</si>
  <si>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</si>
  <si>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</si>
  <si>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</si>
  <si>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</si>
  <si>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</si>
  <si>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</si>
  <si>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</si>
  <si>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</si>
  <si>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</si>
  <si>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</si>
  <si>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</si>
  <si>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</si>
  <si>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</si>
  <si>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</si>
  <si>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</si>
  <si>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</si>
  <si>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</si>
  <si>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</si>
  <si>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</si>
  <si>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</si>
  <si>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</si>
  <si>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</si>
  <si>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</si>
  <si>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</si>
  <si>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</si>
  <si>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</si>
  <si>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</si>
  <si>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</si>
  <si>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</si>
  <si>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</si>
  <si>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</si>
  <si>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</si>
  <si>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</si>
  <si>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</si>
  <si>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</si>
  <si>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</si>
  <si>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</si>
  <si>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</si>
  <si>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</si>
  <si>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</si>
  <si>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</si>
  <si>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</si>
  <si>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</si>
  <si>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</si>
  <si>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</si>
  <si>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</si>
  <si>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</si>
  <si>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</si>
  <si>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</si>
  <si>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</si>
  <si>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</si>
  <si>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</si>
  <si>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</si>
  <si>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</si>
  <si>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</si>
  <si>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</si>
  <si>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</si>
  <si>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</si>
  <si>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</si>
  <si>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</si>
  <si>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</si>
  <si>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</si>
  <si>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</si>
  <si>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</si>
  <si>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</si>
  <si>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</si>
  <si>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</si>
  <si>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</si>
  <si>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</si>
  <si>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</si>
  <si>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</si>
  <si>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</si>
  <si>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</si>
  <si>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</si>
  <si>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</si>
  <si>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</si>
  <si>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</si>
  <si>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</si>
  <si>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</si>
  <si>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</si>
  <si>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</si>
  <si>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</si>
  <si>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</si>
  <si>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</si>
  <si>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</si>
  <si>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</si>
  <si>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</si>
  <si>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</si>
  <si>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</si>
  <si>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</si>
  <si>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</si>
  <si>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</si>
  <si>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</si>
  <si>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</si>
  <si>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</si>
  <si>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</si>
  <si>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</si>
  <si>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</si>
  <si>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</si>
  <si>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</si>
  <si>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</si>
  <si>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</si>
  <si>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</si>
  <si>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</si>
  <si>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</si>
  <si>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</si>
  <si>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</si>
  <si>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</si>
  <si>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</si>
  <si>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</si>
  <si>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</si>
  <si>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</si>
  <si>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</si>
  <si>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</si>
  <si>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</si>
  <si>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</si>
  <si>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</si>
  <si>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</si>
  <si>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</si>
  <si>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</si>
  <si>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</si>
  <si>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</si>
  <si>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</si>
  <si>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</si>
  <si>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</si>
  <si>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</si>
  <si>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</si>
  <si>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</si>
  <si>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</si>
  <si>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</si>
  <si>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</si>
  <si>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</si>
  <si>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</si>
  <si>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</si>
  <si>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</si>
  <si>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</si>
  <si>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</si>
  <si>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</si>
  <si>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</si>
  <si>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</si>
  <si>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</si>
  <si>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</si>
  <si>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</si>
  <si>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</si>
  <si>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</si>
  <si>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</si>
  <si>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</si>
  <si>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</si>
  <si>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</si>
  <si>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</si>
  <si>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</si>
  <si>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</si>
  <si>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</si>
  <si>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</si>
  <si>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</si>
  <si>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</si>
  <si>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</si>
  <si>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</si>
  <si>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</si>
  <si>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</si>
  <si>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</si>
  <si>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</si>
  <si>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</si>
  <si>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</si>
  <si>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</si>
  <si>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</si>
  <si>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</si>
  <si>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</si>
  <si>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</si>
  <si>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</si>
  <si>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</si>
  <si>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</si>
  <si>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</si>
  <si>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</si>
  <si>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</si>
  <si>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</si>
  <si>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</si>
  <si>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</si>
  <si>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</si>
  <si>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</si>
  <si>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</si>
  <si>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</si>
  <si>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</si>
  <si>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</si>
  <si>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</si>
  <si>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</si>
  <si>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</si>
  <si>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</si>
  <si>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</si>
  <si>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</si>
  <si>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</si>
  <si>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</si>
  <si>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</si>
  <si>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</si>
  <si>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</si>
  <si>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</si>
  <si>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</si>
  <si>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</si>
  <si>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</si>
  <si>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</si>
  <si>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</si>
  <si>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</si>
  <si>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</si>
  <si>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</si>
  <si>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</si>
  <si>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</si>
  <si>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</si>
  <si>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</si>
  <si>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</si>
  <si>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</si>
  <si>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</si>
  <si>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</si>
  <si>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</si>
  <si>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</si>
  <si>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</si>
  <si>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</si>
  <si>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</si>
  <si>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</si>
  <si>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</si>
  <si>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</si>
  <si>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</si>
  <si>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</si>
  <si>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</si>
  <si>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</si>
  <si>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</si>
  <si>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</si>
  <si>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</si>
  <si>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</si>
  <si>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</si>
  <si>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</si>
  <si>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</si>
  <si>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</si>
  <si>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</si>
  <si>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</si>
  <si>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</si>
  <si>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</si>
  <si>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</si>
  <si>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</si>
  <si>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</si>
  <si>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</si>
  <si>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</si>
  <si>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</si>
  <si>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</si>
  <si>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</si>
  <si>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</si>
  <si>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</si>
  <si>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</si>
  <si>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</si>
  <si>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</si>
  <si>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</si>
  <si>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</si>
  <si>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</si>
  <si>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</si>
  <si>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</si>
  <si>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</si>
  <si>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</si>
  <si>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</si>
  <si>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</si>
  <si>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</si>
  <si>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</si>
  <si>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</si>
  <si>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</si>
  <si>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</si>
  <si>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</si>
  <si>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</si>
  <si>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</si>
  <si>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</si>
  <si>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</si>
  <si>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</si>
  <si>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</si>
  <si>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</si>
  <si>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</si>
  <si>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</si>
  <si>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</si>
  <si>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</si>
  <si>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</si>
  <si>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</si>
  <si>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</si>
  <si>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</si>
  <si>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</si>
  <si>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</si>
  <si>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</si>
  <si>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</si>
  <si>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</si>
  <si>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</si>
  <si>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</si>
  <si>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</si>
  <si>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</si>
  <si>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</si>
  <si>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</si>
  <si>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</si>
  <si>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</si>
  <si>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</si>
  <si>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</si>
  <si>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</si>
  <si>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</si>
  <si>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</si>
  <si>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</si>
  <si>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</si>
  <si>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</si>
  <si>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</si>
  <si>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</si>
  <si>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</si>
  <si>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</si>
  <si>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</si>
  <si>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</si>
  <si>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</si>
  <si>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</si>
  <si>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</si>
  <si>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</si>
  <si>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</si>
  <si>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</si>
  <si>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</si>
  <si>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</si>
  <si>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</si>
  <si>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</si>
  <si>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</si>
  <si>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</si>
  <si>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</si>
  <si>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</si>
  <si>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</si>
  <si>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</si>
  <si>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</si>
  <si>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</si>
  <si>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</si>
  <si>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</si>
  <si>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</si>
  <si>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</si>
  <si>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</si>
  <si>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</si>
  <si>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</si>
  <si>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</si>
  <si>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</si>
  <si>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</si>
  <si>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</si>
  <si>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</si>
  <si>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</si>
  <si>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</si>
  <si>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</si>
  <si>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</si>
  <si>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</si>
  <si>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</si>
  <si>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</si>
  <si>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</si>
  <si>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</si>
  <si>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</si>
  <si>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</si>
  <si>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</si>
  <si>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</si>
  <si>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</si>
  <si>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</si>
  <si>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</si>
  <si>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</si>
  <si>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</si>
  <si>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</si>
  <si>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</si>
  <si>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</si>
  <si>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</si>
  <si>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</si>
  <si>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</si>
  <si>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</si>
  <si>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</si>
  <si>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</si>
  <si>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</si>
  <si>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</si>
  <si>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</si>
  <si>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</si>
  <si>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</si>
  <si>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</si>
  <si>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</si>
  <si>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</si>
  <si>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</si>
  <si>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</si>
  <si>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</si>
  <si>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</si>
  <si>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</si>
  <si>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</si>
  <si>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</si>
  <si>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</si>
  <si>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</si>
  <si>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</si>
  <si>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</si>
  <si>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</si>
  <si>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</si>
  <si>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</si>
  <si>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</si>
  <si>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</si>
  <si>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</si>
  <si>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</si>
  <si>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</si>
  <si>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</si>
  <si>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</si>
  <si>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</si>
  <si>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</si>
  <si>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</si>
  <si>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</si>
  <si>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</si>
  <si>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</si>
  <si>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</si>
  <si>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</si>
  <si>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</si>
  <si>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</si>
  <si>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</si>
  <si>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</si>
  <si>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</si>
  <si>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</si>
  <si>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</si>
  <si>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</si>
  <si>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</si>
  <si>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</si>
  <si>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</si>
  <si>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</si>
  <si>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</si>
  <si>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</si>
  <si>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</si>
  <si>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</si>
  <si>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</si>
  <si>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</si>
  <si>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</si>
  <si>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</si>
  <si>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</si>
  <si>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</si>
  <si>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</si>
  <si>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</si>
  <si>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</si>
  <si>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</si>
  <si>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</si>
  <si>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</si>
  <si>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</si>
  <si>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</si>
  <si>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</si>
  <si>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</si>
  <si>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</si>
  <si>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</si>
  <si>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</si>
  <si>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</si>
  <si>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</si>
  <si>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</si>
  <si>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</si>
  <si>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</si>
  <si>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</si>
  <si>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</si>
  <si>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</si>
  <si>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</si>
  <si>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</si>
  <si>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</si>
  <si>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</si>
  <si>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</si>
  <si>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</si>
  <si>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</si>
  <si>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</si>
  <si>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</si>
  <si>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</si>
  <si>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</si>
  <si>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</si>
  <si>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</si>
  <si>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</si>
  <si>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</si>
  <si>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</si>
  <si>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</si>
  <si>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</si>
  <si>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</si>
  <si>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</si>
  <si>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</si>
  <si>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</si>
  <si>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</si>
  <si>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</si>
  <si>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</si>
  <si>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</si>
  <si>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</si>
  <si>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</si>
  <si>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</si>
  <si>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</si>
  <si>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</si>
  <si>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</si>
  <si>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</si>
  <si>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</si>
  <si>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</si>
  <si>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</si>
  <si>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</si>
  <si>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</si>
  <si>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</si>
  <si>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</si>
  <si>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</si>
  <si>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</si>
  <si>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</si>
  <si>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</si>
  <si>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</si>
  <si>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</si>
  <si>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</si>
  <si>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</si>
  <si>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</si>
  <si>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</si>
  <si>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</si>
  <si>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</si>
  <si>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</si>
  <si>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</si>
  <si>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</si>
  <si>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</si>
  <si>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</si>
  <si>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</si>
  <si>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</si>
  <si>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</si>
  <si>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</si>
  <si>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</si>
  <si>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</si>
  <si>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</si>
  <si>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</si>
  <si>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</si>
  <si>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</si>
  <si>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</si>
  <si>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</si>
  <si>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</si>
  <si>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</si>
  <si>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</si>
  <si>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</si>
  <si>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</si>
  <si>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</si>
  <si>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</si>
  <si>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</si>
  <si>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</si>
  <si>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</si>
  <si>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</si>
  <si>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</si>
  <si>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</si>
  <si>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</si>
  <si>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</si>
  <si>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</si>
  <si>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</si>
  <si>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</si>
  <si>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</si>
  <si>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</si>
  <si>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</si>
  <si>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</si>
  <si>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</si>
  <si>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</si>
  <si>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</si>
  <si>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</si>
  <si>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</si>
  <si>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</si>
  <si>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</si>
  <si>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</si>
  <si>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</si>
  <si>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</si>
  <si>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</si>
  <si>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</si>
  <si>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</si>
  <si>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</si>
  <si>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</si>
  <si>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</si>
  <si>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</si>
  <si>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</si>
  <si>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</si>
  <si>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</si>
  <si>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</si>
  <si>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</si>
  <si>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</si>
  <si>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</si>
  <si>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</si>
  <si>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</si>
  <si>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</si>
  <si>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</si>
  <si>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</si>
  <si>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</si>
  <si>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</si>
  <si>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</si>
  <si>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</si>
  <si>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</si>
  <si>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</si>
  <si>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</si>
  <si>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</si>
  <si>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</si>
  <si>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</si>
  <si>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</si>
  <si>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</si>
  <si>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</si>
  <si>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</si>
  <si>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</si>
  <si>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</si>
  <si>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</si>
  <si>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</si>
  <si>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</si>
  <si>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</si>
  <si>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</si>
  <si>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</si>
  <si>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</si>
  <si>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</si>
  <si>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</si>
  <si>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</si>
  <si>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</si>
  <si>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</si>
  <si>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</si>
  <si>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</si>
  <si>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</si>
  <si>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</si>
  <si>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</si>
  <si>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</si>
  <si>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</si>
  <si>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</si>
  <si>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</si>
  <si>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</si>
  <si>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</si>
  <si>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</si>
  <si>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</si>
  <si>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</si>
  <si>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</si>
  <si>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</si>
  <si>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</si>
  <si>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</si>
  <si>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</si>
  <si>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</si>
  <si>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</si>
  <si>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</si>
  <si>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</si>
  <si>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</si>
  <si>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</si>
  <si>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</si>
  <si>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</si>
  <si>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</si>
  <si>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</si>
  <si>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</si>
  <si>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</si>
  <si>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</si>
  <si>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</si>
  <si>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</si>
  <si>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</si>
  <si>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</si>
  <si>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</si>
  <si>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</si>
  <si>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</si>
  <si>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</si>
  <si>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</si>
  <si>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</si>
  <si>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</si>
  <si>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</si>
  <si>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</si>
  <si>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</si>
  <si>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</si>
  <si>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</si>
  <si>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</si>
  <si>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</si>
  <si>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</si>
  <si>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</si>
  <si>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</si>
  <si>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</si>
  <si>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</si>
  <si>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</si>
  <si>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</si>
  <si>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</si>
  <si>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</si>
  <si>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</si>
  <si>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</si>
  <si>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</si>
  <si>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</si>
  <si>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</si>
  <si>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</si>
  <si>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</si>
  <si>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</si>
  <si>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</si>
  <si>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</si>
  <si>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</si>
  <si>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</si>
  <si>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</si>
  <si>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</si>
  <si>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</si>
  <si>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</si>
  <si>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</si>
  <si>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</si>
  <si>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</si>
  <si>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</si>
  <si>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</si>
  <si>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</si>
  <si>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</si>
  <si>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</si>
  <si>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</si>
  <si>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</si>
  <si>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</si>
  <si>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</si>
  <si>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</si>
  <si>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</si>
  <si>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</si>
  <si>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</si>
  <si>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</si>
  <si>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</si>
  <si>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</si>
  <si>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</si>
  <si>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</si>
  <si>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</si>
  <si>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</si>
  <si>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</si>
  <si>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</si>
  <si>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</si>
  <si>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</si>
  <si>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</si>
  <si>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</si>
  <si>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</si>
  <si>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</si>
  <si>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</si>
  <si>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</si>
  <si>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</si>
  <si>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</si>
  <si>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</si>
  <si>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</si>
  <si>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</si>
  <si>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</si>
  <si>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</si>
  <si>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</si>
  <si>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</si>
  <si>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</si>
  <si>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</si>
  <si>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</si>
  <si>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</si>
  <si>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</si>
  <si>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</si>
  <si>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</si>
  <si>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</si>
  <si>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</si>
  <si>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</si>
  <si>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</si>
  <si>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</si>
  <si>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</si>
  <si>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</si>
  <si>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</si>
  <si>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</si>
  <si>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</si>
  <si>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</si>
  <si>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</si>
  <si>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</si>
  <si>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</si>
  <si>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</si>
  <si>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</si>
  <si>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</si>
  <si>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</si>
  <si>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</si>
  <si>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</si>
  <si>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</si>
  <si>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</si>
  <si>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</si>
  <si>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</si>
  <si>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</si>
  <si>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</si>
  <si>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</si>
  <si>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</si>
  <si>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</si>
  <si>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</si>
  <si>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</si>
  <si>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</si>
  <si>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</si>
  <si>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</si>
  <si>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</si>
  <si>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</si>
  <si>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</si>
  <si>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</si>
  <si>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</si>
  <si>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</si>
  <si>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</si>
  <si>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</si>
  <si>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</si>
  <si>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</si>
  <si>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</si>
  <si>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</si>
  <si>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</si>
  <si>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</si>
  <si>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</si>
  <si>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</si>
  <si>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</si>
  <si>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</si>
  <si>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</si>
  <si>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</si>
  <si>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</si>
  <si>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</si>
  <si>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</si>
  <si>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</si>
  <si>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</si>
  <si>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</si>
  <si>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</si>
  <si>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</si>
  <si>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</si>
  <si>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</si>
  <si>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</si>
  <si>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</si>
  <si>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</si>
  <si>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</si>
  <si>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</si>
  <si>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</si>
  <si>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</si>
  <si>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</si>
  <si>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</si>
  <si>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</si>
  <si>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</si>
  <si>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</si>
  <si>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</si>
  <si>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</si>
  <si>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</si>
  <si>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</si>
  <si>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</si>
  <si>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</si>
  <si>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</si>
  <si>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</si>
  <si>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</si>
  <si>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</si>
  <si>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</si>
  <si>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</si>
  <si>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</si>
  <si>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</si>
  <si>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</si>
  <si>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</si>
  <si>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</si>
  <si>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</si>
  <si>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</si>
  <si>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</si>
  <si>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</si>
  <si>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</si>
  <si>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</si>
  <si>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</si>
  <si>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</si>
  <si>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</si>
  <si>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</si>
  <si>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</si>
  <si>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</si>
  <si>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</si>
  <si>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</si>
  <si>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</si>
  <si>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</si>
  <si>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</si>
  <si>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</si>
  <si>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</si>
  <si>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</si>
  <si>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</si>
  <si>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</si>
  <si>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</si>
  <si>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</si>
  <si>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</si>
  <si>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</si>
  <si>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</si>
  <si>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</si>
  <si>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</si>
  <si>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</si>
  <si>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</si>
  <si>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</si>
  <si>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</si>
  <si>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</si>
  <si>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</si>
  <si>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</si>
  <si>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</si>
  <si>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</si>
  <si>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</si>
  <si>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</si>
  <si>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</si>
  <si>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</si>
  <si>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</si>
  <si>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</si>
  <si>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</si>
  <si>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</si>
  <si>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</si>
  <si>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</si>
  <si>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</si>
  <si>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</si>
  <si>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</si>
  <si>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</si>
  <si>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</si>
  <si>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</si>
  <si>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</si>
  <si>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</si>
  <si>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</si>
  <si>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</si>
  <si>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</si>
  <si>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</si>
  <si>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</si>
  <si>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</si>
  <si>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</si>
  <si>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</si>
  <si>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</si>
  <si>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</si>
  <si>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</si>
  <si>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</si>
  <si>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</si>
  <si>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</si>
  <si>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</si>
  <si>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</si>
  <si>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</si>
  <si>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</si>
  <si>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</si>
  <si>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</si>
  <si>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</si>
  <si>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</si>
  <si>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</si>
  <si>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</si>
  <si>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</si>
  <si>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</si>
  <si>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</si>
  <si>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</si>
  <si>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</si>
  <si>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</si>
  <si>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</si>
  <si>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</si>
  <si>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</si>
  <si>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</si>
  <si>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</si>
  <si>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</si>
  <si>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</si>
  <si>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</si>
  <si>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</si>
  <si>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</si>
  <si>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</si>
  <si>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</si>
  <si>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</si>
  <si>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</si>
  <si>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</si>
  <si>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</si>
  <si>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</si>
  <si>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</si>
  <si>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</si>
  <si>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</si>
  <si>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</si>
  <si>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</si>
  <si>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</si>
  <si>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</si>
  <si>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</si>
  <si>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</si>
  <si>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</si>
  <si>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</si>
  <si>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</si>
  <si>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</si>
  <si>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</si>
  <si>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</si>
  <si>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</si>
  <si>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</si>
  <si>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</si>
  <si>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</si>
  <si>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</si>
  <si>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</si>
  <si>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</si>
  <si>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</si>
  <si>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</si>
  <si>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</si>
  <si>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</si>
  <si>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</si>
  <si>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</si>
  <si>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</si>
  <si>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</si>
  <si>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</si>
  <si>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</si>
  <si>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</si>
  <si>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</si>
  <si>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</si>
  <si>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</si>
  <si>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</si>
  <si>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</si>
  <si>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</si>
  <si>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</si>
  <si>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</si>
  <si>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</si>
  <si>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</si>
  <si>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</si>
  <si>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</si>
  <si>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</si>
  <si>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</si>
  <si>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</si>
  <si>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</si>
  <si>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</si>
  <si>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</si>
  <si>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</si>
  <si>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</si>
  <si>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</si>
  <si>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</si>
  <si>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</si>
  <si>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</si>
  <si>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</si>
  <si>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</si>
  <si>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</si>
  <si>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</si>
  <si>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</si>
  <si>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</si>
  <si>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</si>
  <si>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</si>
  <si>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</si>
  <si>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</si>
  <si>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</si>
  <si>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</si>
  <si>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</si>
  <si>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</si>
  <si>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</si>
  <si>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</si>
  <si>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</si>
  <si>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</si>
  <si>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</si>
  <si>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</si>
  <si>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</si>
  <si>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</si>
  <si>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</si>
  <si>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</si>
  <si>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</si>
  <si>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</si>
  <si>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</si>
  <si>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</si>
  <si>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</si>
  <si>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</si>
  <si>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</si>
  <si>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</si>
  <si>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</si>
  <si>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</si>
  <si>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</si>
  <si>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</si>
  <si>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</si>
  <si>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</si>
  <si>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</si>
  <si>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</si>
  <si>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</si>
  <si>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</si>
  <si>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</si>
  <si>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</si>
  <si>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</si>
  <si>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</si>
  <si>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</si>
  <si>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</si>
  <si>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</si>
  <si>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</si>
  <si>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</si>
  <si>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</si>
  <si>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</si>
  <si>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</si>
  <si>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</si>
  <si>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</si>
  <si>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</si>
  <si>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</si>
  <si>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</si>
  <si>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</si>
  <si>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</si>
  <si>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</si>
  <si>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</si>
  <si>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</si>
  <si>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</si>
  <si>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</si>
  <si>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</si>
  <si>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</si>
  <si>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</si>
  <si>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</si>
  <si>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</si>
  <si>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</si>
  <si>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</si>
  <si>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</si>
  <si>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</si>
  <si>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</si>
  <si>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</si>
  <si>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</si>
  <si>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</si>
  <si>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</si>
  <si>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</si>
  <si>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</si>
  <si>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</si>
  <si>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</si>
  <si>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</si>
  <si>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</si>
  <si>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</si>
  <si>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</si>
  <si>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</si>
  <si>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</si>
  <si>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</si>
  <si>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</si>
  <si>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</si>
  <si>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</si>
  <si>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</si>
  <si>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</si>
  <si>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</si>
  <si>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</si>
  <si>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</si>
  <si>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</si>
  <si>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</si>
  <si>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</si>
  <si>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</si>
  <si>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</si>
  <si>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</si>
  <si>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</si>
  <si>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</si>
  <si>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</si>
  <si>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</si>
  <si>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</si>
  <si>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</si>
  <si>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</si>
  <si>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</si>
  <si>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</si>
  <si>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</si>
  <si>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</si>
  <si>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</si>
  <si>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</si>
  <si>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</si>
  <si>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</si>
  <si>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</si>
  <si>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</si>
  <si>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</si>
  <si>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</si>
  <si>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</si>
  <si>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</si>
  <si>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</si>
  <si>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</si>
  <si>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</si>
  <si>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</si>
  <si>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</si>
  <si>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</si>
  <si>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</si>
  <si>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</si>
  <si>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</si>
  <si>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</si>
  <si>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</si>
  <si>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</si>
  <si>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</si>
  <si>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</si>
  <si>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</si>
  <si>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</si>
  <si>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</si>
  <si>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</si>
  <si>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</si>
  <si>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</si>
  <si>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</si>
  <si>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</si>
  <si>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</si>
  <si>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</si>
  <si>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</si>
  <si>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</si>
  <si>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</si>
  <si>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</si>
  <si>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</si>
  <si>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</si>
  <si>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</si>
  <si>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</si>
  <si>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</si>
  <si>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</si>
  <si>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</si>
  <si>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</si>
  <si>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</si>
  <si>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</si>
  <si>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</si>
  <si>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</si>
  <si>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</si>
  <si>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</si>
  <si>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</si>
  <si>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</si>
  <si>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</si>
  <si>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</si>
  <si>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</si>
  <si>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</si>
  <si>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</si>
  <si>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</si>
  <si>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</si>
  <si>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</si>
  <si>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</si>
  <si>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</si>
  <si>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</si>
  <si>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</si>
  <si>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</si>
  <si>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</si>
  <si>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</si>
  <si>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</si>
  <si>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</si>
  <si>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</si>
  <si>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</si>
  <si>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</si>
  <si>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</si>
  <si>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</si>
  <si>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</si>
  <si>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</si>
  <si>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</si>
  <si>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</si>
  <si>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</si>
  <si>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</si>
  <si>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</si>
  <si>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</si>
  <si>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</si>
  <si>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</si>
  <si>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</si>
  <si>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</si>
  <si>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</si>
  <si>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</si>
  <si>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</si>
  <si>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</si>
  <si>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</si>
  <si>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</si>
  <si>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</si>
  <si>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</si>
  <si>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</si>
  <si>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</si>
  <si>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</si>
  <si>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</si>
  <si>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</si>
  <si>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</si>
  <si>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</si>
  <si>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</si>
  <si>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</si>
  <si>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</si>
  <si>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</si>
  <si>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</si>
  <si>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</si>
  <si>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</si>
  <si>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</si>
  <si>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</si>
  <si>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</si>
  <si>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</si>
  <si>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</si>
  <si>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</si>
  <si>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</si>
  <si>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</si>
  <si>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</si>
  <si>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</si>
  <si>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</si>
  <si>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</si>
  <si>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</si>
  <si>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</si>
  <si>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</si>
  <si>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</si>
  <si>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</si>
  <si>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</si>
  <si>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</si>
  <si>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</si>
  <si>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</si>
  <si>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</si>
  <si>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</si>
  <si>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</si>
  <si>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</si>
  <si>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</si>
  <si>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</si>
  <si>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</si>
  <si>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</si>
  <si>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</si>
  <si>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</si>
  <si>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</si>
  <si>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</si>
  <si>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</si>
  <si>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</si>
  <si>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</si>
  <si>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</si>
  <si>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</si>
  <si>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</si>
  <si>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</si>
  <si>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</si>
  <si>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</si>
  <si>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</si>
  <si>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</si>
  <si>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</si>
  <si>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</si>
  <si>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</si>
  <si>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</si>
  <si>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</si>
  <si>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</si>
  <si>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</si>
  <si>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</si>
  <si>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</si>
  <si>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</si>
  <si>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</si>
  <si>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</si>
  <si>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</si>
  <si>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</si>
  <si>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</si>
  <si>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</si>
  <si>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</si>
  <si>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</si>
  <si>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</si>
  <si>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</si>
  <si>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</si>
  <si>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</si>
  <si>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</si>
  <si>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</si>
  <si>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</si>
  <si>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</si>
  <si>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</si>
  <si>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</si>
  <si>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</si>
  <si>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</si>
  <si>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</si>
  <si>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</si>
  <si>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</si>
  <si>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</si>
  <si>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</si>
  <si>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</si>
  <si>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</si>
  <si>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</si>
  <si>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</si>
  <si>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</si>
  <si>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</si>
  <si>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</si>
  <si>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</si>
  <si>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</si>
  <si>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</si>
  <si>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</si>
  <si>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</si>
  <si>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</si>
  <si>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</si>
  <si>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</si>
  <si>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</si>
  <si>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</si>
  <si>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</si>
  <si>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</si>
  <si>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</si>
  <si>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</si>
  <si>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</si>
  <si>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</si>
  <si>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</si>
  <si>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</si>
  <si>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</si>
  <si>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</si>
  <si>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</si>
  <si>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</si>
  <si>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</si>
  <si>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</si>
  <si>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</si>
  <si>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</si>
  <si>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</si>
  <si>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</si>
  <si>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</si>
  <si>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</si>
  <si>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</si>
  <si>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</si>
  <si>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</si>
  <si>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</si>
  <si>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</si>
  <si>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</si>
  <si>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</si>
  <si>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</si>
  <si>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</si>
  <si>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</si>
  <si>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</si>
  <si>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</si>
  <si>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</si>
  <si>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</si>
  <si>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</si>
  <si>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</si>
  <si>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</si>
  <si>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</si>
  <si>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</si>
  <si>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</si>
  <si>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</si>
  <si>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</si>
  <si>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</si>
  <si>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</si>
  <si>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</si>
  <si>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</si>
  <si>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</si>
  <si>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</si>
  <si>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</si>
  <si>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</si>
  <si>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</si>
  <si>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</si>
  <si>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</si>
  <si>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</si>
  <si>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</si>
  <si>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</si>
  <si>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</si>
  <si>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</si>
  <si>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</si>
  <si>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</si>
  <si>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</si>
  <si>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</si>
  <si>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</si>
  <si>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</si>
  <si>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</si>
  <si>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</si>
  <si>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</si>
  <si>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</si>
  <si>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</si>
  <si>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</si>
  <si>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</si>
  <si>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</si>
  <si>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</si>
  <si>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</si>
  <si>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</si>
  <si>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</si>
  <si>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</si>
  <si>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</si>
  <si>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</si>
  <si>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</si>
  <si>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</si>
  <si>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</si>
  <si>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</si>
  <si>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</si>
  <si>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</si>
  <si>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</si>
  <si>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</si>
  <si>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</si>
  <si>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</si>
  <si>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</si>
  <si>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</si>
  <si>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</si>
  <si>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</si>
  <si>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</si>
  <si>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</si>
  <si>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</si>
  <si>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</si>
  <si>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</si>
  <si>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</si>
  <si>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</si>
  <si>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</si>
  <si>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</si>
  <si>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</si>
  <si>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</si>
  <si>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</si>
  <si>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</si>
  <si>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</si>
  <si>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</si>
  <si>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</si>
  <si>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</si>
  <si>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</si>
  <si>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</si>
  <si>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</si>
  <si>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</si>
  <si>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</si>
  <si>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</si>
  <si>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</si>
  <si>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</si>
  <si>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</si>
  <si>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</si>
  <si>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</si>
  <si>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</si>
  <si>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</si>
  <si>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</si>
  <si>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</si>
  <si>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</si>
  <si>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</si>
  <si>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</si>
  <si>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</si>
  <si>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</si>
  <si>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</si>
  <si>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</si>
  <si>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</si>
  <si>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</si>
  <si>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</si>
  <si>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</si>
  <si>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</si>
  <si>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</si>
  <si>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</si>
  <si>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</si>
  <si>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</si>
  <si>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</si>
  <si>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</si>
  <si>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</si>
  <si>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</si>
  <si>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</si>
  <si>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</si>
  <si>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</si>
  <si>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</si>
  <si>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</si>
  <si>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</si>
  <si>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</si>
  <si>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</si>
  <si>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</si>
  <si>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</si>
  <si>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</si>
  <si>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</si>
  <si>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</si>
  <si>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</si>
  <si>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</si>
  <si>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</si>
  <si>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</si>
  <si>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</si>
  <si>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</si>
  <si>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</si>
  <si>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</si>
  <si>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</si>
  <si>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</si>
  <si>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</si>
  <si>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</si>
  <si>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</si>
  <si>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</si>
  <si>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</si>
  <si>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</si>
  <si>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</si>
  <si>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</si>
  <si>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</si>
  <si>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</si>
  <si>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</si>
  <si>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</si>
  <si>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</si>
  <si>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</si>
  <si>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</si>
  <si>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</si>
  <si>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</si>
  <si>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</si>
  <si>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</si>
  <si>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</si>
  <si>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</si>
  <si>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</si>
  <si>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</si>
  <si>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</si>
  <si>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</si>
  <si>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</si>
  <si>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</si>
  <si>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</si>
  <si>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</si>
  <si>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</si>
  <si>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</si>
  <si>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</si>
  <si>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</si>
  <si>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</si>
  <si>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</si>
  <si>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</si>
  <si>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</si>
  <si>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</si>
  <si>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</si>
  <si>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</si>
  <si>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</si>
  <si>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</si>
  <si>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</si>
  <si>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</si>
  <si>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</si>
  <si>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</si>
  <si>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</si>
  <si>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</si>
  <si>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</si>
  <si>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</si>
  <si>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</si>
  <si>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</si>
  <si>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</si>
  <si>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</si>
  <si>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</si>
  <si>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</si>
  <si>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</si>
  <si>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</si>
  <si>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</si>
  <si>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</si>
  <si>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</si>
  <si>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</si>
  <si>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</si>
  <si>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</si>
  <si>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</si>
  <si>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</si>
  <si>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</si>
  <si>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</si>
  <si>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</si>
  <si>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</si>
  <si>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</si>
  <si>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</si>
  <si>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</si>
  <si>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</si>
  <si>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</si>
  <si>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</si>
  <si>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</si>
  <si>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</si>
  <si>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</si>
  <si>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</si>
  <si>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</si>
  <si>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</si>
  <si>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</si>
  <si>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</si>
  <si>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</si>
  <si>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</si>
  <si>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</si>
  <si>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</si>
  <si>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</si>
  <si>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</si>
  <si>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</si>
  <si>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</si>
  <si>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</si>
  <si>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</si>
  <si>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</si>
  <si>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</si>
  <si>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</si>
  <si>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</si>
  <si>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</si>
  <si>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</si>
  <si>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</si>
  <si>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</si>
  <si>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</si>
  <si>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</si>
  <si>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</si>
  <si>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</si>
  <si>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</si>
  <si>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</si>
  <si>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</si>
  <si>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</si>
  <si>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</si>
  <si>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</si>
  <si>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</si>
  <si>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</si>
  <si>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</si>
  <si>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</si>
  <si>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</si>
  <si>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</si>
  <si>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</si>
  <si>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</si>
  <si>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</si>
  <si>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</si>
  <si>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</si>
  <si>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</si>
  <si>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</si>
  <si>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</si>
  <si>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</si>
  <si>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</si>
  <si>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</si>
  <si>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</si>
  <si>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</si>
  <si>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</si>
  <si>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</si>
  <si>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</si>
  <si>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</si>
  <si>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</si>
  <si>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</si>
  <si>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</si>
  <si>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</si>
  <si>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</si>
  <si>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</si>
  <si>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</si>
  <si>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</si>
  <si>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</si>
  <si>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</si>
  <si>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</si>
  <si>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</si>
  <si>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</si>
  <si>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</si>
  <si>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</si>
  <si>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</si>
  <si>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</si>
  <si>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</si>
  <si>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</si>
  <si>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</si>
  <si>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</si>
  <si>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</si>
  <si>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</si>
  <si>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</si>
  <si>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</si>
  <si>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</si>
  <si>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</si>
  <si>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</si>
  <si>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</si>
  <si>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</si>
  <si>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</si>
  <si>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</si>
  <si>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</si>
  <si>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</si>
  <si>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</si>
  <si>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</si>
  <si>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</si>
  <si>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</si>
  <si>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</si>
  <si>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</si>
  <si>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</si>
  <si>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</si>
  <si>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</si>
  <si>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</si>
  <si>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</si>
  <si>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</si>
  <si>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</si>
  <si>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</si>
  <si>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</si>
  <si>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</si>
  <si>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</si>
  <si>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</si>
  <si>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</si>
  <si>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</si>
  <si>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</si>
  <si>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</si>
  <si>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</si>
  <si>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</si>
  <si>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</si>
  <si>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</si>
  <si>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</si>
  <si>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</si>
  <si>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</si>
  <si>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</si>
  <si>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</si>
  <si>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</si>
  <si>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</si>
  <si>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</si>
  <si>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</si>
  <si>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</si>
  <si>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</si>
  <si>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</si>
  <si>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</si>
  <si>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</si>
  <si>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</si>
  <si>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</si>
  <si>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</si>
  <si>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</si>
  <si>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</si>
  <si>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</si>
  <si>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</si>
  <si>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</si>
  <si>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</si>
  <si>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</si>
  <si>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</si>
  <si>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</si>
  <si>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</si>
  <si>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</si>
  <si>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</si>
  <si>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</si>
  <si>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</si>
  <si>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</si>
  <si>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</si>
  <si>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</si>
  <si>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</si>
  <si>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</si>
  <si>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</si>
  <si>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</si>
  <si>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</si>
  <si>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</si>
  <si>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</si>
  <si>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</si>
  <si>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</si>
  <si>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</si>
  <si>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</si>
  <si>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</si>
  <si>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</si>
  <si>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</si>
  <si>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</si>
  <si>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</si>
  <si>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</si>
  <si>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</si>
  <si>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</si>
  <si>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</si>
  <si>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</si>
  <si>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</si>
  <si>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</si>
  <si>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</si>
  <si>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</si>
  <si>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</si>
  <si>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</si>
  <si>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</si>
  <si>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</si>
  <si>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</si>
  <si>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</si>
  <si>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</si>
  <si>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</si>
  <si>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</si>
  <si>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</si>
  <si>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</si>
  <si>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</si>
  <si>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</si>
  <si>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</si>
  <si>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</si>
  <si>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</si>
  <si>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</si>
  <si>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</si>
  <si>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</si>
  <si>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</si>
  <si>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</si>
  <si>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</si>
  <si>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</si>
  <si>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</si>
  <si>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</si>
  <si>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</si>
  <si>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</si>
  <si>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</si>
  <si>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</si>
  <si>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</si>
  <si>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</si>
  <si>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</si>
  <si>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</si>
  <si>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</si>
  <si>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</si>
  <si>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</si>
  <si>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</si>
  <si>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</si>
  <si>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</si>
  <si>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</si>
  <si>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</si>
  <si>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</si>
  <si>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</si>
  <si>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</si>
  <si>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</si>
  <si>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</si>
  <si>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</si>
  <si>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</si>
  <si>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</si>
  <si>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</si>
  <si>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</si>
  <si>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</si>
  <si>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</si>
  <si>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</si>
  <si>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</si>
  <si>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</si>
  <si>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</si>
  <si>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</si>
  <si>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</si>
  <si>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</si>
  <si>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</si>
  <si>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</si>
  <si>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</si>
  <si>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</si>
  <si>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</si>
  <si>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</si>
  <si>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</si>
  <si>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</si>
  <si>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</si>
  <si>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</si>
  <si>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</si>
  <si>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</si>
  <si>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</si>
  <si>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</si>
  <si>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</si>
  <si>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</si>
  <si>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</si>
  <si>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</si>
  <si>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</si>
  <si>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</si>
  <si>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</si>
  <si>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</si>
  <si>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</si>
  <si>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</si>
  <si>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</si>
  <si>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</si>
  <si>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</si>
  <si>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</si>
  <si>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</si>
  <si>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</si>
  <si>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</si>
  <si>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</si>
  <si>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</si>
  <si>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</si>
  <si>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</si>
  <si>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</si>
  <si>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</si>
  <si>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</si>
  <si>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</si>
  <si>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</si>
  <si>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</si>
  <si>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</si>
  <si>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</si>
  <si>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</si>
  <si>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</si>
  <si>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</si>
  <si>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</si>
  <si>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</si>
  <si>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</si>
  <si>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</si>
  <si>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</si>
  <si>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</si>
  <si>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</si>
  <si>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</si>
  <si>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</si>
  <si>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</si>
  <si>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</si>
  <si>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</si>
  <si>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</si>
  <si>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</si>
  <si>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</si>
  <si>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</si>
  <si>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</si>
  <si>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</si>
  <si>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</si>
  <si>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</si>
  <si>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</si>
  <si>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</si>
  <si>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</si>
  <si>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</si>
  <si>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</si>
  <si>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</si>
  <si>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</si>
  <si>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</si>
  <si>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</si>
  <si>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</si>
  <si>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</si>
  <si>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</si>
  <si>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</si>
  <si>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</si>
  <si>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</si>
  <si>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</si>
  <si>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</si>
  <si>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</si>
  <si>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</si>
  <si>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</si>
  <si>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</si>
  <si>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</si>
  <si>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</si>
  <si>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</si>
  <si>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</si>
  <si>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</si>
  <si>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</si>
  <si>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</si>
  <si>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</si>
  <si>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</si>
  <si>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</si>
  <si>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</si>
  <si>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</si>
  <si>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</si>
  <si>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</si>
  <si>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</si>
  <si>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</si>
  <si>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</si>
  <si>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</si>
  <si>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</si>
  <si>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</si>
  <si>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</si>
  <si>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</si>
  <si>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</si>
  <si>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</si>
  <si>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</si>
  <si>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</si>
  <si>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</si>
  <si>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</si>
  <si>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</si>
  <si>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</si>
  <si>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</si>
  <si>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</si>
  <si>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</si>
  <si>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</si>
  <si>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</si>
  <si>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</si>
  <si>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</si>
  <si>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</si>
  <si>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</si>
  <si>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</si>
  <si>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</si>
  <si>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</si>
  <si>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</si>
  <si>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</si>
  <si>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</si>
  <si>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</si>
  <si>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</si>
  <si>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</si>
  <si>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</si>
  <si>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</si>
  <si>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</si>
  <si>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</si>
  <si>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</si>
  <si>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</si>
  <si>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</si>
  <si>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</si>
  <si>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</si>
  <si>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</si>
  <si>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</si>
  <si>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</si>
  <si>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</si>
  <si>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</si>
  <si>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</si>
  <si>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</si>
  <si>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</si>
  <si>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</si>
  <si>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</si>
  <si>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</si>
  <si>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</si>
  <si>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</si>
  <si>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</si>
  <si>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</si>
  <si>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</si>
  <si>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</si>
  <si>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</si>
  <si>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</si>
  <si>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</si>
  <si>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</si>
  <si>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</si>
  <si>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</si>
  <si>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</si>
  <si>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</si>
  <si>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</si>
  <si>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</si>
  <si>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</si>
  <si>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</si>
  <si>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</si>
  <si>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</si>
  <si>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</si>
  <si>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</si>
  <si>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</si>
  <si>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</si>
  <si>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</si>
  <si>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</si>
  <si>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</si>
  <si>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</si>
  <si>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</si>
  <si>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</si>
  <si>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</si>
  <si>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</si>
  <si>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</si>
  <si>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</si>
  <si>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</si>
  <si>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</si>
  <si>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</si>
  <si>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</si>
  <si>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</si>
  <si>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</si>
  <si>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</si>
  <si>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</si>
  <si>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</si>
  <si>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</si>
  <si>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</si>
  <si>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</si>
  <si>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</si>
  <si>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</si>
  <si>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</si>
  <si>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</si>
  <si>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</si>
  <si>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</si>
  <si>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</si>
  <si>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</si>
  <si>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</si>
  <si>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</si>
  <si>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</si>
  <si>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</si>
  <si>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</si>
  <si>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</si>
  <si>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</si>
  <si>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</si>
  <si>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</si>
  <si>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</si>
  <si>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</si>
  <si>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</si>
  <si>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</si>
  <si>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</si>
  <si>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</si>
  <si>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</si>
  <si>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</si>
  <si>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</si>
  <si>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</si>
  <si>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</si>
  <si>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</si>
  <si>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</si>
  <si>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</si>
  <si>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</si>
  <si>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</si>
  <si>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</si>
  <si>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</si>
  <si>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</si>
  <si>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</si>
  <si>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</si>
  <si>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</si>
  <si>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</si>
  <si>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</si>
  <si>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</si>
  <si>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</si>
  <si>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</si>
  <si>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</si>
  <si>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</si>
  <si>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</si>
  <si>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</si>
  <si>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</si>
  <si>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</si>
  <si>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</si>
  <si>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</si>
  <si>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</si>
  <si>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</si>
  <si>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</si>
  <si>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</si>
  <si>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</si>
  <si>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</si>
  <si>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</si>
  <si>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</si>
  <si>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</si>
  <si>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</si>
  <si>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</si>
  <si>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</si>
  <si>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</si>
  <si>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</si>
  <si>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</si>
  <si>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</si>
  <si>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</si>
  <si>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</si>
  <si>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</si>
  <si>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</si>
  <si>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</si>
  <si>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</si>
  <si>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</si>
  <si>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</si>
  <si>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</si>
  <si>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</si>
  <si>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</si>
  <si>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</si>
  <si>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</si>
  <si>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</si>
  <si>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</si>
  <si>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</si>
  <si>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</si>
  <si>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</si>
  <si>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</si>
  <si>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</si>
  <si>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</si>
  <si>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</si>
  <si>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</si>
  <si>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</si>
  <si>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</si>
  <si>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</si>
  <si>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</si>
  <si>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</si>
  <si>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</si>
  <si>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</si>
  <si>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</si>
  <si>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</si>
  <si>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</si>
  <si>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</si>
  <si>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</si>
  <si>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</si>
  <si>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</si>
  <si>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</si>
  <si>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</si>
  <si>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</si>
  <si>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</si>
  <si>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</si>
  <si>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</si>
  <si>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</si>
  <si>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</si>
  <si>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</si>
  <si>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</si>
  <si>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</si>
  <si>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</si>
  <si>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</si>
  <si>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</si>
  <si>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</si>
  <si>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</si>
  <si>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</si>
  <si>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</si>
  <si>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</si>
  <si>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</si>
  <si>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</si>
  <si>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</si>
  <si>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</si>
  <si>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</si>
  <si>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</si>
  <si>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</si>
  <si>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</si>
  <si>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</si>
  <si>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</si>
  <si>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</si>
  <si>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</si>
  <si>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</si>
  <si>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</si>
  <si>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</si>
  <si>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</si>
  <si>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</si>
  <si>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</si>
  <si>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</si>
  <si>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</si>
  <si>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</si>
  <si>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</si>
  <si>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</si>
  <si>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</si>
  <si>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</si>
  <si>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</si>
  <si>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</si>
  <si>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</si>
  <si>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</si>
  <si>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</si>
  <si>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</si>
  <si>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</si>
  <si>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</si>
  <si>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</si>
  <si>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</si>
  <si>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</si>
  <si>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</si>
  <si>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</si>
  <si>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</si>
  <si>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</si>
  <si>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</si>
  <si>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</si>
  <si>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</si>
  <si>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</si>
  <si>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</si>
  <si>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</si>
  <si>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</si>
  <si>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</si>
  <si>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</si>
  <si>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</si>
  <si>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</si>
  <si>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</si>
  <si>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</si>
  <si>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</si>
  <si>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</si>
  <si>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</si>
  <si>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</si>
  <si>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</si>
  <si>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</si>
  <si>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</si>
  <si>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</si>
  <si>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</si>
  <si>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</si>
  <si>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</si>
  <si>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</si>
  <si>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</si>
  <si>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</si>
  <si>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</si>
  <si>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</si>
  <si>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</si>
  <si>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</si>
  <si>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</si>
  <si>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</si>
  <si>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</si>
  <si>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</si>
  <si>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</si>
  <si>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</si>
  <si>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</si>
  <si>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</si>
  <si>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</si>
  <si>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</si>
  <si>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</si>
  <si>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</si>
  <si>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</si>
  <si>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</si>
  <si>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</si>
  <si>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</si>
  <si>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</si>
  <si>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</si>
  <si>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</si>
  <si>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</si>
  <si>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</si>
  <si>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</si>
  <si>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</si>
  <si>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</si>
  <si>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</si>
  <si>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</si>
  <si>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</si>
  <si>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</si>
  <si>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</si>
  <si>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</si>
  <si>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</si>
  <si>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</si>
  <si>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</si>
  <si>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</si>
  <si>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</si>
  <si>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</si>
  <si>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</si>
  <si>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</si>
  <si>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</si>
  <si>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</si>
  <si>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</si>
  <si>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</si>
  <si>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</si>
  <si>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</si>
  <si>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</si>
  <si>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</si>
  <si>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</si>
  <si>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</si>
  <si>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</si>
  <si>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</si>
  <si>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</si>
  <si>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</si>
  <si>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</si>
  <si>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</si>
  <si>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</si>
  <si>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</si>
  <si>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</si>
  <si>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</si>
  <si>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</si>
  <si>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</si>
  <si>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</si>
  <si>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</si>
  <si>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</si>
  <si>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</si>
  <si>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</si>
  <si>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</si>
  <si>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</si>
  <si>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</si>
  <si>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</si>
  <si>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</si>
  <si>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</si>
  <si>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</si>
  <si>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</si>
  <si>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</si>
  <si>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</si>
  <si>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</si>
  <si>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</si>
  <si>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</si>
  <si>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</si>
  <si>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</si>
  <si>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</si>
  <si>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</si>
  <si>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</si>
  <si>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</si>
  <si>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</si>
  <si>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</si>
  <si>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</si>
  <si>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</si>
  <si>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</si>
  <si>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</si>
  <si>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</si>
  <si>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</si>
  <si>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</si>
  <si>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</si>
  <si>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</si>
  <si>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</si>
  <si>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</si>
  <si>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</si>
  <si>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</si>
  <si>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</si>
  <si>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</si>
  <si>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</si>
  <si>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</si>
  <si>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</si>
  <si>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</si>
  <si>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</si>
  <si>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</si>
  <si>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</si>
  <si>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</si>
  <si>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</si>
  <si>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</si>
  <si>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</si>
  <si>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</si>
  <si>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</si>
  <si>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</si>
  <si>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</si>
  <si>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</si>
  <si>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</si>
  <si>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</si>
  <si>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</si>
  <si>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</si>
  <si>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</si>
  <si>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</si>
  <si>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</si>
  <si>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</si>
  <si>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</si>
  <si>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</si>
  <si>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</si>
  <si>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</si>
  <si>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</si>
  <si>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</si>
  <si>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</si>
  <si>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</si>
  <si>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</si>
  <si>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</si>
  <si>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</si>
  <si>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</si>
  <si>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</si>
  <si>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</si>
  <si>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</si>
  <si>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</si>
  <si>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</si>
  <si>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</si>
  <si>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</si>
  <si>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</si>
  <si>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</si>
  <si>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</si>
  <si>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</si>
  <si>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</si>
  <si>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</si>
  <si>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</si>
  <si>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</si>
  <si>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</si>
  <si>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</si>
  <si>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</si>
  <si>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</si>
  <si>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</si>
  <si>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</si>
  <si>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</si>
  <si>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</si>
  <si>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</si>
  <si>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</si>
  <si>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</si>
  <si>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</si>
  <si>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</si>
  <si>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</si>
  <si>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</si>
  <si>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</si>
  <si>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</si>
  <si>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</si>
  <si>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</si>
  <si>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</si>
  <si>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</si>
  <si>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</si>
  <si>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</si>
  <si>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</si>
  <si>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</si>
  <si>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</si>
  <si>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</si>
  <si>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</si>
  <si>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</si>
  <si>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</si>
  <si>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</si>
  <si>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</si>
  <si>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</si>
  <si>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</si>
  <si>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</si>
  <si>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</si>
  <si>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</si>
  <si>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</si>
  <si>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</si>
  <si>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</si>
  <si>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</si>
  <si>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</si>
  <si>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</si>
  <si>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</si>
  <si>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</si>
  <si>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</si>
  <si>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</si>
  <si>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</si>
  <si>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</si>
  <si>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</si>
  <si>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</si>
  <si>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</si>
  <si>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</si>
  <si>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</si>
  <si>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</si>
  <si>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</si>
  <si>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</si>
  <si>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</si>
  <si>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</si>
  <si>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</si>
  <si>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</si>
  <si>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</si>
  <si>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</si>
  <si>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</si>
  <si>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</si>
  <si>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</si>
  <si>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</si>
  <si>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</si>
  <si>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</si>
  <si>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</si>
  <si>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</si>
  <si>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</si>
  <si>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</si>
  <si>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</si>
  <si>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</si>
  <si>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</si>
  <si>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</si>
  <si>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</si>
  <si>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</si>
  <si>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</si>
  <si>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</si>
  <si>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</si>
  <si>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</si>
  <si>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</si>
  <si>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</si>
  <si>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</si>
  <si>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</si>
  <si>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</si>
  <si>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</si>
  <si>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</si>
  <si>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</si>
  <si>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</si>
  <si>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</si>
  <si>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</si>
  <si>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</si>
  <si>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</si>
  <si>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</si>
  <si>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</si>
  <si>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</si>
  <si>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</si>
  <si>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</si>
  <si>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</si>
  <si>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</si>
  <si>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</si>
  <si>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</si>
  <si>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</si>
  <si>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</si>
  <si>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</si>
  <si>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</si>
  <si>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</si>
  <si>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</si>
  <si>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</si>
  <si>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</si>
  <si>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</si>
  <si>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</si>
  <si>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</si>
  <si>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</si>
  <si>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</si>
  <si>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</si>
  <si>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</si>
  <si>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</si>
  <si>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</si>
  <si>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</si>
  <si>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</si>
  <si>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</si>
  <si>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</si>
  <si>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</si>
  <si>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</si>
  <si>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</si>
  <si>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</si>
  <si>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</si>
  <si>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</si>
  <si>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</si>
  <si>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</si>
  <si>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</si>
  <si>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</si>
  <si>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</si>
  <si>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</si>
  <si>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</si>
  <si>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</si>
  <si>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</si>
  <si>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</si>
  <si>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</si>
  <si>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</si>
  <si>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</si>
  <si>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</si>
  <si>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</si>
  <si>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</si>
  <si>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</si>
  <si>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</si>
  <si>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</si>
  <si>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</si>
  <si>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</si>
  <si>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</si>
  <si>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</si>
  <si>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</si>
  <si>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</si>
  <si>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</si>
  <si>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</si>
  <si>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</si>
  <si>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</si>
  <si>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</si>
  <si>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</si>
  <si>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</si>
  <si>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</si>
  <si>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</si>
  <si>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</si>
  <si>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</si>
  <si>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</si>
  <si>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</si>
  <si>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</si>
  <si>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</si>
  <si>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</si>
  <si>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</si>
  <si>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</si>
  <si>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</si>
  <si>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</si>
  <si>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</si>
  <si>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</si>
  <si>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</si>
  <si>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</si>
  <si>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</si>
  <si>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</si>
  <si>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</si>
  <si>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</si>
  <si>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</si>
  <si>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</si>
  <si>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</si>
  <si>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</si>
  <si>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</si>
  <si>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</si>
  <si>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</si>
  <si>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</si>
  <si>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</si>
  <si>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</si>
  <si>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</si>
  <si>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</si>
  <si>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</si>
  <si>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</si>
  <si>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</si>
  <si>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</si>
  <si>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</si>
  <si>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</si>
  <si>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</si>
  <si>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</si>
  <si>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</si>
  <si>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</si>
  <si>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</si>
  <si>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</si>
  <si>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</si>
  <si>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</si>
  <si>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</si>
  <si>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</si>
  <si>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</si>
  <si>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</si>
  <si>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</si>
  <si>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</si>
  <si>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</si>
  <si>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</si>
  <si>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</si>
  <si>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</si>
  <si>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</si>
  <si>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</si>
  <si>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</si>
  <si>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</si>
  <si>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</si>
  <si>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</si>
  <si>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</si>
  <si>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</si>
  <si>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</si>
  <si>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</si>
  <si>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</si>
  <si>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</si>
  <si>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</si>
  <si>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</si>
  <si>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</si>
  <si>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</si>
  <si>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</si>
  <si>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</si>
  <si>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</si>
  <si>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</si>
  <si>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</si>
  <si>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</si>
  <si>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</si>
  <si>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</si>
  <si>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</si>
  <si>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</si>
  <si>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</si>
  <si>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</si>
  <si>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</si>
  <si>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</si>
  <si>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</si>
  <si>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</si>
  <si>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</si>
  <si>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</si>
  <si>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</si>
  <si>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</si>
  <si>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</si>
  <si>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</si>
  <si>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</si>
  <si>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</si>
  <si>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</si>
  <si>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</si>
  <si>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</si>
  <si>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</si>
  <si>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</si>
  <si>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</si>
  <si>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</si>
  <si>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</si>
  <si>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</si>
  <si>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</si>
  <si>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</si>
  <si>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</si>
  <si>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</si>
  <si>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</si>
  <si>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</si>
  <si>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Раковица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</si>
</sst>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2459</c:v>
                </c:pt>
                <c:pt idx="1">
                  <c:v>2751</c:v>
                </c:pt>
                <c:pt idx="2">
                  <c:v>2712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2591</c:v>
                </c:pt>
                <c:pt idx="1">
                  <c:v>3131</c:v>
                </c:pt>
                <c:pt idx="2">
                  <c:v>3233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3147</c:v>
                </c:pt>
                <c:pt idx="1">
                  <c:v>2896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1015</c:v>
                </c:pt>
                <c:pt idx="1">
                  <c:v>892</c:v>
                </c:pt>
                <c:pt idx="2">
                  <c:v>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74</c:v>
                </c:pt>
                <c:pt idx="1">
                  <c:v>63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106</c:v>
                </c:pt>
                <c:pt idx="1">
                  <c:v>75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77</c:v>
                </c:pt>
                <c:pt idx="1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109.07899999999999</c:v>
                </c:pt>
                <c:pt idx="1">
                  <c:v>109.07899999999999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5.6</c:v>
                </c:pt>
                <c:pt idx="1">
                  <c:v>3.8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3987328"/>
        <c:axId val="304717184"/>
      </c:barChart>
      <c:catAx>
        <c:axId val="30398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717184"/>
        <c:crosses val="autoZero"/>
        <c:auto val="1"/>
        <c:lblAlgn val="ctr"/>
        <c:lblOffset val="100"/>
        <c:noMultiLvlLbl val="0"/>
      </c:catAx>
      <c:valAx>
        <c:axId val="30471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39873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5.0999999999999996</c:v>
                </c:pt>
                <c:pt idx="1">
                  <c:v>3.3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5494656"/>
        <c:axId val="325549440"/>
      </c:barChart>
      <c:catAx>
        <c:axId val="32549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549440"/>
        <c:crosses val="autoZero"/>
        <c:auto val="1"/>
        <c:lblAlgn val="ctr"/>
        <c:lblOffset val="100"/>
        <c:noMultiLvlLbl val="0"/>
      </c:catAx>
      <c:valAx>
        <c:axId val="325549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549465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17.471884926123408</c:v>
                </c:pt>
                <c:pt idx="1">
                  <c:v>61.957133454791723</c:v>
                </c:pt>
                <c:pt idx="2">
                  <c:v>20.570981619084865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334</c:v>
                </c:pt>
                <c:pt idx="1">
                  <c:v>442</c:v>
                </c:pt>
                <c:pt idx="2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156</c:v>
                </c:pt>
                <c:pt idx="1">
                  <c:v>168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50</c:v>
                </c:pt>
                <c:pt idx="1">
                  <c:v>48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8</c:v>
                </c:pt>
                <c:pt idx="1">
                  <c:v>11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26705152"/>
        <c:axId val="326707072"/>
      </c:barChart>
      <c:catAx>
        <c:axId val="32670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707072"/>
        <c:crosses val="autoZero"/>
        <c:auto val="1"/>
        <c:lblAlgn val="ctr"/>
        <c:lblOffset val="100"/>
        <c:noMultiLvlLbl val="0"/>
      </c:catAx>
      <c:valAx>
        <c:axId val="326707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26705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28506368"/>
        <c:axId val="328520448"/>
      </c:barChart>
      <c:catAx>
        <c:axId val="32850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520448"/>
        <c:crosses val="autoZero"/>
        <c:auto val="1"/>
        <c:lblAlgn val="ctr"/>
        <c:lblOffset val="100"/>
        <c:noMultiLvlLbl val="0"/>
      </c:catAx>
      <c:valAx>
        <c:axId val="328520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28506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86.9</c:v>
                </c:pt>
                <c:pt idx="1">
                  <c:v>83</c:v>
                </c:pt>
                <c:pt idx="2">
                  <c:v>101.1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91.7</c:v>
                </c:pt>
                <c:pt idx="1">
                  <c:v>80.400000000000006</c:v>
                </c:pt>
                <c:pt idx="2">
                  <c:v>83.8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8953856"/>
        <c:axId val="328955392"/>
      </c:barChart>
      <c:catAx>
        <c:axId val="328953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955392"/>
        <c:crosses val="autoZero"/>
        <c:auto val="1"/>
        <c:lblAlgn val="ctr"/>
        <c:lblOffset val="100"/>
        <c:noMultiLvlLbl val="0"/>
      </c:catAx>
      <c:valAx>
        <c:axId val="32895539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95385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906</c:v>
                </c:pt>
                <c:pt idx="1">
                  <c:v>791</c:v>
                </c:pt>
                <c:pt idx="2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8971008"/>
        <c:axId val="329276416"/>
      </c:barChart>
      <c:catAx>
        <c:axId val="32897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276416"/>
        <c:crosses val="autoZero"/>
        <c:auto val="1"/>
        <c:lblAlgn val="ctr"/>
        <c:lblOffset val="100"/>
        <c:noMultiLvlLbl val="0"/>
      </c:catAx>
      <c:valAx>
        <c:axId val="32927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971008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181</c:v>
                </c:pt>
                <c:pt idx="1">
                  <c:v>218</c:v>
                </c:pt>
                <c:pt idx="2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164</c:v>
                </c:pt>
                <c:pt idx="1">
                  <c:v>154</c:v>
                </c:pt>
                <c:pt idx="2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9611904"/>
        <c:axId val="329646464"/>
      </c:barChart>
      <c:catAx>
        <c:axId val="32961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646464"/>
        <c:crosses val="autoZero"/>
        <c:auto val="1"/>
        <c:lblAlgn val="ctr"/>
        <c:lblOffset val="100"/>
        <c:noMultiLvlLbl val="0"/>
      </c:catAx>
      <c:valAx>
        <c:axId val="329646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611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319</c:v>
                </c:pt>
                <c:pt idx="1">
                  <c:v>353</c:v>
                </c:pt>
                <c:pt idx="2">
                  <c:v>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386</c:v>
                </c:pt>
                <c:pt idx="1">
                  <c:v>430</c:v>
                </c:pt>
                <c:pt idx="2">
                  <c:v>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9738112"/>
        <c:axId val="329739648"/>
      </c:barChart>
      <c:catAx>
        <c:axId val="32973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739648"/>
        <c:crosses val="autoZero"/>
        <c:auto val="1"/>
        <c:lblAlgn val="ctr"/>
        <c:lblOffset val="100"/>
        <c:noMultiLvlLbl val="0"/>
      </c:catAx>
      <c:valAx>
        <c:axId val="329739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73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2.1795740053607031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2.407546953842632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2.5716111678128906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2.3608077300952908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2.4743172734816907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2.9388479258277136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3.1315279910718545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3.7629844425155241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4.2103455840972179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4.1197287217299232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3.9318179650314296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3.5378730791609829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3.2049753426748193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3.509257227887101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3.5941509199996182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2.3054837509657848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1.8638457796388679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1.203773476921316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1061504"/>
        <c:axId val="331068544"/>
      </c:barChart>
      <c:catAx>
        <c:axId val="3310615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31068544"/>
        <c:crosses val="autoZero"/>
        <c:auto val="1"/>
        <c:lblAlgn val="ctr"/>
        <c:lblOffset val="100"/>
        <c:noMultiLvlLbl val="0"/>
      </c:catAx>
      <c:valAx>
        <c:axId val="33106854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310615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2.3512691130039967</c:v>
                </c:pt>
                <c:pt idx="1">
                  <c:v>2.4933945076642789</c:v>
                </c:pt>
                <c:pt idx="2">
                  <c:v>2.5553955187576904</c:v>
                </c:pt>
                <c:pt idx="3">
                  <c:v>2.4953022310825377</c:v>
                </c:pt>
                <c:pt idx="4">
                  <c:v>2.5181949121016434</c:v>
                </c:pt>
                <c:pt idx="5">
                  <c:v>2.8301076909869609</c:v>
                </c:pt>
                <c:pt idx="6">
                  <c:v>2.8749391913160429</c:v>
                </c:pt>
                <c:pt idx="7">
                  <c:v>3.5140265364327483</c:v>
                </c:pt>
                <c:pt idx="8">
                  <c:v>3.7772923681524651</c:v>
                </c:pt>
                <c:pt idx="9">
                  <c:v>3.8278470387363241</c:v>
                </c:pt>
                <c:pt idx="10">
                  <c:v>3.5598118984709597</c:v>
                </c:pt>
                <c:pt idx="11">
                  <c:v>3.1534668103818309</c:v>
                </c:pt>
                <c:pt idx="12">
                  <c:v>2.6460123811249843</c:v>
                </c:pt>
                <c:pt idx="13">
                  <c:v>2.5868729551589609</c:v>
                </c:pt>
                <c:pt idx="14">
                  <c:v>2.1738508351059265</c:v>
                </c:pt>
                <c:pt idx="15">
                  <c:v>1.3411295630359512</c:v>
                </c:pt>
                <c:pt idx="16">
                  <c:v>1.1932809981208925</c:v>
                </c:pt>
                <c:pt idx="17">
                  <c:v>0.79933611225044587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1292032"/>
        <c:axId val="331302784"/>
      </c:barChart>
      <c:catAx>
        <c:axId val="3312920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31302784"/>
        <c:crosses val="autoZero"/>
        <c:auto val="1"/>
        <c:lblAlgn val="ctr"/>
        <c:lblOffset val="100"/>
        <c:noMultiLvlLbl val="0"/>
      </c:catAx>
      <c:valAx>
        <c:axId val="3313027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12920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0.50763524853407371</c:v>
                </c:pt>
                <c:pt idx="1">
                  <c:v>0.72843325943430703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0.33566085821436709</c:v>
                </c:pt>
                <c:pt idx="1">
                  <c:v>0.17297244622018662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4A0-4E77-8945-894C5E30498F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4A0-4E77-8945-894C5E30498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1.4731782110519445</c:v>
                </c:pt>
                <c:pt idx="1">
                  <c:v>0.43364923136891859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4A0-4E77-8945-894C5E30498F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4A0-4E77-8945-894C5E30498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10.618900607090318</c:v>
                </c:pt>
                <c:pt idx="1">
                  <c:v>7.669257192973908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E4A0-4E77-8945-894C5E30498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E4A0-4E77-8945-894C5E30498F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51.764291486231684</c:v>
                </c:pt>
                <c:pt idx="1">
                  <c:v>58.983604161083633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E4A0-4E77-8945-894C5E30498F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E4A0-4E77-8945-894C5E30498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9.5248948469842318</c:v>
                </c:pt>
                <c:pt idx="1">
                  <c:v>9.3697468755329272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E4A0-4E77-8945-894C5E30498F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E4A0-4E77-8945-894C5E30498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25.775438741893375</c:v>
                </c:pt>
                <c:pt idx="1">
                  <c:v>22.642336833386118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2263808"/>
        <c:axId val="332266112"/>
      </c:barChart>
      <c:catAx>
        <c:axId val="332263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2266112"/>
        <c:crosses val="autoZero"/>
        <c:auto val="1"/>
        <c:lblAlgn val="ctr"/>
        <c:lblOffset val="100"/>
        <c:noMultiLvlLbl val="0"/>
      </c:catAx>
      <c:valAx>
        <c:axId val="332266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22638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859-4095-8568-01B22C783F1A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859-4095-8568-01B22C783F1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18.136046246607133</c:v>
                </c:pt>
                <c:pt idx="1">
                  <c:v>13.964479742733941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859-4095-8568-01B22C783F1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859-4095-8568-01B22C783F1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20.821333112322069</c:v>
                </c:pt>
                <c:pt idx="1">
                  <c:v>23.110093307671693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F859-4095-8568-01B22C783F1A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F859-4095-8568-01B22C783F1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60.435530323436168</c:v>
                </c:pt>
                <c:pt idx="1">
                  <c:v>62.165322678880308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0.60709031763462695</c:v>
                </c:pt>
                <c:pt idx="1">
                  <c:v>0.7601042707140595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3009664"/>
        <c:axId val="333102080"/>
      </c:barChart>
      <c:catAx>
        <c:axId val="333009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3102080"/>
        <c:crosses val="autoZero"/>
        <c:auto val="1"/>
        <c:lblAlgn val="ctr"/>
        <c:lblOffset val="100"/>
        <c:noMultiLvlLbl val="0"/>
      </c:catAx>
      <c:valAx>
        <c:axId val="333102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30096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2099</c:v>
                </c:pt>
                <c:pt idx="1">
                  <c:v>1829</c:v>
                </c:pt>
                <c:pt idx="2">
                  <c:v>1517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1323</c:v>
                </c:pt>
                <c:pt idx="1">
                  <c:v>1157</c:v>
                </c:pt>
                <c:pt idx="2">
                  <c:v>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2</c:v>
                </c:pt>
                <c:pt idx="1">
                  <c:v>2</c:v>
                </c:pt>
                <c:pt idx="2">
                  <c:v>11</c:v>
                </c:pt>
                <c:pt idx="3">
                  <c:v>13</c:v>
                </c:pt>
                <c:pt idx="4">
                  <c:v>8</c:v>
                </c:pt>
                <c:pt idx="5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16</c:v>
                </c:pt>
                <c:pt idx="3">
                  <c:v>11</c:v>
                </c:pt>
                <c:pt idx="4">
                  <c:v>4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33157120"/>
        <c:axId val="333231232"/>
      </c:barChart>
      <c:catAx>
        <c:axId val="333157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231232"/>
        <c:crosses val="autoZero"/>
        <c:auto val="1"/>
        <c:lblAlgn val="ctr"/>
        <c:lblOffset val="100"/>
        <c:noMultiLvlLbl val="0"/>
      </c:catAx>
      <c:valAx>
        <c:axId val="333231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157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0.17</c:v>
                </c:pt>
                <c:pt idx="1">
                  <c:v>0.09</c:v>
                </c:pt>
                <c:pt idx="3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33589504"/>
        <c:axId val="333634560"/>
      </c:barChart>
      <c:catAx>
        <c:axId val="333589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3634560"/>
        <c:crosses val="autoZero"/>
        <c:auto val="1"/>
        <c:lblAlgn val="ctr"/>
        <c:lblOffset val="100"/>
        <c:noMultiLvlLbl val="0"/>
      </c:catAx>
      <c:valAx>
        <c:axId val="3336345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35895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69.680851063829792</c:v>
                </c:pt>
                <c:pt idx="2">
                  <c:v>19.289340101522843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30.319148936170215</c:v>
                </c:pt>
                <c:pt idx="2">
                  <c:v>80.710659898477161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4035200"/>
        <c:axId val="334053376"/>
      </c:barChart>
      <c:catAx>
        <c:axId val="334035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4053376"/>
        <c:crosses val="autoZero"/>
        <c:auto val="1"/>
        <c:lblAlgn val="ctr"/>
        <c:lblOffset val="100"/>
        <c:noMultiLvlLbl val="0"/>
      </c:catAx>
      <c:valAx>
        <c:axId val="3340533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40352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477</c:v>
                </c:pt>
                <c:pt idx="1">
                  <c:v>448</c:v>
                </c:pt>
                <c:pt idx="2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518</c:v>
                </c:pt>
                <c:pt idx="1">
                  <c:v>521</c:v>
                </c:pt>
                <c:pt idx="2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4317056"/>
        <c:axId val="334368128"/>
      </c:barChart>
      <c:catAx>
        <c:axId val="33431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4368128"/>
        <c:crosses val="autoZero"/>
        <c:auto val="1"/>
        <c:lblAlgn val="ctr"/>
        <c:lblOffset val="100"/>
        <c:noMultiLvlLbl val="0"/>
      </c:catAx>
      <c:valAx>
        <c:axId val="334368128"/>
        <c:scaling>
          <c:orientation val="minMax"/>
          <c:max val="1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34317056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769</c:v>
                </c:pt>
                <c:pt idx="1">
                  <c:v>949</c:v>
                </c:pt>
                <c:pt idx="2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858</c:v>
                </c:pt>
                <c:pt idx="1">
                  <c:v>973</c:v>
                </c:pt>
                <c:pt idx="2">
                  <c:v>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4679424"/>
        <c:axId val="334685312"/>
      </c:barChart>
      <c:catAx>
        <c:axId val="33467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4685312"/>
        <c:crosses val="autoZero"/>
        <c:auto val="1"/>
        <c:lblAlgn val="ctr"/>
        <c:lblOffset val="100"/>
        <c:noMultiLvlLbl val="0"/>
      </c:catAx>
      <c:valAx>
        <c:axId val="33468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3467942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32.672926375720287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26.566266443214946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18.864069423081336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15.53754677563764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4.6672329484147932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1.6919580339309903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34985088"/>
        <c:axId val="334986624"/>
      </c:barChart>
      <c:catAx>
        <c:axId val="33498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4986624"/>
        <c:crosses val="autoZero"/>
        <c:auto val="1"/>
        <c:lblAlgn val="ctr"/>
        <c:lblOffset val="100"/>
        <c:noMultiLvlLbl val="0"/>
      </c:catAx>
      <c:valAx>
        <c:axId val="3349866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49850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55</c:v>
                </c:pt>
                <c:pt idx="1">
                  <c:v>38.700000000000003</c:v>
                </c:pt>
                <c:pt idx="2">
                  <c:v>5.63</c:v>
                </c:pt>
                <c:pt idx="3">
                  <c:v>0.55000000000000004</c:v>
                </c:pt>
                <c:pt idx="4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55.44</c:v>
                </c:pt>
                <c:pt idx="1">
                  <c:v>37.299999999999997</c:v>
                </c:pt>
                <c:pt idx="2">
                  <c:v>6.42</c:v>
                </c:pt>
                <c:pt idx="3">
                  <c:v>0.69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35292672"/>
        <c:axId val="335303040"/>
      </c:barChart>
      <c:catAx>
        <c:axId val="33529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5303040"/>
        <c:crosses val="autoZero"/>
        <c:auto val="1"/>
        <c:lblAlgn val="ctr"/>
        <c:lblOffset val="100"/>
        <c:noMultiLvlLbl val="0"/>
      </c:catAx>
      <c:valAx>
        <c:axId val="335303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52926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67327</c:v>
                </c:pt>
                <c:pt idx="1">
                  <c:v>74102</c:v>
                </c:pt>
                <c:pt idx="2">
                  <c:v>85003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5414400"/>
        <c:axId val="335416320"/>
      </c:barChart>
      <c:catAx>
        <c:axId val="33541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5416320"/>
        <c:crosses val="autoZero"/>
        <c:auto val="1"/>
        <c:lblAlgn val="ctr"/>
        <c:lblOffset val="100"/>
        <c:noMultiLvlLbl val="0"/>
      </c:catAx>
      <c:valAx>
        <c:axId val="33541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5414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21547</c:v>
                </c:pt>
                <c:pt idx="1">
                  <c:v>22134</c:v>
                </c:pt>
                <c:pt idx="2">
                  <c:v>22574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20660</c:v>
                </c:pt>
                <c:pt idx="1">
                  <c:v>21175</c:v>
                </c:pt>
                <c:pt idx="2">
                  <c:v>21382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5809152"/>
        <c:axId val="335810944"/>
      </c:barChart>
      <c:catAx>
        <c:axId val="33580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5810944"/>
        <c:crosses val="autoZero"/>
        <c:auto val="1"/>
        <c:lblAlgn val="ctr"/>
        <c:lblOffset val="100"/>
        <c:noMultiLvlLbl val="0"/>
      </c:catAx>
      <c:valAx>
        <c:axId val="33581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58091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17.899999999999999</c:v>
                </c:pt>
                <c:pt idx="1">
                  <c:v>66.5</c:v>
                </c:pt>
                <c:pt idx="2">
                  <c:v>0</c:v>
                </c:pt>
                <c:pt idx="3">
                  <c:v>15.599999999999994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13.2</c:v>
                </c:pt>
                <c:pt idx="1">
                  <c:v>52.5</c:v>
                </c:pt>
                <c:pt idx="2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98.537298878595806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1.4627011214041929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36242560"/>
        <c:axId val="336319616"/>
      </c:barChart>
      <c:catAx>
        <c:axId val="336242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6319616"/>
        <c:crosses val="autoZero"/>
        <c:auto val="1"/>
        <c:lblAlgn val="ctr"/>
        <c:lblOffset val="100"/>
        <c:noMultiLvlLbl val="0"/>
      </c:catAx>
      <c:valAx>
        <c:axId val="3363196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624256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8.3000000000000007</c:v>
                </c:pt>
                <c:pt idx="1">
                  <c:v>5.9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6766848"/>
        <c:axId val="336768384"/>
      </c:barChart>
      <c:catAx>
        <c:axId val="33676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6768384"/>
        <c:crosses val="autoZero"/>
        <c:auto val="1"/>
        <c:lblAlgn val="ctr"/>
        <c:lblOffset val="100"/>
        <c:noMultiLvlLbl val="0"/>
      </c:catAx>
      <c:valAx>
        <c:axId val="33676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676684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4.7</c:v>
                </c:pt>
                <c:pt idx="1">
                  <c:v>9.4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09702400"/>
        <c:axId val="409703936"/>
      </c:barChart>
      <c:catAx>
        <c:axId val="40970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09703936"/>
        <c:crosses val="autoZero"/>
        <c:auto val="1"/>
        <c:lblAlgn val="ctr"/>
        <c:lblOffset val="100"/>
        <c:noMultiLvlLbl val="0"/>
      </c:catAx>
      <c:valAx>
        <c:axId val="409703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0970240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8.39</c:v>
                </c:pt>
                <c:pt idx="1">
                  <c:v>4.46</c:v>
                </c:pt>
                <c:pt idx="2">
                  <c:v>6.21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3.84</c:v>
                </c:pt>
                <c:pt idx="2">
                  <c:v>6.11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10449024"/>
        <c:axId val="410450944"/>
      </c:barChart>
      <c:catAx>
        <c:axId val="41044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0450944"/>
        <c:crosses val="autoZero"/>
        <c:auto val="1"/>
        <c:lblAlgn val="ctr"/>
        <c:lblOffset val="100"/>
        <c:noMultiLvlLbl val="0"/>
      </c:catAx>
      <c:valAx>
        <c:axId val="41045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10449024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14548</c:v>
                </c:pt>
                <c:pt idx="1">
                  <c:v>12972</c:v>
                </c:pt>
                <c:pt idx="2">
                  <c:v>12872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3404</c:v>
                </c:pt>
                <c:pt idx="1">
                  <c:v>10079</c:v>
                </c:pt>
                <c:pt idx="2">
                  <c:v>26265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4815104"/>
        <c:axId val="304841472"/>
      </c:barChart>
      <c:catAx>
        <c:axId val="30481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4841472"/>
        <c:crosses val="autoZero"/>
        <c:auto val="1"/>
        <c:lblAlgn val="ctr"/>
        <c:lblOffset val="100"/>
        <c:noMultiLvlLbl val="0"/>
      </c:catAx>
      <c:valAx>
        <c:axId val="3048414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4815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21746</c:v>
                </c:pt>
                <c:pt idx="1">
                  <c:v>22264</c:v>
                </c:pt>
                <c:pt idx="2">
                  <c:v>25367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6653</c:v>
                </c:pt>
                <c:pt idx="1">
                  <c:v>31871</c:v>
                </c:pt>
                <c:pt idx="2">
                  <c:v>51274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4863872"/>
        <c:axId val="305144192"/>
      </c:barChart>
      <c:catAx>
        <c:axId val="304863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144192"/>
        <c:crosses val="autoZero"/>
        <c:auto val="1"/>
        <c:lblAlgn val="ctr"/>
        <c:lblOffset val="100"/>
        <c:noMultiLvlLbl val="0"/>
      </c:catAx>
      <c:valAx>
        <c:axId val="3051441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4863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1.5</c:v>
                </c:pt>
                <c:pt idx="1">
                  <c:v>1.7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</c:v>
                </c:pt>
                <c:pt idx="1">
                  <c:v>3.2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7501312"/>
        <c:axId val="307560448"/>
      </c:barChart>
      <c:catAx>
        <c:axId val="307501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7560448"/>
        <c:crosses val="autoZero"/>
        <c:auto val="1"/>
        <c:lblAlgn val="ctr"/>
        <c:lblOffset val="100"/>
        <c:noMultiLvlLbl val="0"/>
      </c:catAx>
      <c:valAx>
        <c:axId val="3075604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7501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37.700000000000003</c:v>
                </c:pt>
                <c:pt idx="1">
                  <c:v>39</c:v>
                </c:pt>
                <c:pt idx="2">
                  <c:v>40.4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41.3</c:v>
                </c:pt>
                <c:pt idx="1">
                  <c:v>42.8</c:v>
                </c:pt>
                <c:pt idx="2">
                  <c:v>43.7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7967872"/>
        <c:axId val="307969408"/>
      </c:barChart>
      <c:catAx>
        <c:axId val="30796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969408"/>
        <c:crosses val="autoZero"/>
        <c:auto val="1"/>
        <c:lblAlgn val="ctr"/>
        <c:lblOffset val="100"/>
        <c:noMultiLvlLbl val="0"/>
      </c:catAx>
      <c:valAx>
        <c:axId val="307969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79678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198.1</c:v>
                </c:pt>
                <c:pt idx="1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8004352"/>
        <c:axId val="308005888"/>
      </c:barChart>
      <c:catAx>
        <c:axId val="30800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005888"/>
        <c:crosses val="autoZero"/>
        <c:auto val="1"/>
        <c:lblAlgn val="ctr"/>
        <c:lblOffset val="100"/>
        <c:noMultiLvlLbl val="0"/>
      </c:catAx>
      <c:valAx>
        <c:axId val="308005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004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45</c:v>
                </c:pt>
                <c:pt idx="1">
                  <c:v>37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32</c:v>
                </c:pt>
                <c:pt idx="1">
                  <c:v>27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8041216"/>
        <c:axId val="308042752"/>
      </c:barChart>
      <c:catAx>
        <c:axId val="30804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42752"/>
        <c:crosses val="autoZero"/>
        <c:auto val="1"/>
        <c:lblAlgn val="ctr"/>
        <c:lblOffset val="100"/>
        <c:noMultiLvlLbl val="0"/>
      </c:catAx>
      <c:valAx>
        <c:axId val="30804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0412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FAA-48E7-992D-4AB2B1EBB523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FAA-48E7-992D-4AB2B1EBB52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11.8</c:v>
                </c:pt>
                <c:pt idx="1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FAA-48E7-992D-4AB2B1EBB52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FAA-48E7-992D-4AB2B1EBB52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55.8</c:v>
                </c:pt>
                <c:pt idx="1">
                  <c:v>47.4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FAA-48E7-992D-4AB2B1EBB52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32.4</c:v>
                </c:pt>
                <c:pt idx="1">
                  <c:v>37.200000000000003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2459</c:v>
                </c:pt>
                <c:pt idx="1">
                  <c:v>2751</c:v>
                </c:pt>
                <c:pt idx="2">
                  <c:v>2712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2591</c:v>
                </c:pt>
                <c:pt idx="1">
                  <c:v>3131</c:v>
                </c:pt>
                <c:pt idx="2">
                  <c:v>3233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194752"/>
        <c:axId val="309196288"/>
      </c:barChart>
      <c:catAx>
        <c:axId val="3091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196288"/>
        <c:crosses val="autoZero"/>
        <c:auto val="1"/>
        <c:lblAlgn val="ctr"/>
        <c:lblOffset val="100"/>
        <c:noMultiLvlLbl val="0"/>
      </c:catAx>
      <c:valAx>
        <c:axId val="3091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194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334</c:v>
                </c:pt>
                <c:pt idx="1">
                  <c:v>442</c:v>
                </c:pt>
                <c:pt idx="2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156</c:v>
                </c:pt>
                <c:pt idx="1">
                  <c:v>168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235072"/>
        <c:axId val="309245056"/>
      </c:barChart>
      <c:catAx>
        <c:axId val="30923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245056"/>
        <c:crosses val="autoZero"/>
        <c:auto val="1"/>
        <c:lblAlgn val="ctr"/>
        <c:lblOffset val="100"/>
        <c:noMultiLvlLbl val="0"/>
      </c:catAx>
      <c:valAx>
        <c:axId val="309245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235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2099</c:v>
                </c:pt>
                <c:pt idx="1">
                  <c:v>1829</c:v>
                </c:pt>
                <c:pt idx="2">
                  <c:v>1517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1323</c:v>
                </c:pt>
                <c:pt idx="1">
                  <c:v>1157</c:v>
                </c:pt>
                <c:pt idx="2">
                  <c:v>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287936"/>
        <c:axId val="309289728"/>
      </c:barChart>
      <c:catAx>
        <c:axId val="30928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289728"/>
        <c:crosses val="autoZero"/>
        <c:auto val="1"/>
        <c:lblAlgn val="ctr"/>
        <c:lblOffset val="100"/>
        <c:noMultiLvlLbl val="0"/>
      </c:catAx>
      <c:valAx>
        <c:axId val="30928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92879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13.2</c:v>
                </c:pt>
                <c:pt idx="1">
                  <c:v>52.5</c:v>
                </c:pt>
                <c:pt idx="2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308-4178-AD9F-B6C1DD511809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308-4178-AD9F-B6C1DD51180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11.8</c:v>
                </c:pt>
                <c:pt idx="1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308-4178-AD9F-B6C1DD51180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308-4178-AD9F-B6C1DD51180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55.8</c:v>
                </c:pt>
                <c:pt idx="1">
                  <c:v>47.4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308-4178-AD9F-B6C1DD511809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7308-4178-AD9F-B6C1DD51180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32.4</c:v>
                </c:pt>
                <c:pt idx="1">
                  <c:v>37.200000000000003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309366784"/>
        <c:axId val="309368320"/>
      </c:barChart>
      <c:catAx>
        <c:axId val="309366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09368320"/>
        <c:crosses val="autoZero"/>
        <c:auto val="1"/>
        <c:lblAlgn val="ctr"/>
        <c:lblOffset val="100"/>
        <c:noMultiLvlLbl val="0"/>
      </c:catAx>
      <c:valAx>
        <c:axId val="309368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0936678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309599616"/>
        <c:axId val="309609600"/>
      </c:barChart>
      <c:catAx>
        <c:axId val="309599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09609600"/>
        <c:crosses val="autoZero"/>
        <c:auto val="1"/>
        <c:lblAlgn val="ctr"/>
        <c:lblOffset val="100"/>
        <c:noMultiLvlLbl val="0"/>
      </c:catAx>
      <c:valAx>
        <c:axId val="30960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09599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602</c:v>
                </c:pt>
                <c:pt idx="1">
                  <c:v>360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562</c:v>
                </c:pt>
                <c:pt idx="1">
                  <c:v>606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0550528"/>
        <c:axId val="310552064"/>
      </c:barChart>
      <c:catAx>
        <c:axId val="310550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10552064"/>
        <c:crosses val="autoZero"/>
        <c:auto val="1"/>
        <c:lblAlgn val="ctr"/>
        <c:lblOffset val="100"/>
        <c:noMultiLvlLbl val="0"/>
      </c:catAx>
      <c:valAx>
        <c:axId val="310552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0550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157</c:v>
                </c:pt>
                <c:pt idx="1">
                  <c:v>90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113</c:v>
                </c:pt>
                <c:pt idx="1">
                  <c:v>137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0713728"/>
        <c:axId val="310736000"/>
      </c:barChart>
      <c:catAx>
        <c:axId val="31071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10736000"/>
        <c:crosses val="autoZero"/>
        <c:auto val="1"/>
        <c:lblAlgn val="ctr"/>
        <c:lblOffset val="100"/>
        <c:noMultiLvlLbl val="0"/>
      </c:catAx>
      <c:valAx>
        <c:axId val="310736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0713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3147</c:v>
                </c:pt>
                <c:pt idx="1">
                  <c:v>2896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1102464"/>
        <c:axId val="311296768"/>
      </c:barChart>
      <c:catAx>
        <c:axId val="31110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311296768"/>
        <c:crosses val="autoZero"/>
        <c:auto val="1"/>
        <c:lblAlgn val="ctr"/>
        <c:lblOffset val="100"/>
        <c:noMultiLvlLbl val="0"/>
      </c:catAx>
      <c:valAx>
        <c:axId val="311296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1102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1015</c:v>
                </c:pt>
                <c:pt idx="1">
                  <c:v>892</c:v>
                </c:pt>
                <c:pt idx="2">
                  <c:v>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1317248"/>
        <c:axId val="311318784"/>
      </c:barChart>
      <c:catAx>
        <c:axId val="31131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1318784"/>
        <c:crosses val="autoZero"/>
        <c:auto val="1"/>
        <c:lblAlgn val="ctr"/>
        <c:lblOffset val="100"/>
        <c:noMultiLvlLbl val="0"/>
      </c:catAx>
      <c:valAx>
        <c:axId val="31131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1317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10.9</c:v>
                </c:pt>
                <c:pt idx="1">
                  <c:v>13.7</c:v>
                </c:pt>
                <c:pt idx="2">
                  <c:v>17.100000000000001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1.2</c:v>
                </c:pt>
                <c:pt idx="1">
                  <c:v>1.4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87.9</c:v>
                </c:pt>
                <c:pt idx="1">
                  <c:v>84.9</c:v>
                </c:pt>
                <c:pt idx="2">
                  <c:v>81.5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74</c:v>
                </c:pt>
                <c:pt idx="1">
                  <c:v>63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1952128"/>
        <c:axId val="311953664"/>
      </c:barChart>
      <c:catAx>
        <c:axId val="311952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1953664"/>
        <c:crosses val="autoZero"/>
        <c:auto val="1"/>
        <c:lblAlgn val="ctr"/>
        <c:lblOffset val="100"/>
        <c:noMultiLvlLbl val="0"/>
      </c:catAx>
      <c:valAx>
        <c:axId val="31195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1952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77</c:v>
                </c:pt>
                <c:pt idx="1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1984128"/>
        <c:axId val="311985664"/>
      </c:barChart>
      <c:catAx>
        <c:axId val="311984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1985664"/>
        <c:crosses val="autoZero"/>
        <c:auto val="1"/>
        <c:lblAlgn val="ctr"/>
        <c:lblOffset val="100"/>
        <c:noMultiLvlLbl val="0"/>
      </c:catAx>
      <c:valAx>
        <c:axId val="311985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1984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2010240"/>
        <c:axId val="312011776"/>
      </c:barChart>
      <c:catAx>
        <c:axId val="31201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011776"/>
        <c:crosses val="autoZero"/>
        <c:auto val="1"/>
        <c:lblAlgn val="ctr"/>
        <c:lblOffset val="100"/>
        <c:noMultiLvlLbl val="0"/>
      </c:catAx>
      <c:valAx>
        <c:axId val="312011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010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17.471884926123408</c:v>
                </c:pt>
                <c:pt idx="1">
                  <c:v>61.957133454791723</c:v>
                </c:pt>
                <c:pt idx="2">
                  <c:v>20.570981619084865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50</c:v>
                </c:pt>
                <c:pt idx="1">
                  <c:v>48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8</c:v>
                </c:pt>
                <c:pt idx="1">
                  <c:v>11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12399744"/>
        <c:axId val="312401280"/>
      </c:barChart>
      <c:catAx>
        <c:axId val="31239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2401280"/>
        <c:crosses val="autoZero"/>
        <c:auto val="1"/>
        <c:lblAlgn val="ctr"/>
        <c:lblOffset val="100"/>
        <c:noMultiLvlLbl val="0"/>
      </c:catAx>
      <c:valAx>
        <c:axId val="31240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12399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13632256"/>
        <c:axId val="313633792"/>
      </c:barChart>
      <c:catAx>
        <c:axId val="31363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3633792"/>
        <c:crosses val="autoZero"/>
        <c:auto val="1"/>
        <c:lblAlgn val="ctr"/>
        <c:lblOffset val="100"/>
        <c:noMultiLvlLbl val="0"/>
      </c:catAx>
      <c:valAx>
        <c:axId val="313633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13632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86.9</c:v>
                </c:pt>
                <c:pt idx="1">
                  <c:v>83</c:v>
                </c:pt>
                <c:pt idx="2">
                  <c:v>101.1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91.7</c:v>
                </c:pt>
                <c:pt idx="1">
                  <c:v>80.400000000000006</c:v>
                </c:pt>
                <c:pt idx="2">
                  <c:v>83.8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4246272"/>
        <c:axId val="314247808"/>
      </c:barChart>
      <c:catAx>
        <c:axId val="314246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247808"/>
        <c:crosses val="autoZero"/>
        <c:auto val="1"/>
        <c:lblAlgn val="ctr"/>
        <c:lblOffset val="100"/>
        <c:noMultiLvlLbl val="0"/>
      </c:catAx>
      <c:valAx>
        <c:axId val="314247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2462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906</c:v>
                </c:pt>
                <c:pt idx="1">
                  <c:v>791</c:v>
                </c:pt>
                <c:pt idx="2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4395648"/>
        <c:axId val="314401536"/>
      </c:barChart>
      <c:catAx>
        <c:axId val="31439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401536"/>
        <c:crosses val="autoZero"/>
        <c:auto val="1"/>
        <c:lblAlgn val="ctr"/>
        <c:lblOffset val="100"/>
        <c:noMultiLvlLbl val="0"/>
      </c:catAx>
      <c:valAx>
        <c:axId val="31440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395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181</c:v>
                </c:pt>
                <c:pt idx="1">
                  <c:v>218</c:v>
                </c:pt>
                <c:pt idx="2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164</c:v>
                </c:pt>
                <c:pt idx="1">
                  <c:v>154</c:v>
                </c:pt>
                <c:pt idx="2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4419456"/>
        <c:axId val="314433536"/>
      </c:barChart>
      <c:catAx>
        <c:axId val="31441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433536"/>
        <c:crosses val="autoZero"/>
        <c:auto val="1"/>
        <c:lblAlgn val="ctr"/>
        <c:lblOffset val="100"/>
        <c:noMultiLvlLbl val="0"/>
      </c:catAx>
      <c:valAx>
        <c:axId val="314433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419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319</c:v>
                </c:pt>
                <c:pt idx="1">
                  <c:v>353</c:v>
                </c:pt>
                <c:pt idx="2">
                  <c:v>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386</c:v>
                </c:pt>
                <c:pt idx="1">
                  <c:v>430</c:v>
                </c:pt>
                <c:pt idx="2">
                  <c:v>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4455936"/>
        <c:axId val="314457472"/>
      </c:barChart>
      <c:catAx>
        <c:axId val="3144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457472"/>
        <c:crosses val="autoZero"/>
        <c:auto val="1"/>
        <c:lblAlgn val="ctr"/>
        <c:lblOffset val="100"/>
        <c:noMultiLvlLbl val="0"/>
      </c:catAx>
      <c:valAx>
        <c:axId val="31445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455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2.1795740053607031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2.407546953842632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2.5716111678128906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2.3608077300952908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2.4743172734816907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2.9388479258277136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3.1315279910718545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3.7629844425155241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4.2103455840972179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4.1197287217299232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3.9318179650314296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3.5378730791609829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3.2049753426748193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3.509257227887101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3.5941509199996182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2.3054837509657848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1.8638457796388679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1.203773476921316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4961920"/>
        <c:axId val="314963456"/>
      </c:barChart>
      <c:catAx>
        <c:axId val="3149619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14963456"/>
        <c:crosses val="autoZero"/>
        <c:auto val="1"/>
        <c:lblAlgn val="ctr"/>
        <c:lblOffset val="100"/>
        <c:noMultiLvlLbl val="0"/>
      </c:catAx>
      <c:valAx>
        <c:axId val="3149634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149619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2.3512691130039967</c:v>
                </c:pt>
                <c:pt idx="1">
                  <c:v>2.4933945076642789</c:v>
                </c:pt>
                <c:pt idx="2">
                  <c:v>2.5553955187576904</c:v>
                </c:pt>
                <c:pt idx="3">
                  <c:v>2.4953022310825377</c:v>
                </c:pt>
                <c:pt idx="4">
                  <c:v>2.5181949121016434</c:v>
                </c:pt>
                <c:pt idx="5">
                  <c:v>2.8301076909869609</c:v>
                </c:pt>
                <c:pt idx="6">
                  <c:v>2.8749391913160429</c:v>
                </c:pt>
                <c:pt idx="7">
                  <c:v>3.5140265364327483</c:v>
                </c:pt>
                <c:pt idx="8">
                  <c:v>3.7772923681524651</c:v>
                </c:pt>
                <c:pt idx="9">
                  <c:v>3.8278470387363241</c:v>
                </c:pt>
                <c:pt idx="10">
                  <c:v>3.5598118984709597</c:v>
                </c:pt>
                <c:pt idx="11">
                  <c:v>3.1534668103818309</c:v>
                </c:pt>
                <c:pt idx="12">
                  <c:v>2.6460123811249843</c:v>
                </c:pt>
                <c:pt idx="13">
                  <c:v>2.5868729551589609</c:v>
                </c:pt>
                <c:pt idx="14">
                  <c:v>2.1738508351059265</c:v>
                </c:pt>
                <c:pt idx="15">
                  <c:v>1.3411295630359512</c:v>
                </c:pt>
                <c:pt idx="16">
                  <c:v>1.1932809981208925</c:v>
                </c:pt>
                <c:pt idx="17">
                  <c:v>0.79933611225044587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5056896"/>
        <c:axId val="315058432"/>
      </c:barChart>
      <c:catAx>
        <c:axId val="3150568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15058432"/>
        <c:crosses val="autoZero"/>
        <c:auto val="1"/>
        <c:lblAlgn val="ctr"/>
        <c:lblOffset val="100"/>
        <c:noMultiLvlLbl val="0"/>
      </c:catAx>
      <c:valAx>
        <c:axId val="3150584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0568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0.50763524853407371</c:v>
                </c:pt>
                <c:pt idx="1">
                  <c:v>0.72843325943430703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0.33566085821436709</c:v>
                </c:pt>
                <c:pt idx="1">
                  <c:v>0.17297244622018662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53F-4576-B386-64490DD64638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53F-4576-B386-64490DD64638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53F-4576-B386-64490DD64638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53F-4576-B386-64490DD64638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1.4731782110519445</c:v>
                </c:pt>
                <c:pt idx="1">
                  <c:v>0.43364923136891859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253F-4576-B386-64490DD64638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253F-4576-B386-64490DD6463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10.618900607090318</c:v>
                </c:pt>
                <c:pt idx="1">
                  <c:v>7.669257192973908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253F-4576-B386-64490DD64638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253F-4576-B386-64490DD6463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51.764291486231684</c:v>
                </c:pt>
                <c:pt idx="1">
                  <c:v>58.983604161083633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253F-4576-B386-64490DD64638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253F-4576-B386-64490DD6463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9.5248948469842318</c:v>
                </c:pt>
                <c:pt idx="1">
                  <c:v>9.3697468755329272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253F-4576-B386-64490DD64638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253F-4576-B386-64490DD6463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25.775438741893375</c:v>
                </c:pt>
                <c:pt idx="1">
                  <c:v>22.642336833386118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6351232"/>
        <c:axId val="316352768"/>
      </c:barChart>
      <c:catAx>
        <c:axId val="31635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6352768"/>
        <c:crosses val="autoZero"/>
        <c:auto val="1"/>
        <c:lblAlgn val="ctr"/>
        <c:lblOffset val="100"/>
        <c:noMultiLvlLbl val="0"/>
      </c:catAx>
      <c:valAx>
        <c:axId val="316352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63512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C2-445E-8BBA-44F08330FB09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C2-445E-8BBA-44F08330FB0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18.136046246607133</c:v>
                </c:pt>
                <c:pt idx="1">
                  <c:v>13.964479742733941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C2-445E-8BBA-44F08330FB0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C2-445E-8BBA-44F08330FB0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20.821333112322069</c:v>
                </c:pt>
                <c:pt idx="1">
                  <c:v>23.110093307671693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AC2-445E-8BBA-44F08330FB09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AC2-445E-8BBA-44F08330FB0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60.435530323436168</c:v>
                </c:pt>
                <c:pt idx="1">
                  <c:v>62.165322678880308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0.60709031763462695</c:v>
                </c:pt>
                <c:pt idx="1">
                  <c:v>0.7601042707140595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6388864"/>
        <c:axId val="316390400"/>
      </c:barChart>
      <c:catAx>
        <c:axId val="316388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6390400"/>
        <c:crosses val="autoZero"/>
        <c:auto val="1"/>
        <c:lblAlgn val="ctr"/>
        <c:lblOffset val="100"/>
        <c:noMultiLvlLbl val="0"/>
      </c:catAx>
      <c:valAx>
        <c:axId val="316390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63888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2</c:v>
                </c:pt>
                <c:pt idx="1">
                  <c:v>2</c:v>
                </c:pt>
                <c:pt idx="2">
                  <c:v>11</c:v>
                </c:pt>
                <c:pt idx="3">
                  <c:v>13</c:v>
                </c:pt>
                <c:pt idx="4">
                  <c:v>8</c:v>
                </c:pt>
                <c:pt idx="5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16</c:v>
                </c:pt>
                <c:pt idx="3">
                  <c:v>11</c:v>
                </c:pt>
                <c:pt idx="4">
                  <c:v>4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16421248"/>
        <c:axId val="316422784"/>
      </c:barChart>
      <c:catAx>
        <c:axId val="316421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422784"/>
        <c:crosses val="autoZero"/>
        <c:auto val="1"/>
        <c:lblAlgn val="ctr"/>
        <c:lblOffset val="100"/>
        <c:noMultiLvlLbl val="0"/>
      </c:catAx>
      <c:valAx>
        <c:axId val="3164227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42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0.17</c:v>
                </c:pt>
                <c:pt idx="1">
                  <c:v>0.09</c:v>
                </c:pt>
                <c:pt idx="3">
                  <c:v>0.13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16446976"/>
        <c:axId val="316489728"/>
      </c:barChart>
      <c:catAx>
        <c:axId val="316446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6489728"/>
        <c:crosses val="autoZero"/>
        <c:auto val="1"/>
        <c:lblAlgn val="ctr"/>
        <c:lblOffset val="100"/>
        <c:noMultiLvlLbl val="0"/>
      </c:catAx>
      <c:valAx>
        <c:axId val="31648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6446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69.680851063829792</c:v>
                </c:pt>
                <c:pt idx="2">
                  <c:v>19.289340101522843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30.319148936170215</c:v>
                </c:pt>
                <c:pt idx="2">
                  <c:v>80.710659898477161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6749312"/>
        <c:axId val="316750848"/>
      </c:barChart>
      <c:catAx>
        <c:axId val="31674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6750848"/>
        <c:crosses val="autoZero"/>
        <c:auto val="1"/>
        <c:lblAlgn val="ctr"/>
        <c:lblOffset val="100"/>
        <c:noMultiLvlLbl val="0"/>
      </c:catAx>
      <c:valAx>
        <c:axId val="3167508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67493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5.0999999999999996</c:v>
                </c:pt>
                <c:pt idx="1">
                  <c:v>3.3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7095296"/>
        <c:axId val="317117568"/>
      </c:barChart>
      <c:catAx>
        <c:axId val="31709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7117568"/>
        <c:crosses val="autoZero"/>
        <c:auto val="1"/>
        <c:lblAlgn val="ctr"/>
        <c:lblOffset val="100"/>
        <c:noMultiLvlLbl val="0"/>
      </c:catAx>
      <c:valAx>
        <c:axId val="317117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7095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477</c:v>
                </c:pt>
                <c:pt idx="1">
                  <c:v>448</c:v>
                </c:pt>
                <c:pt idx="2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518</c:v>
                </c:pt>
                <c:pt idx="1">
                  <c:v>521</c:v>
                </c:pt>
                <c:pt idx="2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7405824"/>
        <c:axId val="317415808"/>
      </c:barChart>
      <c:catAx>
        <c:axId val="31740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7415808"/>
        <c:crosses val="autoZero"/>
        <c:auto val="1"/>
        <c:lblAlgn val="ctr"/>
        <c:lblOffset val="100"/>
        <c:noMultiLvlLbl val="0"/>
      </c:catAx>
      <c:valAx>
        <c:axId val="31741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74058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769</c:v>
                </c:pt>
                <c:pt idx="1">
                  <c:v>949</c:v>
                </c:pt>
                <c:pt idx="2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858</c:v>
                </c:pt>
                <c:pt idx="1">
                  <c:v>973</c:v>
                </c:pt>
                <c:pt idx="2">
                  <c:v>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7425920"/>
        <c:axId val="317435904"/>
      </c:barChart>
      <c:catAx>
        <c:axId val="31742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7435904"/>
        <c:crosses val="autoZero"/>
        <c:auto val="1"/>
        <c:lblAlgn val="ctr"/>
        <c:lblOffset val="100"/>
        <c:noMultiLvlLbl val="0"/>
      </c:catAx>
      <c:valAx>
        <c:axId val="31743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7425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602</c:v>
                </c:pt>
                <c:pt idx="1">
                  <c:v>360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562</c:v>
                </c:pt>
                <c:pt idx="1">
                  <c:v>606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32.672926375720287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26.566266443214946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18.864069423081336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15.53754677563764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4.6672329484147932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1.6919580339309903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18005632"/>
        <c:axId val="318007168"/>
      </c:barChart>
      <c:catAx>
        <c:axId val="3180056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8007168"/>
        <c:crosses val="autoZero"/>
        <c:auto val="1"/>
        <c:lblAlgn val="ctr"/>
        <c:lblOffset val="100"/>
        <c:noMultiLvlLbl val="0"/>
      </c:catAx>
      <c:valAx>
        <c:axId val="318007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80056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55</c:v>
                </c:pt>
                <c:pt idx="1">
                  <c:v>38.700000000000003</c:v>
                </c:pt>
                <c:pt idx="2">
                  <c:v>5.63</c:v>
                </c:pt>
                <c:pt idx="3">
                  <c:v>0.55000000000000004</c:v>
                </c:pt>
                <c:pt idx="4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55.44</c:v>
                </c:pt>
                <c:pt idx="1">
                  <c:v>37.299999999999997</c:v>
                </c:pt>
                <c:pt idx="2">
                  <c:v>6.42</c:v>
                </c:pt>
                <c:pt idx="3">
                  <c:v>0.69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18044032"/>
        <c:axId val="318045568"/>
      </c:barChart>
      <c:catAx>
        <c:axId val="318044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8045568"/>
        <c:crosses val="autoZero"/>
        <c:auto val="1"/>
        <c:lblAlgn val="ctr"/>
        <c:lblOffset val="100"/>
        <c:noMultiLvlLbl val="0"/>
      </c:catAx>
      <c:valAx>
        <c:axId val="318045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80440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67327</c:v>
                </c:pt>
                <c:pt idx="1">
                  <c:v>74102</c:v>
                </c:pt>
                <c:pt idx="2">
                  <c:v>85003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8636032"/>
        <c:axId val="318637568"/>
      </c:barChart>
      <c:catAx>
        <c:axId val="31863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8637568"/>
        <c:crosses val="autoZero"/>
        <c:auto val="1"/>
        <c:lblAlgn val="ctr"/>
        <c:lblOffset val="100"/>
        <c:noMultiLvlLbl val="0"/>
      </c:catAx>
      <c:valAx>
        <c:axId val="318637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8636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21547</c:v>
                </c:pt>
                <c:pt idx="1">
                  <c:v>22134</c:v>
                </c:pt>
                <c:pt idx="2">
                  <c:v>22574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20660</c:v>
                </c:pt>
                <c:pt idx="1">
                  <c:v>21175</c:v>
                </c:pt>
                <c:pt idx="2">
                  <c:v>21382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8659584"/>
        <c:axId val="318685952"/>
      </c:barChart>
      <c:catAx>
        <c:axId val="31865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8685952"/>
        <c:crosses val="autoZero"/>
        <c:auto val="1"/>
        <c:lblAlgn val="ctr"/>
        <c:lblOffset val="100"/>
        <c:noMultiLvlLbl val="0"/>
      </c:catAx>
      <c:valAx>
        <c:axId val="318685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8659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17.899999999999999</c:v>
                </c:pt>
                <c:pt idx="1">
                  <c:v>66.5</c:v>
                </c:pt>
                <c:pt idx="2">
                  <c:v>0</c:v>
                </c:pt>
                <c:pt idx="3">
                  <c:v>15.599999999999994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98.537298878595806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1.4627011214041929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18850944"/>
        <c:axId val="318852480"/>
      </c:barChart>
      <c:catAx>
        <c:axId val="31885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852480"/>
        <c:crosses val="autoZero"/>
        <c:auto val="1"/>
        <c:lblAlgn val="ctr"/>
        <c:lblOffset val="100"/>
        <c:noMultiLvlLbl val="0"/>
      </c:catAx>
      <c:valAx>
        <c:axId val="3188524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85094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106</c:v>
                </c:pt>
                <c:pt idx="1">
                  <c:v>75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8885888"/>
        <c:axId val="318887424"/>
      </c:barChart>
      <c:catAx>
        <c:axId val="31888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887424"/>
        <c:crosses val="autoZero"/>
        <c:auto val="1"/>
        <c:lblAlgn val="ctr"/>
        <c:lblOffset val="100"/>
        <c:noMultiLvlLbl val="0"/>
      </c:catAx>
      <c:valAx>
        <c:axId val="31888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885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8.3000000000000007</c:v>
                </c:pt>
                <c:pt idx="1">
                  <c:v>5.9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9096320"/>
        <c:axId val="319097856"/>
      </c:barChart>
      <c:catAx>
        <c:axId val="31909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097856"/>
        <c:crosses val="autoZero"/>
        <c:auto val="1"/>
        <c:lblAlgn val="ctr"/>
        <c:lblOffset val="100"/>
        <c:noMultiLvlLbl val="0"/>
      </c:catAx>
      <c:valAx>
        <c:axId val="319097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096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4.7</c:v>
                </c:pt>
                <c:pt idx="1">
                  <c:v>9.4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9900672"/>
        <c:axId val="319906560"/>
      </c:barChart>
      <c:catAx>
        <c:axId val="319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9906560"/>
        <c:crosses val="autoZero"/>
        <c:auto val="1"/>
        <c:lblAlgn val="ctr"/>
        <c:lblOffset val="100"/>
        <c:noMultiLvlLbl val="0"/>
      </c:catAx>
      <c:valAx>
        <c:axId val="31990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9900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8.39</c:v>
                </c:pt>
                <c:pt idx="1">
                  <c:v>4.46</c:v>
                </c:pt>
                <c:pt idx="2">
                  <c:v>6.21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3.84</c:v>
                </c:pt>
                <c:pt idx="2">
                  <c:v>6.11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19936768"/>
        <c:axId val="320446464"/>
      </c:barChart>
      <c:catAx>
        <c:axId val="31993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0446464"/>
        <c:crosses val="autoZero"/>
        <c:auto val="1"/>
        <c:lblAlgn val="ctr"/>
        <c:lblOffset val="100"/>
        <c:noMultiLvlLbl val="0"/>
      </c:catAx>
      <c:valAx>
        <c:axId val="320446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9936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157</c:v>
                </c:pt>
                <c:pt idx="1">
                  <c:v>90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113</c:v>
                </c:pt>
                <c:pt idx="1">
                  <c:v>137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5.6</c:v>
                </c:pt>
                <c:pt idx="1">
                  <c:v>3.8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0549248"/>
        <c:axId val="320550784"/>
      </c:barChart>
      <c:catAx>
        <c:axId val="32054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0550784"/>
        <c:crosses val="autoZero"/>
        <c:auto val="1"/>
        <c:lblAlgn val="ctr"/>
        <c:lblOffset val="100"/>
        <c:noMultiLvlLbl val="0"/>
      </c:catAx>
      <c:valAx>
        <c:axId val="320550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0549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10.9</c:v>
                </c:pt>
                <c:pt idx="1">
                  <c:v>13.7</c:v>
                </c:pt>
                <c:pt idx="2">
                  <c:v>17.100000000000001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1.2</c:v>
                </c:pt>
                <c:pt idx="1">
                  <c:v>1.4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87.9</c:v>
                </c:pt>
                <c:pt idx="1">
                  <c:v>84.9</c:v>
                </c:pt>
                <c:pt idx="2">
                  <c:v>81.5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20839680"/>
        <c:axId val="320841216"/>
      </c:barChart>
      <c:catAx>
        <c:axId val="32083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0841216"/>
        <c:crosses val="autoZero"/>
        <c:auto val="1"/>
        <c:lblAlgn val="ctr"/>
        <c:lblOffset val="100"/>
        <c:noMultiLvlLbl val="0"/>
      </c:catAx>
      <c:valAx>
        <c:axId val="3208412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208396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14548</c:v>
                </c:pt>
                <c:pt idx="1">
                  <c:v>12972</c:v>
                </c:pt>
                <c:pt idx="2">
                  <c:v>12872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3404</c:v>
                </c:pt>
                <c:pt idx="1">
                  <c:v>10079</c:v>
                </c:pt>
                <c:pt idx="2">
                  <c:v>26265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0904576"/>
        <c:axId val="320910464"/>
      </c:barChart>
      <c:catAx>
        <c:axId val="320904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0910464"/>
        <c:crosses val="autoZero"/>
        <c:auto val="1"/>
        <c:lblAlgn val="ctr"/>
        <c:lblOffset val="100"/>
        <c:noMultiLvlLbl val="0"/>
      </c:catAx>
      <c:valAx>
        <c:axId val="3209104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0904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21746</c:v>
                </c:pt>
                <c:pt idx="1">
                  <c:v>22264</c:v>
                </c:pt>
                <c:pt idx="2">
                  <c:v>25367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6653</c:v>
                </c:pt>
                <c:pt idx="1">
                  <c:v>31871</c:v>
                </c:pt>
                <c:pt idx="2">
                  <c:v>51274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1588224"/>
        <c:axId val="321606400"/>
      </c:barChart>
      <c:catAx>
        <c:axId val="321588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1606400"/>
        <c:crosses val="autoZero"/>
        <c:auto val="1"/>
        <c:lblAlgn val="ctr"/>
        <c:lblOffset val="100"/>
        <c:noMultiLvlLbl val="0"/>
      </c:catAx>
      <c:valAx>
        <c:axId val="3216064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1588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1.5</c:v>
                </c:pt>
                <c:pt idx="1">
                  <c:v>1.7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</c:v>
                </c:pt>
                <c:pt idx="1">
                  <c:v>3.2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1624704"/>
        <c:axId val="321630592"/>
      </c:barChart>
      <c:catAx>
        <c:axId val="321624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1630592"/>
        <c:crosses val="autoZero"/>
        <c:auto val="1"/>
        <c:lblAlgn val="ctr"/>
        <c:lblOffset val="100"/>
        <c:noMultiLvlLbl val="0"/>
      </c:catAx>
      <c:valAx>
        <c:axId val="321630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1624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37.700000000000003</c:v>
                </c:pt>
                <c:pt idx="1">
                  <c:v>39</c:v>
                </c:pt>
                <c:pt idx="2">
                  <c:v>40.4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41.3</c:v>
                </c:pt>
                <c:pt idx="1">
                  <c:v>42.8</c:v>
                </c:pt>
                <c:pt idx="2">
                  <c:v>43.7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1648896"/>
        <c:axId val="321826816"/>
      </c:barChart>
      <c:catAx>
        <c:axId val="32164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1826816"/>
        <c:crosses val="autoZero"/>
        <c:auto val="1"/>
        <c:lblAlgn val="ctr"/>
        <c:lblOffset val="100"/>
        <c:noMultiLvlLbl val="0"/>
      </c:catAx>
      <c:valAx>
        <c:axId val="321826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16488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109.07899999999999</c:v>
                </c:pt>
                <c:pt idx="1">
                  <c:v>109.07899999999999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2127744"/>
        <c:axId val="322129280"/>
      </c:barChart>
      <c:catAx>
        <c:axId val="322127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2129280"/>
        <c:crosses val="autoZero"/>
        <c:auto val="1"/>
        <c:lblAlgn val="ctr"/>
        <c:lblOffset val="100"/>
        <c:noMultiLvlLbl val="0"/>
      </c:catAx>
      <c:valAx>
        <c:axId val="3221292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2127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198.1</c:v>
                </c:pt>
                <c:pt idx="1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2151552"/>
        <c:axId val="322153088"/>
      </c:barChart>
      <c:catAx>
        <c:axId val="322151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2153088"/>
        <c:crosses val="autoZero"/>
        <c:auto val="1"/>
        <c:lblAlgn val="ctr"/>
        <c:lblOffset val="100"/>
        <c:noMultiLvlLbl val="0"/>
      </c:catAx>
      <c:valAx>
        <c:axId val="32215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2151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45</c:v>
                </c:pt>
                <c:pt idx="1">
                  <c:v>37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32</c:v>
                </c:pt>
                <c:pt idx="1">
                  <c:v>27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2179456"/>
        <c:axId val="322180992"/>
      </c:barChart>
      <c:catAx>
        <c:axId val="3221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2180992"/>
        <c:crosses val="autoZero"/>
        <c:auto val="1"/>
        <c:lblAlgn val="ctr"/>
        <c:lblOffset val="100"/>
        <c:noMultiLvlLbl val="0"/>
      </c:catAx>
      <c:valAx>
        <c:axId val="32218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21794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55887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48950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94818</v>
      </c>
      <c r="C4" s="35">
        <v>45178</v>
      </c>
      <c r="D4" s="63">
        <v>49640</v>
      </c>
      <c r="E4" s="213"/>
    </row>
    <row r="5" spans="1:5" ht="30" x14ac:dyDescent="0.25">
      <c r="A5" s="203" t="s">
        <v>724</v>
      </c>
      <c r="B5" s="72">
        <v>135577</v>
      </c>
      <c r="C5" s="61">
        <v>63088</v>
      </c>
      <c r="D5" s="111">
        <v>72489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19280</v>
      </c>
      <c r="C4" s="71">
        <v>19760</v>
      </c>
    </row>
    <row r="5" spans="1:6" x14ac:dyDescent="0.25">
      <c r="A5" s="288" t="s">
        <v>727</v>
      </c>
      <c r="B5" s="216">
        <v>4273</v>
      </c>
      <c r="C5" s="216">
        <v>4882</v>
      </c>
    </row>
    <row r="6" spans="1:6" x14ac:dyDescent="0.25">
      <c r="A6" s="288" t="s">
        <v>728</v>
      </c>
      <c r="B6" s="216">
        <v>7595</v>
      </c>
      <c r="C6" s="216">
        <v>8032</v>
      </c>
    </row>
    <row r="7" spans="1:6" x14ac:dyDescent="0.25">
      <c r="A7" s="288" t="s">
        <v>729</v>
      </c>
      <c r="B7" s="216">
        <v>15940</v>
      </c>
      <c r="C7" s="216">
        <v>11235</v>
      </c>
    </row>
    <row r="8" spans="1:6" x14ac:dyDescent="0.25">
      <c r="A8" s="288" t="s">
        <v>730</v>
      </c>
      <c r="B8" s="216">
        <v>46</v>
      </c>
      <c r="C8" s="216">
        <v>63</v>
      </c>
    </row>
    <row r="9" spans="1:6" x14ac:dyDescent="0.25">
      <c r="A9" s="288" t="s">
        <v>731</v>
      </c>
      <c r="B9" s="216">
        <v>4885</v>
      </c>
      <c r="C9" s="216">
        <v>4397</v>
      </c>
    </row>
    <row r="10" spans="1:6" ht="30" x14ac:dyDescent="0.25">
      <c r="A10" s="295" t="s">
        <v>732</v>
      </c>
      <c r="B10" s="216">
        <v>3417</v>
      </c>
      <c r="C10" s="216">
        <v>292</v>
      </c>
    </row>
    <row r="11" spans="1:6" x14ac:dyDescent="0.25">
      <c r="A11" s="288" t="s">
        <v>895</v>
      </c>
      <c r="B11" s="216">
        <v>1938</v>
      </c>
      <c r="C11" s="216">
        <v>2606</v>
      </c>
    </row>
    <row r="12" spans="1:6" x14ac:dyDescent="0.25">
      <c r="A12" s="296" t="s">
        <v>16</v>
      </c>
      <c r="B12" s="1">
        <f>SUM(B4:B11)</f>
        <v>57374</v>
      </c>
      <c r="C12" s="1">
        <f>SUM(C4:C11)</f>
        <v>51267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23050</v>
      </c>
      <c r="C19" s="71">
        <v>22538</v>
      </c>
    </row>
    <row r="20" spans="1:3" x14ac:dyDescent="0.25">
      <c r="A20" s="288" t="s">
        <v>727</v>
      </c>
      <c r="B20" s="216">
        <v>2202</v>
      </c>
      <c r="C20" s="216">
        <v>2432</v>
      </c>
    </row>
    <row r="21" spans="1:3" x14ac:dyDescent="0.25">
      <c r="A21" s="288" t="s">
        <v>728</v>
      </c>
      <c r="B21" s="216">
        <v>7426</v>
      </c>
      <c r="C21" s="216">
        <v>7720</v>
      </c>
    </row>
    <row r="22" spans="1:3" x14ac:dyDescent="0.25">
      <c r="A22" s="288" t="s">
        <v>729</v>
      </c>
      <c r="B22" s="216">
        <v>14624</v>
      </c>
      <c r="C22" s="216">
        <v>9477</v>
      </c>
    </row>
    <row r="23" spans="1:3" x14ac:dyDescent="0.25">
      <c r="A23" s="288" t="s">
        <v>730</v>
      </c>
      <c r="B23" s="216">
        <v>39</v>
      </c>
      <c r="C23" s="216">
        <v>74</v>
      </c>
    </row>
    <row r="24" spans="1:3" x14ac:dyDescent="0.25">
      <c r="A24" s="288" t="s">
        <v>731</v>
      </c>
      <c r="B24" s="216">
        <v>4015</v>
      </c>
      <c r="C24" s="216">
        <v>3560</v>
      </c>
    </row>
    <row r="25" spans="1:3" ht="30" x14ac:dyDescent="0.25">
      <c r="A25" s="295" t="s">
        <v>732</v>
      </c>
      <c r="B25" s="216">
        <v>2358</v>
      </c>
      <c r="C25" s="216">
        <v>395</v>
      </c>
    </row>
    <row r="26" spans="1:3" x14ac:dyDescent="0.25">
      <c r="A26" s="288" t="s">
        <v>895</v>
      </c>
      <c r="B26" s="216">
        <v>1975</v>
      </c>
      <c r="C26" s="216">
        <v>2571</v>
      </c>
    </row>
    <row r="27" spans="1:3" x14ac:dyDescent="0.25">
      <c r="A27" s="296" t="s">
        <v>16</v>
      </c>
      <c r="B27" s="1">
        <f>SUM(B19:B26)</f>
        <v>55689</v>
      </c>
      <c r="C27" s="1">
        <f>SUM(C19:C26)</f>
        <v>48767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76.3</v>
      </c>
      <c r="C4" s="1027">
        <v>73.3</v>
      </c>
      <c r="D4" s="1027">
        <v>78.989999999999995</v>
      </c>
      <c r="E4" s="1028">
        <v>3574</v>
      </c>
      <c r="F4" s="1028">
        <v>134.5</v>
      </c>
      <c r="G4" s="1029">
        <v>43</v>
      </c>
      <c r="H4" s="1030">
        <v>41.2</v>
      </c>
      <c r="I4" s="1031">
        <v>44.6</v>
      </c>
      <c r="J4" s="1028">
        <v>4.7</v>
      </c>
    </row>
    <row r="5" spans="1:12" x14ac:dyDescent="0.25">
      <c r="A5" s="500">
        <v>2021</v>
      </c>
      <c r="B5" s="759">
        <v>75.34</v>
      </c>
      <c r="C5" s="760">
        <v>72.3</v>
      </c>
      <c r="D5" s="760">
        <v>78.099999999999994</v>
      </c>
      <c r="E5" s="1032">
        <v>3540</v>
      </c>
      <c r="F5" s="1032">
        <v>133.6</v>
      </c>
      <c r="G5" s="1033">
        <v>43.1</v>
      </c>
      <c r="H5" s="1034">
        <v>41.1</v>
      </c>
      <c r="I5" s="1035">
        <v>44.8</v>
      </c>
      <c r="J5" s="1032">
        <v>9.4</v>
      </c>
    </row>
    <row r="6" spans="1:12" x14ac:dyDescent="0.25">
      <c r="A6" s="501">
        <v>2022</v>
      </c>
      <c r="B6" s="1020">
        <v>75.3</v>
      </c>
      <c r="C6" s="1021">
        <v>72.28</v>
      </c>
      <c r="D6" s="1021">
        <v>77.84</v>
      </c>
      <c r="E6" s="1022">
        <v>3495</v>
      </c>
      <c r="F6" s="1022">
        <v>136.1</v>
      </c>
      <c r="G6" s="1023">
        <v>43.4</v>
      </c>
      <c r="H6" s="1024">
        <v>41.6</v>
      </c>
      <c r="I6" s="1025">
        <v>45</v>
      </c>
      <c r="J6" s="1022">
        <v>7.6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4.7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9.4</v>
      </c>
    </row>
    <row r="13" spans="1:12" x14ac:dyDescent="0.25">
      <c r="A13" s="635">
        <f t="shared" si="0"/>
        <v>2022</v>
      </c>
      <c r="B13" s="629">
        <f t="shared" si="1"/>
        <v>7.6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20767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43956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41.9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85003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2507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29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20335</v>
      </c>
      <c r="C5" s="70">
        <v>42208</v>
      </c>
      <c r="D5" s="55">
        <v>20660</v>
      </c>
      <c r="E5" s="110">
        <v>21547</v>
      </c>
      <c r="F5" s="55">
        <v>39.4</v>
      </c>
      <c r="G5" s="55">
        <v>41.3</v>
      </c>
      <c r="H5" s="110">
        <v>37.700000000000003</v>
      </c>
      <c r="I5" s="55">
        <v>67327</v>
      </c>
      <c r="J5" s="70"/>
      <c r="K5" s="55"/>
      <c r="L5" s="55"/>
      <c r="M5" s="71">
        <v>39</v>
      </c>
      <c r="N5" s="71">
        <v>32</v>
      </c>
      <c r="O5" s="71">
        <v>45</v>
      </c>
    </row>
    <row r="6" spans="1:16" x14ac:dyDescent="0.25">
      <c r="A6" s="217">
        <v>2021</v>
      </c>
      <c r="B6" s="214">
        <v>21079</v>
      </c>
      <c r="C6" s="214">
        <v>43309</v>
      </c>
      <c r="D6" s="58">
        <v>21175</v>
      </c>
      <c r="E6" s="162">
        <v>22134</v>
      </c>
      <c r="F6" s="58">
        <v>40.799999999999997</v>
      </c>
      <c r="G6" s="58">
        <v>42.8</v>
      </c>
      <c r="H6" s="162">
        <v>39</v>
      </c>
      <c r="I6" s="58">
        <v>74102</v>
      </c>
      <c r="J6" s="214">
        <v>3422</v>
      </c>
      <c r="K6" s="58">
        <v>1323</v>
      </c>
      <c r="L6" s="58">
        <v>2099</v>
      </c>
      <c r="M6" s="216">
        <v>32</v>
      </c>
      <c r="N6" s="216">
        <v>27</v>
      </c>
      <c r="O6" s="216">
        <v>37</v>
      </c>
    </row>
    <row r="7" spans="1:16" x14ac:dyDescent="0.25">
      <c r="A7" s="231">
        <v>2022</v>
      </c>
      <c r="B7" s="169">
        <v>20767</v>
      </c>
      <c r="C7" s="169">
        <v>43956</v>
      </c>
      <c r="D7" s="94">
        <v>21382</v>
      </c>
      <c r="E7" s="171">
        <v>22574</v>
      </c>
      <c r="F7" s="94">
        <v>41.9</v>
      </c>
      <c r="G7" s="58">
        <v>43.7</v>
      </c>
      <c r="H7" s="162">
        <v>40.4</v>
      </c>
      <c r="I7" s="94">
        <v>85003</v>
      </c>
      <c r="J7" s="169">
        <v>2986</v>
      </c>
      <c r="K7" s="94">
        <v>1157</v>
      </c>
      <c r="L7" s="94">
        <v>1829</v>
      </c>
      <c r="M7" s="216">
        <v>29</v>
      </c>
      <c r="N7" s="216">
        <v>24</v>
      </c>
      <c r="O7" s="216">
        <v>33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2507</v>
      </c>
      <c r="K8" s="1082">
        <v>990</v>
      </c>
      <c r="L8" s="1082">
        <v>1517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67327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74102</v>
      </c>
      <c r="F14" s="516">
        <f>A5</f>
        <v>2020</v>
      </c>
      <c r="G14" s="312">
        <f>IF(ISBLANK(E5),"",E5)</f>
        <v>21547</v>
      </c>
      <c r="H14" s="312">
        <f>IF(ISBLANK(D5),"",D5)</f>
        <v>20660</v>
      </c>
      <c r="K14" s="516">
        <f>A6</f>
        <v>2021</v>
      </c>
      <c r="L14" s="312">
        <f>IF(ISBLANK(L6),"",L6)</f>
        <v>2099</v>
      </c>
      <c r="M14" s="312">
        <f>IF(ISBLANK(K6),"",K6)</f>
        <v>1323</v>
      </c>
    </row>
    <row r="15" spans="1:16" x14ac:dyDescent="0.25">
      <c r="A15" s="483">
        <f>A7</f>
        <v>2022</v>
      </c>
      <c r="B15" s="313">
        <f t="shared" si="0"/>
        <v>85003</v>
      </c>
      <c r="F15" s="488">
        <f t="shared" ref="F15:F16" si="1">A6</f>
        <v>2021</v>
      </c>
      <c r="G15" s="481">
        <f t="shared" ref="G15:G16" si="2">IF(ISBLANK(E6),"",E6)</f>
        <v>22134</v>
      </c>
      <c r="H15" s="481">
        <f t="shared" ref="H15:H16" si="3">IF(ISBLANK(D6),"",D6)</f>
        <v>21175</v>
      </c>
      <c r="K15" s="488">
        <f>A7</f>
        <v>2022</v>
      </c>
      <c r="L15" s="481">
        <f t="shared" ref="L15:L16" si="4">IF(ISBLANK(L7),"",L7)</f>
        <v>1829</v>
      </c>
      <c r="M15" s="481">
        <f t="shared" ref="M15:M16" si="5">IF(ISBLANK(K7),"",K7)</f>
        <v>1157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22574</v>
      </c>
      <c r="H16" s="313">
        <f t="shared" si="3"/>
        <v>21382</v>
      </c>
      <c r="K16" s="483">
        <f>A8</f>
        <v>2023</v>
      </c>
      <c r="L16" s="313">
        <f t="shared" si="4"/>
        <v>1517</v>
      </c>
      <c r="M16" s="313">
        <f t="shared" si="5"/>
        <v>990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20335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21079</v>
      </c>
      <c r="C21" s="375"/>
      <c r="D21" s="199"/>
      <c r="F21" s="516">
        <f>A5</f>
        <v>2020</v>
      </c>
      <c r="G21" s="312">
        <f>IF(ISBLANK(E5),"",E5)</f>
        <v>21547</v>
      </c>
      <c r="H21" s="312">
        <f>IF(ISBLANK(D5),"",D5)</f>
        <v>20660</v>
      </c>
      <c r="K21" s="516">
        <f>A6</f>
        <v>2021</v>
      </c>
      <c r="L21" s="312">
        <f>IF(ISBLANK(L6),"",L6)</f>
        <v>2099</v>
      </c>
      <c r="M21" s="312">
        <f>IF(ISBLANK(K6),"",K6)</f>
        <v>1323</v>
      </c>
    </row>
    <row r="22" spans="1:15" x14ac:dyDescent="0.25">
      <c r="A22" s="483">
        <f t="shared" si="6"/>
        <v>2022</v>
      </c>
      <c r="B22" s="313">
        <f t="shared" si="7"/>
        <v>20767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22134</v>
      </c>
      <c r="H22" s="481">
        <f t="shared" ref="H22:H23" si="10">IF(ISBLANK(D6),"",D6)</f>
        <v>21175</v>
      </c>
      <c r="K22" s="488">
        <f>A7</f>
        <v>2022</v>
      </c>
      <c r="L22" s="481">
        <f>IF(ISBLANK(L7),"",L7)</f>
        <v>1829</v>
      </c>
      <c r="M22" s="481">
        <f>IF(ISBLANK(K7),"",K7)</f>
        <v>1157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22574</v>
      </c>
      <c r="H23" s="313">
        <f t="shared" si="10"/>
        <v>21382</v>
      </c>
      <c r="K23" s="483">
        <f>A8</f>
        <v>2023</v>
      </c>
      <c r="L23" s="313">
        <f>IF(ISBLANK(L8),"",L8)</f>
        <v>1517</v>
      </c>
      <c r="M23" s="313">
        <f>IF(ISBLANK(K8),"",K8)</f>
        <v>990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20335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21079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20767</v>
      </c>
      <c r="C28" s="375"/>
      <c r="D28" s="199"/>
      <c r="F28" s="516">
        <f>A5</f>
        <v>2020</v>
      </c>
      <c r="G28" s="312">
        <f>IF(ISBLANK(H5),"",H5)</f>
        <v>37.700000000000003</v>
      </c>
      <c r="H28" s="312">
        <f>IF(ISBLANK(G5),"",G5)</f>
        <v>41.3</v>
      </c>
      <c r="K28" s="516">
        <f>A5</f>
        <v>2020</v>
      </c>
      <c r="L28" s="312">
        <f>IF(ISBLANK(O5),"",O5)</f>
        <v>45</v>
      </c>
      <c r="M28" s="312">
        <f>IF(ISBLANK(N5),"",N5)</f>
        <v>32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39</v>
      </c>
      <c r="H29" s="481">
        <f t="shared" ref="H29:H30" si="15">IF(ISBLANK(G6),"",G6)</f>
        <v>42.8</v>
      </c>
      <c r="K29" s="488">
        <f t="shared" ref="K29:K30" si="16">A6</f>
        <v>2021</v>
      </c>
      <c r="L29" s="481">
        <f t="shared" ref="L29:L30" si="17">IF(ISBLANK(O6),"",O6)</f>
        <v>37</v>
      </c>
      <c r="M29" s="481">
        <f t="shared" ref="M29:M30" si="18">IF(ISBLANK(N6),"",N6)</f>
        <v>27</v>
      </c>
    </row>
    <row r="30" spans="1:15" x14ac:dyDescent="0.25">
      <c r="F30" s="483">
        <f t="shared" si="13"/>
        <v>2022</v>
      </c>
      <c r="G30" s="313">
        <f t="shared" si="14"/>
        <v>40.4</v>
      </c>
      <c r="H30" s="313">
        <f t="shared" si="15"/>
        <v>43.7</v>
      </c>
      <c r="K30" s="483">
        <f t="shared" si="16"/>
        <v>2022</v>
      </c>
      <c r="L30" s="313">
        <f t="shared" si="17"/>
        <v>33</v>
      </c>
      <c r="M30" s="313">
        <f t="shared" si="18"/>
        <v>24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37.700000000000003</v>
      </c>
      <c r="H35" s="312">
        <f>IF(ISBLANK(G5),"",G5)</f>
        <v>41.3</v>
      </c>
      <c r="K35" s="516">
        <f>A5</f>
        <v>2020</v>
      </c>
      <c r="L35" s="312">
        <f>IF(ISBLANK(O5),"",O5)</f>
        <v>45</v>
      </c>
      <c r="M35" s="312">
        <f>IF(ISBLANK(N5),"",N5)</f>
        <v>32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39</v>
      </c>
      <c r="H36" s="481">
        <f t="shared" ref="H36:H37" si="21">IF(ISBLANK(G6),"",G6)</f>
        <v>42.8</v>
      </c>
      <c r="K36" s="488">
        <f t="shared" ref="K36:K37" si="22">A6</f>
        <v>2021</v>
      </c>
      <c r="L36" s="481">
        <f t="shared" ref="L36:L37" si="23">IF(ISBLANK(O6),"",O6)</f>
        <v>37</v>
      </c>
      <c r="M36" s="481">
        <f t="shared" ref="M36:M37" si="24">IF(ISBLANK(N6),"",N6)</f>
        <v>27</v>
      </c>
    </row>
    <row r="37" spans="6:15" x14ac:dyDescent="0.25">
      <c r="F37" s="483">
        <f t="shared" si="19"/>
        <v>2022</v>
      </c>
      <c r="G37" s="313">
        <f t="shared" si="20"/>
        <v>40.4</v>
      </c>
      <c r="H37" s="313">
        <f t="shared" si="21"/>
        <v>43.7</v>
      </c>
      <c r="K37" s="483">
        <f t="shared" si="22"/>
        <v>2022</v>
      </c>
      <c r="L37" s="313">
        <f t="shared" si="23"/>
        <v>33</v>
      </c>
      <c r="M37" s="313">
        <f t="shared" si="24"/>
        <v>24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15.1</v>
      </c>
      <c r="C6" s="35">
        <v>16.600000000000001</v>
      </c>
      <c r="D6" s="63">
        <v>14.2</v>
      </c>
      <c r="E6" s="35">
        <v>57.6</v>
      </c>
      <c r="F6" s="35">
        <v>52.6</v>
      </c>
      <c r="G6" s="35">
        <v>60.8</v>
      </c>
      <c r="H6" s="294">
        <v>27.3</v>
      </c>
      <c r="I6" s="35">
        <v>30.8</v>
      </c>
      <c r="J6" s="63">
        <v>25</v>
      </c>
      <c r="M6" s="127" t="s">
        <v>16</v>
      </c>
      <c r="N6" s="937">
        <f>IF(ISBLANK(B8),"",B8)</f>
        <v>13.2</v>
      </c>
      <c r="O6" s="937">
        <f>IF(ISBLANK(E8),"",E8)</f>
        <v>52.5</v>
      </c>
      <c r="P6" s="128">
        <f>IF(ISBLANK(H8),"",H8)</f>
        <v>34.299999999999997</v>
      </c>
    </row>
    <row r="7" spans="1:19" x14ac:dyDescent="0.25">
      <c r="A7" s="288">
        <v>2022</v>
      </c>
      <c r="B7" s="169">
        <v>13.4</v>
      </c>
      <c r="C7" s="94">
        <v>15.5</v>
      </c>
      <c r="D7" s="171">
        <v>12.1</v>
      </c>
      <c r="E7" s="94">
        <v>54.7</v>
      </c>
      <c r="F7" s="94">
        <v>49.3</v>
      </c>
      <c r="G7" s="94">
        <v>58.1</v>
      </c>
      <c r="H7" s="169">
        <v>31.9</v>
      </c>
      <c r="I7" s="94">
        <v>35.299999999999997</v>
      </c>
      <c r="J7" s="171">
        <v>29.9</v>
      </c>
    </row>
    <row r="8" spans="1:19" x14ac:dyDescent="0.25">
      <c r="A8" s="220">
        <v>2023</v>
      </c>
      <c r="B8" s="169">
        <v>13.2</v>
      </c>
      <c r="C8" s="94">
        <v>15.5</v>
      </c>
      <c r="D8" s="171">
        <v>11.8</v>
      </c>
      <c r="E8" s="94">
        <v>52.5</v>
      </c>
      <c r="F8" s="94">
        <v>47.4</v>
      </c>
      <c r="G8" s="94">
        <v>55.8</v>
      </c>
      <c r="H8" s="169">
        <v>34.299999999999997</v>
      </c>
      <c r="I8" s="94">
        <v>37.200000000000003</v>
      </c>
      <c r="J8" s="171">
        <v>32.4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11.8</v>
      </c>
      <c r="O12" s="938">
        <f>IF(ISBLANK(G8),"",G8)</f>
        <v>55.8</v>
      </c>
      <c r="P12" s="940">
        <f>IF(ISBLANK(J8),"",J8)</f>
        <v>32.4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15.5</v>
      </c>
      <c r="O13" s="939">
        <f>IF(ISBLANK(F8),"",F8)</f>
        <v>47.4</v>
      </c>
      <c r="P13" s="941">
        <f>IF(ISBLANK(I8),"",I8)</f>
        <v>37.200000000000003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13.2</v>
      </c>
      <c r="O20" s="937">
        <f>IF(ISBLANK(E8),"",E8)</f>
        <v>52.5</v>
      </c>
      <c r="P20" s="942">
        <f>IF(ISBLANK(H8),"",H8)</f>
        <v>34.299999999999997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11.8</v>
      </c>
      <c r="O24" s="938">
        <f>IF(ISBLANK(G8),"",G8)</f>
        <v>55.8</v>
      </c>
      <c r="P24" s="940">
        <f>IF(ISBLANK(J8),"",J8)</f>
        <v>32.4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15.5</v>
      </c>
      <c r="O25" s="939">
        <f>IF(ISBLANK(F8),"",F8)</f>
        <v>47.4</v>
      </c>
      <c r="P25" s="941">
        <f>IF(ISBLANK(I8),"",I8)</f>
        <v>37.200000000000003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672434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6414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668644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6378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4489966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42828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2274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320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196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5154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333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564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351653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15.9</v>
      </c>
      <c r="E20" s="602">
        <v>19.5</v>
      </c>
      <c r="F20" s="602">
        <v>17.899999999999999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41.5</v>
      </c>
      <c r="E21" s="753">
        <v>66</v>
      </c>
      <c r="F21" s="753">
        <v>66.5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26.7</v>
      </c>
      <c r="E22" s="754">
        <v>0</v>
      </c>
      <c r="F22" s="754">
        <v>0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17.899999999999999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66.5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0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15.599999999999994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17.899999999999999</v>
      </c>
      <c r="C30" s="206" t="s">
        <v>501</v>
      </c>
    </row>
    <row r="31" spans="1:11" x14ac:dyDescent="0.25">
      <c r="A31" s="700" t="s">
        <v>1438</v>
      </c>
      <c r="B31" s="736">
        <f>F21</f>
        <v>66.5</v>
      </c>
    </row>
    <row r="32" spans="1:11" x14ac:dyDescent="0.25">
      <c r="A32" s="700" t="s">
        <v>1439</v>
      </c>
      <c r="B32" s="736">
        <f>F22</f>
        <v>0</v>
      </c>
    </row>
    <row r="33" spans="1:2" x14ac:dyDescent="0.25">
      <c r="A33" s="701" t="s">
        <v>1440</v>
      </c>
      <c r="B33" s="734">
        <f>100-(B30+B31+B32)</f>
        <v>15.599999999999994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2316</v>
      </c>
      <c r="C4" s="71">
        <v>181</v>
      </c>
      <c r="D4" s="71">
        <v>164</v>
      </c>
      <c r="G4" s="219">
        <f>A4</f>
        <v>2020</v>
      </c>
      <c r="H4" s="291">
        <f>IF(ISBLANK(C4),"",C4)</f>
        <v>181</v>
      </c>
      <c r="I4" s="291">
        <f>IF(ISBLANK(D4),"",D4)</f>
        <v>164</v>
      </c>
    </row>
    <row r="5" spans="1:9" x14ac:dyDescent="0.25">
      <c r="A5" s="288">
        <v>2021</v>
      </c>
      <c r="B5" s="216">
        <v>2291</v>
      </c>
      <c r="C5" s="216">
        <v>218</v>
      </c>
      <c r="D5" s="216">
        <v>154</v>
      </c>
      <c r="G5" s="288">
        <f t="shared" ref="G5:G6" si="0">A5</f>
        <v>2021</v>
      </c>
      <c r="H5" s="292">
        <f t="shared" ref="H5:H6" si="1">IF(ISBLANK(C5),"",C5)</f>
        <v>218</v>
      </c>
      <c r="I5" s="292">
        <f t="shared" ref="I5:I6" si="2">IF(ISBLANK(D5),"",D5)</f>
        <v>154</v>
      </c>
    </row>
    <row r="6" spans="1:9" x14ac:dyDescent="0.25">
      <c r="A6" s="220">
        <v>2022</v>
      </c>
      <c r="B6" s="170">
        <v>2274</v>
      </c>
      <c r="C6" s="170">
        <v>320</v>
      </c>
      <c r="D6" s="170">
        <v>196</v>
      </c>
      <c r="G6" s="221">
        <f t="shared" si="0"/>
        <v>2022</v>
      </c>
      <c r="H6" s="293">
        <f t="shared" si="1"/>
        <v>320</v>
      </c>
      <c r="I6" s="293">
        <f t="shared" si="2"/>
        <v>196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181</v>
      </c>
      <c r="I12" s="291">
        <f>IF(ISBLANK(D4),"",D4)</f>
        <v>164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218</v>
      </c>
      <c r="I13" s="292">
        <f t="shared" si="4"/>
        <v>154</v>
      </c>
    </row>
    <row r="14" spans="1:9" x14ac:dyDescent="0.25">
      <c r="G14" s="221">
        <f t="shared" si="3"/>
        <v>2022</v>
      </c>
      <c r="H14" s="293">
        <f t="shared" ref="H14:I14" si="5">IF(ISBLANK(C6),"",C6)</f>
        <v>320</v>
      </c>
      <c r="I14" s="293">
        <f t="shared" si="5"/>
        <v>196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4862</v>
      </c>
      <c r="C23" s="71">
        <v>319</v>
      </c>
      <c r="D23" s="71">
        <v>386</v>
      </c>
      <c r="G23" s="219">
        <f>A23</f>
        <v>2020</v>
      </c>
      <c r="H23" s="291">
        <f>IF(ISBLANK(C23),"",C23)</f>
        <v>319</v>
      </c>
      <c r="I23" s="291">
        <f>IF(ISBLANK(D23),"",D23)</f>
        <v>386</v>
      </c>
    </row>
    <row r="24" spans="1:13" x14ac:dyDescent="0.25">
      <c r="A24" s="288">
        <v>2021</v>
      </c>
      <c r="B24" s="216">
        <v>4941</v>
      </c>
      <c r="C24" s="216">
        <v>353</v>
      </c>
      <c r="D24" s="216">
        <v>430</v>
      </c>
      <c r="G24" s="288">
        <f t="shared" ref="G24:G25" si="6">A24</f>
        <v>2021</v>
      </c>
      <c r="H24" s="292">
        <f t="shared" ref="H24:H25" si="7">IF(ISBLANK(C24),"",C24)</f>
        <v>353</v>
      </c>
      <c r="I24" s="292">
        <f t="shared" ref="I24:I25" si="8">IF(ISBLANK(D24),"",D24)</f>
        <v>430</v>
      </c>
    </row>
    <row r="25" spans="1:13" x14ac:dyDescent="0.25">
      <c r="A25" s="220">
        <v>2022</v>
      </c>
      <c r="B25" s="170">
        <v>5154</v>
      </c>
      <c r="C25" s="170">
        <v>333</v>
      </c>
      <c r="D25" s="170">
        <v>564</v>
      </c>
      <c r="G25" s="221">
        <f t="shared" si="6"/>
        <v>2022</v>
      </c>
      <c r="H25" s="293">
        <f t="shared" si="7"/>
        <v>333</v>
      </c>
      <c r="I25" s="293">
        <f t="shared" si="8"/>
        <v>564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319</v>
      </c>
      <c r="I31" s="291">
        <f>IF(ISBLANK(D23),"",D23)</f>
        <v>386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353</v>
      </c>
      <c r="I32" s="292">
        <f t="shared" si="10"/>
        <v>430</v>
      </c>
    </row>
    <row r="33" spans="7:9" x14ac:dyDescent="0.25">
      <c r="G33" s="221">
        <f t="shared" si="9"/>
        <v>2022</v>
      </c>
      <c r="H33" s="293">
        <f t="shared" ref="H33:I33" si="11">IF(ISBLANK(C25),"",C25)</f>
        <v>333</v>
      </c>
      <c r="I33" s="293">
        <f t="shared" si="11"/>
        <v>564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563504</v>
      </c>
      <c r="C4" s="1086">
        <v>5255</v>
      </c>
      <c r="D4" s="110">
        <v>1470319</v>
      </c>
      <c r="E4" s="70">
        <v>13711</v>
      </c>
      <c r="F4" s="1085">
        <v>946738</v>
      </c>
      <c r="G4" s="70">
        <v>8829</v>
      </c>
      <c r="H4" s="1087">
        <v>3544720</v>
      </c>
      <c r="I4" s="1086">
        <v>33056</v>
      </c>
    </row>
    <row r="5" spans="1:9" x14ac:dyDescent="0.25">
      <c r="A5" s="589">
        <v>2021</v>
      </c>
      <c r="B5" s="1088">
        <v>763930</v>
      </c>
      <c r="C5" s="1089">
        <v>7194</v>
      </c>
      <c r="D5" s="162">
        <v>2592534</v>
      </c>
      <c r="E5" s="214">
        <v>24415</v>
      </c>
      <c r="F5" s="1088">
        <v>0</v>
      </c>
      <c r="G5" s="214">
        <v>0</v>
      </c>
      <c r="H5" s="1090">
        <v>3927099</v>
      </c>
      <c r="I5" s="1089">
        <v>36983</v>
      </c>
    </row>
    <row r="6" spans="1:9" x14ac:dyDescent="0.25">
      <c r="A6" s="590">
        <v>2022</v>
      </c>
      <c r="B6" s="1091">
        <v>805745</v>
      </c>
      <c r="C6" s="1092">
        <v>7686</v>
      </c>
      <c r="D6" s="171">
        <v>2987782</v>
      </c>
      <c r="E6" s="169">
        <v>28499</v>
      </c>
      <c r="F6" s="1091">
        <v>0</v>
      </c>
      <c r="G6" s="169">
        <v>0</v>
      </c>
      <c r="H6" s="1093">
        <v>4489966</v>
      </c>
      <c r="I6" s="1092">
        <v>42828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130837</v>
      </c>
      <c r="C4" s="1085"/>
      <c r="D4" s="1086"/>
      <c r="E4" s="1085"/>
      <c r="F4" s="1086"/>
    </row>
    <row r="5" spans="1:6" x14ac:dyDescent="0.25">
      <c r="A5" s="482">
        <v>2021</v>
      </c>
      <c r="B5" s="1090">
        <v>257806</v>
      </c>
      <c r="C5" s="1088"/>
      <c r="D5" s="1089"/>
      <c r="E5" s="1088"/>
      <c r="F5" s="1089"/>
    </row>
    <row r="6" spans="1:6" ht="15.75" thickBot="1" x14ac:dyDescent="0.3">
      <c r="A6" s="962">
        <v>2022</v>
      </c>
      <c r="B6" s="1094">
        <v>351653</v>
      </c>
      <c r="C6" s="1095">
        <v>672434</v>
      </c>
      <c r="D6" s="1096">
        <v>6414</v>
      </c>
      <c r="E6" s="1095">
        <v>668644</v>
      </c>
      <c r="F6" s="1096">
        <v>6378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19" t="str">
        <f>'DEM1'!B2</f>
        <v>Раковица</v>
      </c>
      <c r="B15" s="1119"/>
      <c r="C15" s="1119"/>
      <c r="D15" s="1119"/>
      <c r="E15" s="1119"/>
      <c r="F15" s="1119"/>
      <c r="G15" s="1119"/>
      <c r="H15" s="1119"/>
      <c r="I15" s="1119"/>
      <c r="J15" s="1119"/>
      <c r="K15" s="1119"/>
      <c r="L15" s="316"/>
    </row>
    <row r="16" spans="1:26" s="18" customFormat="1" ht="59.25" customHeight="1" x14ac:dyDescent="0.25">
      <c r="A16" s="1120"/>
      <c r="B16" s="1120"/>
      <c r="C16" s="1120"/>
      <c r="D16" s="1120"/>
      <c r="E16" s="1120"/>
      <c r="F16" s="1120"/>
      <c r="G16" s="1120"/>
      <c r="H16" s="1120"/>
      <c r="I16" s="1120"/>
      <c r="J16" s="1120"/>
      <c r="K16" s="1120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5" t="s">
        <v>2791</v>
      </c>
      <c r="B33" s="1135"/>
      <c r="C33" s="1135"/>
      <c r="D33" s="1135"/>
      <c r="E33" s="1135"/>
      <c r="F33" s="1135"/>
      <c r="G33" s="1135"/>
      <c r="H33" s="1135"/>
      <c r="I33" s="1135"/>
      <c r="J33" s="1135"/>
      <c r="K33" s="1135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30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0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104837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3495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9.3000000000000007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15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-5.7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75.3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43.4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136.1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2.39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94818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135577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21">
        <f>'DEM2'!A7</f>
        <v>2021</v>
      </c>
      <c r="C60" s="1121"/>
      <c r="D60" s="391"/>
      <c r="E60" s="1121">
        <f>'DEM2'!A8</f>
        <v>2022</v>
      </c>
      <c r="F60" s="1121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21"/>
      <c r="C61" s="1121"/>
      <c r="D61" s="392"/>
      <c r="E61" s="1121"/>
      <c r="F61" s="1121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3334</v>
      </c>
      <c r="C63" s="550">
        <f>IF(ISBLANK('DEM2'!C7),"-",'DEM2'!C7)</f>
        <v>3625</v>
      </c>
      <c r="D63" s="550"/>
      <c r="E63" s="550">
        <f>IF(ISBLANK('DEM2'!D8),"-",'DEM2'!D8)</f>
        <v>3249</v>
      </c>
      <c r="F63" s="550">
        <f>IF(ISBLANK('DEM2'!C8),"-",'DEM2'!C8)</f>
        <v>3489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4157</v>
      </c>
      <c r="C64" s="319">
        <f>IF(ISBLANK('DEM2'!F7),"-",'DEM2'!F7)</f>
        <v>4346</v>
      </c>
      <c r="D64" s="791"/>
      <c r="E64" s="319">
        <f>IF(ISBLANK('DEM2'!G8),"-",'DEM2'!G8)</f>
        <v>4256</v>
      </c>
      <c r="F64" s="319">
        <f>IF(ISBLANK('DEM2'!F8),"-",'DEM2'!F8)</f>
        <v>4269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2074</v>
      </c>
      <c r="C65" s="347">
        <f>IF(ISBLANK('DEM2'!I7),"-",'DEM2'!I7)</f>
        <v>2110</v>
      </c>
      <c r="D65" s="395"/>
      <c r="E65" s="347">
        <f>IF(ISBLANK('DEM2'!J8),"-",'DEM2'!J8)</f>
        <v>1986</v>
      </c>
      <c r="F65" s="347">
        <f>IF(ISBLANK('DEM2'!I8),"-",'DEM2'!I8)</f>
        <v>2083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9052</v>
      </c>
      <c r="C66" s="319">
        <f>IF(ISBLANK('DEM2'!L7),"-",'DEM2'!L7)</f>
        <v>9555</v>
      </c>
      <c r="D66" s="397"/>
      <c r="E66" s="319">
        <f>IF(ISBLANK('DEM2'!M8),"-",'DEM2'!M8)</f>
        <v>9002</v>
      </c>
      <c r="F66" s="319">
        <f>IF(ISBLANK('DEM2'!L8),"-",'DEM2'!L8)</f>
        <v>9315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8345</v>
      </c>
      <c r="C67" s="319">
        <f>IF(ISBLANK('DEM2'!O7),"-",'DEM2'!O7)</f>
        <v>8357</v>
      </c>
      <c r="D67" s="397"/>
      <c r="E67" s="319">
        <f>IF(ISBLANK('DEM2'!P8),"-",'DEM2'!P8)</f>
        <v>8150</v>
      </c>
      <c r="F67" s="319">
        <f>IF(ISBLANK('DEM2'!O8),"-",'DEM2'!O8)</f>
        <v>8223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36055</v>
      </c>
      <c r="C68" s="416">
        <f>IF(ISBLANK('DEM2'!R7),"-",'DEM2'!R7)</f>
        <v>33163</v>
      </c>
      <c r="D68" s="422"/>
      <c r="E68" s="416">
        <f>IF(ISBLANK('DEM2'!S8),"-",'DEM2'!S8)</f>
        <v>35302</v>
      </c>
      <c r="F68" s="416">
        <f>IF(ISBLANK('DEM2'!R8),"-",'DEM2'!R8)</f>
        <v>32706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56682</v>
      </c>
      <c r="C69" s="465">
        <f>IF(ISBLANK('DEM2'!U7),"-",'DEM2'!U7)</f>
        <v>49504</v>
      </c>
      <c r="D69" s="801"/>
      <c r="E69" s="465">
        <f>IF(ISBLANK('DEM2'!V8),"-",'DEM2'!V8)</f>
        <v>55887</v>
      </c>
      <c r="F69" s="465">
        <f>IF(ISBLANK('DEM2'!U8),"-",'DEM2'!U8)</f>
        <v>48950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27" t="s">
        <v>1565</v>
      </c>
      <c r="B70" s="1127"/>
      <c r="C70" s="1127"/>
      <c r="D70" s="1127"/>
      <c r="E70" s="1127"/>
      <c r="F70" s="1127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4</v>
      </c>
      <c r="G115" s="802">
        <f>IF(ISBLANK('DEM2'!E23),"-",'DEM2'!E23)</f>
        <v>6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4.0999999999999996</v>
      </c>
      <c r="G116" s="409">
        <f>IF(ISBLANK('DEM2'!E24),"-",'DEM2'!E24)</f>
        <v>5.0999999999999996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6.2</v>
      </c>
      <c r="G117" s="803">
        <f>IF(ISBLANK('DEM2'!E25),"-",'DEM2'!E25)</f>
        <v>8.1999999999999993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5" t="s">
        <v>2730</v>
      </c>
      <c r="G119" s="1146"/>
      <c r="H119" s="1146"/>
      <c r="I119" s="1146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20767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43956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41.9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85003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2507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29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4" t="s">
        <v>1448</v>
      </c>
      <c r="B234" s="1104"/>
      <c r="C234" s="807">
        <f>IF(ISBLANK(SIROMASTVO1!B6),"-",SIROMASTVO1!B6)</f>
        <v>6.9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3" t="s">
        <v>1045</v>
      </c>
      <c r="B235" s="1103"/>
      <c r="C235" s="545">
        <f>IF(ISBLANK(SIROMASTVO1!B7),"-",SIROMASTVO1!B7)</f>
        <v>5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4" t="s">
        <v>1410</v>
      </c>
      <c r="B236" s="1144"/>
      <c r="C236" s="545">
        <f>IF(ISBLANK(SIROMASTVO1!B4),"-",SIROMASTVO1!B4)</f>
        <v>30.7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7" t="s">
        <v>1449</v>
      </c>
      <c r="B237" s="1117"/>
      <c r="C237" s="808">
        <f>IF(ISBLANK(SIROMASTVO1!B5),"-",SIROMASTVO1!B5)</f>
        <v>1.9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2" t="s">
        <v>2803</v>
      </c>
      <c r="B242" s="1162"/>
      <c r="C242" s="1162"/>
      <c r="D242" s="1162"/>
      <c r="E242" s="1162"/>
      <c r="F242" s="1162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6" t="s">
        <v>592</v>
      </c>
      <c r="B243" s="1106"/>
      <c r="C243" s="1106"/>
      <c r="D243" s="1106"/>
      <c r="E243" s="1136">
        <f>IF(ISBLANK('EKO4'!B8),"-",'EKO4'!B8)</f>
        <v>4489966</v>
      </c>
      <c r="F243" s="1136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10" t="s">
        <v>593</v>
      </c>
      <c r="B244" s="1110"/>
      <c r="C244" s="1110"/>
      <c r="D244" s="1110"/>
      <c r="E244" s="1141">
        <f>IF(ISBLANK('EKO4'!B9),"-",'EKO4'!B9)</f>
        <v>42828</v>
      </c>
      <c r="F244" s="1141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9" t="s">
        <v>1450</v>
      </c>
      <c r="B245" s="1139"/>
      <c r="C245" s="1139"/>
      <c r="D245" s="1139"/>
      <c r="E245" s="1142">
        <f>IF(ISBLANK('EKO6'!D6),"-",'EKO6'!D6)</f>
        <v>2987782</v>
      </c>
      <c r="F245" s="1142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6" t="s">
        <v>982</v>
      </c>
      <c r="B246" s="1166"/>
      <c r="C246" s="1166"/>
      <c r="D246" s="1166"/>
      <c r="E246" s="1137">
        <f>IF(ISBLANK(OBRAZ9!B5),"-",OBRAZ9!B5)</f>
        <v>1330479</v>
      </c>
      <c r="F246" s="113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7" t="s">
        <v>1451</v>
      </c>
      <c r="B247" s="1167"/>
      <c r="C247" s="1167"/>
      <c r="D247" s="1167"/>
      <c r="E247" s="1169">
        <f>IF(ISBLANK('EKO6'!E6),"-",'EKO6'!E6)</f>
        <v>28499</v>
      </c>
      <c r="F247" s="1169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8" t="s">
        <v>1452</v>
      </c>
      <c r="B248" s="1168"/>
      <c r="C248" s="1168"/>
      <c r="D248" s="1168"/>
      <c r="E248" s="1170">
        <f>IF(ISBLANK('EKO6'!B6),"-",'EKO6'!B6)</f>
        <v>805745</v>
      </c>
      <c r="F248" s="1170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7" t="s">
        <v>1453</v>
      </c>
      <c r="B249" s="1167"/>
      <c r="C249" s="1167"/>
      <c r="D249" s="1167"/>
      <c r="E249" s="1169">
        <f>IF(ISBLANK('EKO6'!C6),"-",'EKO6'!C6)</f>
        <v>7686</v>
      </c>
      <c r="F249" s="1169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9" t="s">
        <v>1454</v>
      </c>
      <c r="B250" s="1139"/>
      <c r="C250" s="1139"/>
      <c r="D250" s="1139"/>
      <c r="E250" s="1170">
        <f>IF(ISBLANK('EKO6'!F6),"-",'EKO6'!F6)</f>
        <v>0</v>
      </c>
      <c r="F250" s="1170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0" t="s">
        <v>1455</v>
      </c>
      <c r="B251" s="1140"/>
      <c r="C251" s="1140"/>
      <c r="D251" s="1140"/>
      <c r="E251" s="1138">
        <f>IF(ISBLANK('EKO6'!G6),"-",'EKO6'!G6)</f>
        <v>0</v>
      </c>
      <c r="F251" s="1138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8" t="s">
        <v>2804</v>
      </c>
      <c r="B255" s="1128"/>
      <c r="C255" s="1128"/>
      <c r="D255" s="1128"/>
      <c r="E255" s="1128"/>
      <c r="F255" s="1128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6" t="s">
        <v>588</v>
      </c>
      <c r="B256" s="1106"/>
      <c r="C256" s="1106"/>
      <c r="D256" s="1106"/>
      <c r="E256" s="1136">
        <f>IF(ISBLANK('EKO4'!B4),"-",'EKO4'!B4)</f>
        <v>672434</v>
      </c>
      <c r="F256" s="1136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10" t="s">
        <v>589</v>
      </c>
      <c r="B257" s="1110"/>
      <c r="C257" s="1110"/>
      <c r="D257" s="1110"/>
      <c r="E257" s="1141">
        <f>IF(ISBLANK('EKO4'!B5),"-",'EKO4'!B5)</f>
        <v>6414</v>
      </c>
      <c r="F257" s="1141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9" t="s">
        <v>590</v>
      </c>
      <c r="B258" s="1109"/>
      <c r="C258" s="1109"/>
      <c r="D258" s="1109"/>
      <c r="E258" s="1142">
        <f>IF(ISBLANK('EKO4'!B6),"-",'EKO4'!B6)</f>
        <v>668644</v>
      </c>
      <c r="F258" s="1142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7" t="s">
        <v>591</v>
      </c>
      <c r="B259" s="1107"/>
      <c r="C259" s="1107"/>
      <c r="D259" s="1107"/>
      <c r="E259" s="1138">
        <f>IF(ISBLANK('EKO4'!B7),"-",'EKO4'!B7)</f>
        <v>6378</v>
      </c>
      <c r="F259" s="1138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3" t="s">
        <v>1577</v>
      </c>
      <c r="B262" s="1163"/>
      <c r="C262" s="1163"/>
      <c r="D262" s="1163"/>
      <c r="E262" s="1163"/>
      <c r="F262" s="1163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36">
        <f>IF(ISBLANK('EKO4'!B10),"-",'EKO4'!B10)</f>
        <v>2274</v>
      </c>
      <c r="D263" s="1136"/>
      <c r="E263" s="1136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37">
        <f>IF(ISBLANK('EKO4'!B13),"-",'EKO4'!B13)</f>
        <v>5154</v>
      </c>
      <c r="D264" s="1137"/>
      <c r="E264" s="113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7" t="s">
        <v>1574</v>
      </c>
      <c r="B265" s="1107"/>
      <c r="C265" s="1138">
        <f>IF(ISBLANK('EKO4'!B16),"-",'EKO4'!B16)</f>
        <v>351653</v>
      </c>
      <c r="D265" s="1138"/>
      <c r="E265" s="1138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202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196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76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103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3" t="s">
        <v>779</v>
      </c>
      <c r="B298" s="1153"/>
      <c r="C298" s="1153"/>
      <c r="D298" s="1153"/>
      <c r="E298" s="1153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64" t="s">
        <v>127</v>
      </c>
      <c r="E299" s="1164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197</v>
      </c>
      <c r="C300" s="810">
        <f>IF(ISBLANK(POLJ3!C4),"-",POLJ3!C4)</f>
        <v>38</v>
      </c>
      <c r="D300" s="1154">
        <f>IF(ISBLANK(POLJ3!D4),"-",POLJ3!D4)</f>
        <v>159</v>
      </c>
      <c r="E300" s="1154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188</v>
      </c>
      <c r="C301" s="791">
        <f>IF(ISBLANK(POLJ3!C5),"-",POLJ3!C5)</f>
        <v>131</v>
      </c>
      <c r="D301" s="1155">
        <f>IF(ISBLANK(POLJ3!D5),"-",POLJ3!D5)</f>
        <v>57</v>
      </c>
      <c r="E301" s="1155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0</v>
      </c>
      <c r="C302" s="792">
        <f>IF(ISBLANK(POLJ3!C6),"-",POLJ3!C6)</f>
        <v>0</v>
      </c>
      <c r="D302" s="1156">
        <f>IF(ISBLANK(POLJ3!D6),"-",POLJ3!D6)</f>
        <v>0</v>
      </c>
      <c r="E302" s="1156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85</v>
      </c>
      <c r="C303" s="793">
        <f>IF(ISBLANK(POLJ3!C7),"-",POLJ3!C7)</f>
        <v>50</v>
      </c>
      <c r="D303" s="1165">
        <f>IF(ISBLANK(POLJ3!D7),"-",POLJ3!D7)</f>
        <v>35</v>
      </c>
      <c r="E303" s="1165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202</v>
      </c>
      <c r="C304" s="809">
        <f>IF(ISBLANK(POLJ3!C8),"-",POLJ3!C8)</f>
        <v>39</v>
      </c>
      <c r="D304" s="1123">
        <f>IF(ISBLANK(POLJ3!D8),"-",POLJ3!D8)</f>
        <v>163</v>
      </c>
      <c r="E304" s="1123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24">
        <f>IF(ISBLANK(POLJ2!B3),"-",POLJ2!B3)</f>
        <v>7.52</v>
      </c>
      <c r="C310" s="1124"/>
      <c r="D310" s="3"/>
      <c r="E310" s="5"/>
      <c r="F310" s="5"/>
      <c r="G310" s="817" t="s">
        <v>773</v>
      </c>
      <c r="H310" s="818">
        <f>IF(ISBLANK(POLJ2!H3),"-",POLJ2!H3)</f>
        <v>26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25">
        <f>IF(ISBLANK(POLJ2!B4),"-",POLJ2!B4)</f>
        <v>157.88999999999999</v>
      </c>
      <c r="C311" s="1125"/>
      <c r="D311" s="3"/>
      <c r="E311" s="5"/>
      <c r="F311" s="5"/>
      <c r="G311" s="812" t="s">
        <v>774</v>
      </c>
      <c r="H311" s="250">
        <f>IF(ISBLANK(POLJ2!H4),"-",POLJ2!H4)</f>
        <v>175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25">
        <f>IF(ISBLANK(POLJ2!B5),"-",POLJ2!B5)</f>
        <v>18.59</v>
      </c>
      <c r="C312" s="1125"/>
      <c r="D312" s="3"/>
      <c r="E312" s="5"/>
      <c r="F312" s="5"/>
      <c r="G312" s="812" t="s">
        <v>775</v>
      </c>
      <c r="H312" s="250">
        <f>IF(ISBLANK(POLJ2!H5),"-",POLJ2!H5)</f>
        <v>46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25">
        <f>IF(ISBLANK(POLJ2!B6),"-",POLJ2!B6)</f>
        <v>0.27</v>
      </c>
      <c r="C313" s="1125"/>
      <c r="D313" s="3"/>
      <c r="E313" s="5"/>
      <c r="F313" s="5"/>
      <c r="G313" s="814" t="s">
        <v>776</v>
      </c>
      <c r="H313" s="251">
        <f>IF(ISBLANK(POLJ2!H6),"-",POLJ2!H6)</f>
        <v>1819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25">
        <f>IF(ISBLANK(POLJ2!B7),"-",POLJ2!B7)</f>
        <v>42</v>
      </c>
      <c r="C314" s="1125"/>
      <c r="D314" s="3"/>
      <c r="E314" s="5"/>
      <c r="F314" s="5"/>
      <c r="G314" s="816" t="s">
        <v>16</v>
      </c>
      <c r="H314" s="819">
        <f>IF(ISBLANK(POLJ2!H7),"-",POLJ2!H7)</f>
        <v>2066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26">
        <f>IF(ISBLANK(POLJ2!B8),"-",POLJ2!B8)</f>
        <v>41.06</v>
      </c>
      <c r="C315" s="1126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52">
        <f>IF(ISBLANK(POLJ2!B9),"-",POLJ2!B9)</f>
        <v>267.33</v>
      </c>
      <c r="C316" s="115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6" t="s">
        <v>896</v>
      </c>
      <c r="B361" s="1106"/>
      <c r="C361" s="550">
        <f>IF(ISBLANK(OBRAZ1!B4),"-",OBRAZ1!B4)</f>
        <v>6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10" t="s">
        <v>897</v>
      </c>
      <c r="B362" s="1110"/>
      <c r="C362" s="347">
        <f>IF(ISBLANK(OBRAZ1!B5),"-",OBRAZ1!B5)</f>
        <v>27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9" t="s">
        <v>1305</v>
      </c>
      <c r="B363" s="1109"/>
      <c r="C363" s="350">
        <f>IF(ISBLANK(OBRAZ1!B6),"-",OBRAZ1!B6)</f>
        <v>1077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10" t="s">
        <v>1426</v>
      </c>
      <c r="B364" s="1110"/>
      <c r="C364" s="411">
        <f>IF(ISBLANK(OBRAZ1!B7),"-",OBRAZ1!B7)</f>
        <v>45.9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4258</v>
      </c>
      <c r="I364" s="810">
        <f>IF(ISBLANK(OBRAZ2!I6),"-",OBRAZ2!I6)</f>
        <v>4258</v>
      </c>
      <c r="J364" s="810">
        <f>IF(ISBLANK(OBRAZ2!J6),"-",OBRAZ2!J6)</f>
        <v>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9" t="s">
        <v>1306</v>
      </c>
      <c r="B365" s="1109"/>
      <c r="C365" s="350">
        <f>IF(ISBLANK(OBRAZ1!B8),"-",OBRAZ1!B8)</f>
        <v>2384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222</v>
      </c>
      <c r="I365" s="791">
        <f>IF(ISBLANK(OBRAZ2!I7),"-",OBRAZ2!I7)</f>
        <v>222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10" t="s">
        <v>1427</v>
      </c>
      <c r="B366" s="1110"/>
      <c r="C366" s="411">
        <f>IF(ISBLANK(OBRAZ1!B9),"-",OBRAZ1!B9)</f>
        <v>98.4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199</v>
      </c>
      <c r="I366" s="809">
        <f>IF(ISBLANK(OBRAZ2!I8),"-",OBRAZ2!I8)</f>
        <v>199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9" t="s">
        <v>195</v>
      </c>
      <c r="B367" s="1129"/>
      <c r="C367" s="465">
        <f>IF(ISBLANK(OBRAZ1!B10),"-",OBRAZ1!B10)</f>
        <v>943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76.396648044692739</v>
      </c>
      <c r="I377" s="853">
        <f>IF(ISBLANK(OBRAZ2!C14),"-",OBRAZ2!C23)</f>
        <v>78.93377172381399</v>
      </c>
      <c r="J377" s="853">
        <f>IF(ISBLANK(OBRAZ2!D14),"-",OBRAZ2!D23)</f>
        <v>78.587647593097188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3.7476722532588456</v>
      </c>
      <c r="I379" s="853">
        <f>IF(ISBLANK(OBRAZ2!C16),"-",OBRAZ2!C25)</f>
        <v>1.5500234852043211</v>
      </c>
      <c r="J379" s="853">
        <f>IF(ISBLANK(OBRAZ2!D16),"-",OBRAZ2!D25)</f>
        <v>1.2488646684831972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19.855679702048416</v>
      </c>
      <c r="I380" s="854">
        <f>IF(ISBLANK(OBRAZ2!C17),"-",OBRAZ2!C26)</f>
        <v>19.516204790981682</v>
      </c>
      <c r="J380" s="854">
        <f>IF(ISBLANK(OBRAZ2!D17),"-",OBRAZ2!D26)</f>
        <v>20.163487738419619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2" t="s">
        <v>1307</v>
      </c>
      <c r="B409" s="1122"/>
      <c r="C409" s="550">
        <f>IF(ISBLANK(OBRAZ5!B4),"-",OBRAZ5!B4)</f>
        <v>8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4" t="s">
        <v>1308</v>
      </c>
      <c r="B410" s="1114"/>
      <c r="C410" s="347">
        <f>IF(ISBLANK(OBRAZ5!B5),"-",OBRAZ5!B5)</f>
        <v>1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9" t="s">
        <v>1309</v>
      </c>
      <c r="B411" s="1109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4042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4081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3" t="s">
        <v>1310</v>
      </c>
      <c r="B414" s="1113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60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0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1" t="s">
        <v>1428</v>
      </c>
      <c r="B417" s="1111"/>
      <c r="C417" s="409">
        <f>IF(ISBLANK(OBRAZ5!B12),"-",OBRAZ5!B12)</f>
        <v>92.2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1038</v>
      </c>
      <c r="B418" s="1113"/>
      <c r="C418" s="319">
        <f>IF(ISBLANK(OBRAZ5!B13),"-",OBRAZ5!B13)</f>
        <v>995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1" t="s">
        <v>1429</v>
      </c>
      <c r="B419" s="1111"/>
      <c r="C419" s="409">
        <f>IF(ISBLANK(OBRAZ5!B14),"-",OBRAZ5!B14)</f>
        <v>96.6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3" t="s">
        <v>1458</v>
      </c>
      <c r="B420" s="1113"/>
      <c r="C420" s="409">
        <f>IF(ISBLANK(OBRAZ5!B15),"-",OBRAZ5!B15)</f>
        <v>0.6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9" t="s">
        <v>1441</v>
      </c>
      <c r="B421" s="1109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7" t="s">
        <v>478</v>
      </c>
      <c r="B422" s="1107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3" t="s">
        <v>1040</v>
      </c>
      <c r="B444" s="1133"/>
      <c r="C444" s="550">
        <f>IF(ISBLANK(OBRAZ7!B4),"-",OBRAZ7!B4)</f>
        <v>4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4" t="s">
        <v>1311</v>
      </c>
      <c r="B445" s="1134"/>
      <c r="C445" s="319">
        <f>IF(COUNT(OBRAZ8!B7,OBRAZ8!E7,OBRAZ8!H7)=0,"-",OBRAZ8!K7)</f>
        <v>2158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8" t="s">
        <v>1430</v>
      </c>
      <c r="B446" s="1158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9" t="s">
        <v>1312</v>
      </c>
      <c r="B447" s="1159"/>
      <c r="C447" s="350">
        <f>IF(COUNT(OBRAZ8!B23,OBRAZ8!E23,OBRAZ8!H23)=0,"-",OBRAZ8!K23)</f>
        <v>514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1" t="s">
        <v>1459</v>
      </c>
      <c r="B448" s="1131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8" t="s">
        <v>1460</v>
      </c>
      <c r="B449" s="1108"/>
      <c r="C449" s="409">
        <f>IF(ISBLANK(OBRAZ7!B9),"-",OBRAZ7!B9)</f>
        <v>0.6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7" t="s">
        <v>1442</v>
      </c>
      <c r="B450" s="1157"/>
      <c r="C450" s="465">
        <f>IF(ISBLANK(OBRAZ7!B10),"-",OBRAZ7!B10)</f>
        <v>210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6" t="s">
        <v>430</v>
      </c>
      <c r="B490" s="1106"/>
      <c r="C490" s="1106"/>
      <c r="D490" s="1051"/>
      <c r="E490" s="1055">
        <f>IF(ISBLANK(ZDRAV1!B4),"-",ZDRAV1!B4)</f>
        <v>96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3" t="s">
        <v>2239</v>
      </c>
      <c r="B491" s="1113"/>
      <c r="C491" s="1113"/>
      <c r="D491" s="1052"/>
      <c r="E491" s="409">
        <f>IF(ISBLANK(ZDRAV1!B5),"-",ZDRAV1!B5)</f>
        <v>0.9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3" t="s">
        <v>2747</v>
      </c>
      <c r="B492" s="1113"/>
      <c r="C492" s="1113"/>
      <c r="D492" s="1052"/>
      <c r="E492" s="409">
        <f>IF(ISBLANK(ZDRAV1!B6),"-",ZDRAV1!B6)</f>
        <v>0.9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3" t="s">
        <v>2748</v>
      </c>
      <c r="B493" s="1113"/>
      <c r="C493" s="1113"/>
      <c r="D493" s="1052"/>
      <c r="E493" s="409">
        <f>IF(ISBLANK(ZDRAV1!B7),"-",ZDRAV1!B7)</f>
        <v>0.5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3" t="s">
        <v>2749</v>
      </c>
      <c r="B494" s="1113"/>
      <c r="C494" s="1113"/>
      <c r="D494" s="1052"/>
      <c r="E494" s="409">
        <f>IF(ISBLANK(ZDRAV1!B8),"-",ZDRAV1!B8)</f>
        <v>0.17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6" t="s">
        <v>2741</v>
      </c>
      <c r="B495" s="1116"/>
      <c r="C495" s="1116"/>
      <c r="D495" s="1052"/>
      <c r="E495" s="409">
        <f>IF(ISBLANK(ZDRAV1!B9),"-",ZDRAV1!B9)</f>
        <v>1.9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59.3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6" t="s">
        <v>527</v>
      </c>
      <c r="B497" s="1116"/>
      <c r="C497" s="1116"/>
      <c r="D497" s="1053"/>
      <c r="E497" s="413">
        <f>IF(ISBLANK(ZDRAV1!B11),"-",ZDRAV1!B11)</f>
        <v>0.59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10" t="s">
        <v>2744</v>
      </c>
      <c r="B499" s="1110"/>
      <c r="C499" s="1110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9" t="s">
        <v>2240</v>
      </c>
      <c r="B500" s="1109"/>
      <c r="C500" s="1109"/>
      <c r="D500" s="415"/>
      <c r="E500" s="408">
        <f>IF(ISBLANK(ZDRAV1!B18),"-",ZDRAV1!B18)</f>
        <v>84.7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7" t="s">
        <v>2241</v>
      </c>
      <c r="B501" s="1107"/>
      <c r="C501" s="1107"/>
      <c r="D501" s="827"/>
      <c r="E501" s="803">
        <f>IF(ISBLANK(ZDRAV1!B19),"-",ZDRAV1!B19)</f>
        <v>80.599999999999994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06" t="s">
        <v>306</v>
      </c>
      <c r="B527" s="1106"/>
      <c r="C527" s="1106"/>
      <c r="D527" s="800"/>
      <c r="E527" s="550">
        <f>IF(ISBLANK('SOC1'!B4),"-",'SOC1'!B4)</f>
        <v>6043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3" t="s">
        <v>1561</v>
      </c>
      <c r="B528" s="1113"/>
      <c r="C528" s="1113"/>
      <c r="D528" s="787"/>
      <c r="E528" s="378">
        <f>IF(ISBLANK('SOC1'!B5),"-",'SOC1'!B5)</f>
        <v>5.8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3" t="s">
        <v>1560</v>
      </c>
      <c r="B529" s="1113"/>
      <c r="C529" s="1113"/>
      <c r="D529" s="787"/>
      <c r="E529" s="319">
        <f>IF(ISBLANK('SOC1'!B8),"-",'SOC1'!B8)</f>
        <v>22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3" t="s">
        <v>1014</v>
      </c>
      <c r="B530" s="1113"/>
      <c r="C530" s="1113"/>
      <c r="D530" s="787"/>
      <c r="E530" s="319">
        <f>IF(ISBLANK('SOC1'!B9),"-",'SOC1'!B9)</f>
        <v>275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7" t="s">
        <v>1013</v>
      </c>
      <c r="B531" s="1107"/>
      <c r="C531" s="1107"/>
      <c r="D531" s="828"/>
      <c r="E531" s="465">
        <f>IF(ISBLANK('SOC1'!B10),"-",'SOC1'!B10)</f>
        <v>4740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3" t="s">
        <v>1498</v>
      </c>
      <c r="B544" s="1143"/>
      <c r="C544" s="1143"/>
      <c r="D544" s="829"/>
      <c r="E544" s="830">
        <f>IF(ISBLANK('SOC9'!E7),"-",'SOC9'!E7)</f>
        <v>20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1" t="s">
        <v>1485</v>
      </c>
      <c r="B545" s="1111"/>
      <c r="C545" s="1111"/>
      <c r="D545" s="786"/>
      <c r="E545" s="319">
        <f>IF(ISBLANK('SOC3'!B4),"-",'SOC3'!B4)</f>
        <v>47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1" t="s">
        <v>1491</v>
      </c>
      <c r="B546" s="1111"/>
      <c r="C546" s="1111"/>
      <c r="D546" s="786"/>
      <c r="E546" s="409">
        <f>IF(ISBLANK('SOC3'!B5),"-",'SOC3'!B5)</f>
        <v>2.6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30" t="s">
        <v>1492</v>
      </c>
      <c r="B547" s="1130"/>
      <c r="C547" s="1130"/>
      <c r="D547" s="788"/>
      <c r="E547" s="408">
        <f>IF(ISBLANK('SOC3'!B6),"-",'SOC3'!B6)</f>
        <v>0.2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1493</v>
      </c>
      <c r="B548" s="1114"/>
      <c r="C548" s="1114"/>
      <c r="D548" s="782"/>
      <c r="E548" s="411">
        <f>IF(ISBLANK('SOC3'!B7),"-",'SOC3'!B7)</f>
        <v>2.4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1486</v>
      </c>
      <c r="B549" s="1113"/>
      <c r="C549" s="1113"/>
      <c r="D549" s="787"/>
      <c r="E549" s="319">
        <f>IF(ISBLANK('SOC3'!B8),"-",'SOC3'!B8)</f>
        <v>7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9" t="s">
        <v>1677</v>
      </c>
      <c r="B550" s="1109"/>
      <c r="C550" s="1109"/>
      <c r="D550" s="784"/>
      <c r="E550" s="350">
        <f>IF(ISBLANK('SOC3'!B9),"-",'SOC3'!B9)</f>
        <v>60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7" t="s">
        <v>1678</v>
      </c>
      <c r="B551" s="1107"/>
      <c r="C551" s="1107"/>
      <c r="D551" s="828"/>
      <c r="E551" s="803">
        <f>IF(ISBLANK('SOC3'!B10),"-",'SOC3'!B10)</f>
        <v>0.3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2"/>
      <c r="B552" s="1112"/>
      <c r="C552" s="1112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6" t="s">
        <v>1939</v>
      </c>
      <c r="B563" s="1106"/>
      <c r="C563" s="1106"/>
      <c r="D563" s="826"/>
      <c r="E563" s="550">
        <f>IF(ISBLANK('SOC5'!B4),"-",'SOC5'!B4)</f>
        <v>798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10" t="s">
        <v>1495</v>
      </c>
      <c r="B564" s="1110"/>
      <c r="C564" s="1110"/>
      <c r="D564" s="785"/>
      <c r="E564" s="411">
        <f>IF(ISBLANK('SOC5'!B5),"-",'SOC5'!B5)</f>
        <v>0.8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9" t="s">
        <v>1487</v>
      </c>
      <c r="B565" s="1109"/>
      <c r="C565" s="1109"/>
      <c r="D565" s="784"/>
      <c r="E565" s="350">
        <f>IF(ISBLANK('SOC5'!B6),"-",'SOC5'!B6)</f>
        <v>587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10" t="s">
        <v>1494</v>
      </c>
      <c r="B566" s="1110"/>
      <c r="C566" s="1110"/>
      <c r="D566" s="785"/>
      <c r="E566" s="411">
        <f>IF(ISBLANK('SOC5'!B7),"-",'SOC5'!B7)</f>
        <v>3.2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1489</v>
      </c>
      <c r="B567" s="1109"/>
      <c r="C567" s="1109"/>
      <c r="D567" s="784"/>
      <c r="E567" s="350">
        <f>IF(ISBLANK('SOC5'!B8),"-",'SOC5'!B8)</f>
        <v>370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10" t="s">
        <v>1497</v>
      </c>
      <c r="B568" s="1110"/>
      <c r="C568" s="1110"/>
      <c r="D568" s="785"/>
      <c r="E568" s="411">
        <f>IF(ISBLANK('SOC5'!B9),"-",'SOC5'!B9)</f>
        <v>2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3" t="s">
        <v>1488</v>
      </c>
      <c r="B569" s="1113"/>
      <c r="C569" s="1113"/>
      <c r="D569" s="787"/>
      <c r="E569" s="319">
        <f>IF('SOC6'!E7&gt;0,'SOC6'!E7,"-")</f>
        <v>166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3" t="s">
        <v>1490</v>
      </c>
      <c r="B570" s="1113"/>
      <c r="C570" s="1113"/>
      <c r="D570" s="787"/>
      <c r="E570" s="319">
        <f>IF(ISBLANK('SOC5'!B11),"-",'SOC5'!B11)</f>
        <v>460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7" t="s">
        <v>1496</v>
      </c>
      <c r="B571" s="1107"/>
      <c r="C571" s="1107"/>
      <c r="D571" s="828"/>
      <c r="E571" s="803">
        <f>IF(ISBLANK('SOC5'!B12),"-",'SOC5'!B12)</f>
        <v>0.4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2" t="s">
        <v>1257</v>
      </c>
      <c r="B596" s="1122"/>
      <c r="C596" s="1122"/>
      <c r="D596" s="832"/>
      <c r="E596" s="550">
        <f>IF(ISBLANK('SOC7'!B5),"-",'SOC7'!B5)</f>
        <v>72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4" t="s">
        <v>1258</v>
      </c>
      <c r="B597" s="1114"/>
      <c r="C597" s="1114"/>
      <c r="D597" s="782"/>
      <c r="E597" s="347">
        <f>IF(ISBLANK('SOC7'!B6),"-",'SOC7'!B6)</f>
        <v>88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30" t="s">
        <v>495</v>
      </c>
      <c r="B598" s="1130"/>
      <c r="C598" s="1130"/>
      <c r="D598" s="788"/>
      <c r="E598" s="350">
        <f>IF(ISBLANK('SOC7'!B9),"-",'SOC7'!B9)</f>
        <v>53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5" t="s">
        <v>898</v>
      </c>
      <c r="B599" s="1115"/>
      <c r="C599" s="1115"/>
      <c r="D599" s="833"/>
      <c r="E599" s="465">
        <f>IF(ISBLANK('SOC7'!B10),"-",'SOC7'!B10)</f>
        <v>4.2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6" t="s">
        <v>935</v>
      </c>
      <c r="B625" s="1106"/>
      <c r="C625" s="1106"/>
      <c r="D625" s="826"/>
      <c r="E625" s="802">
        <f>IF(ISBLANK(IZBORI!B4),"-",IZBORI!B4)</f>
        <v>38.4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7" t="s">
        <v>1559</v>
      </c>
      <c r="B626" s="1107"/>
      <c r="C626" s="1107"/>
      <c r="D626" s="828"/>
      <c r="E626" s="803">
        <f>IF(ISBLANK(IZBORI!B5),"-",IZBORI!B5)</f>
        <v>46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6" t="s">
        <v>1313</v>
      </c>
      <c r="B635" s="1106"/>
      <c r="C635" s="1106"/>
      <c r="D635" s="826"/>
      <c r="E635" s="550">
        <f>IF(ISBLANK(PRAV1!B4),"-",PRAV1!B4)</f>
        <v>18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3" t="s">
        <v>389</v>
      </c>
      <c r="B636" s="1113"/>
      <c r="C636" s="1113"/>
      <c r="D636" s="787"/>
      <c r="E636" s="319">
        <f>IF(ISBLANK(PRAV1!B5),"-",PRAV1!B5)</f>
        <v>211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7" t="s">
        <v>890</v>
      </c>
      <c r="B637" s="1107"/>
      <c r="C637" s="1107"/>
      <c r="D637" s="828"/>
      <c r="E637" s="465">
        <f>IF(ISBLANK(PRAV1!B6),"-",PRAV1!B6)</f>
        <v>31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2" t="s">
        <v>1432</v>
      </c>
      <c r="B649" s="1122"/>
      <c r="C649" s="1122"/>
      <c r="D649" s="832"/>
      <c r="E649" s="550">
        <f>IF(ISBLANK(SAOBINFR1!B4),"-",SAOBINFR1!B4)</f>
        <v>109.07899999999999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3" t="s">
        <v>2245</v>
      </c>
      <c r="B650" s="1113"/>
      <c r="C650" s="1113"/>
      <c r="D650" s="787"/>
      <c r="E650" s="319">
        <f>IF(ISBLANK(SAOBINFR1!B11),"-",SAOBINFR1!B11)</f>
        <v>0.4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7" t="s">
        <v>1291</v>
      </c>
      <c r="B651" s="1107"/>
      <c r="C651" s="1107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1" t="s">
        <v>2247</v>
      </c>
      <c r="B676" s="1171"/>
      <c r="C676" s="117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2248</v>
      </c>
      <c r="B677" s="1147"/>
      <c r="C677" s="1147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2249</v>
      </c>
      <c r="B678" s="1148"/>
      <c r="C678" s="1148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2250</v>
      </c>
      <c r="B679" s="1149"/>
      <c r="C679" s="1149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2252</v>
      </c>
      <c r="B680" s="1150"/>
      <c r="C680" s="1150"/>
      <c r="D680" s="997"/>
      <c r="E680" s="989">
        <f>IF(ISBLANK(SAOBINFR1!B9),"-",SAOBINFR1!B9)</f>
        <v>432.1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2251</v>
      </c>
      <c r="B681" s="1151"/>
      <c r="C681" s="1151"/>
      <c r="D681" s="998"/>
      <c r="E681" s="999">
        <f>IF(ISBLANK(SAOBINFR1!B10),"-",SAOBINFR1!B10)</f>
        <v>14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4" t="s">
        <v>1083</v>
      </c>
      <c r="B695" s="1104"/>
      <c r="C695" s="836">
        <f>IF(ISBLANK(INDEKSI1!B6),"-",INDEKSI1!B6)</f>
        <v>16.073239999999998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3" t="s">
        <v>1084</v>
      </c>
      <c r="B696" s="1103"/>
      <c r="C696" s="545">
        <f>IF(ISBLANK(INDEKSI1!B7),"-",INDEKSI1!B7)</f>
        <v>20</v>
      </c>
      <c r="D696" s="317"/>
      <c r="E696" s="316"/>
      <c r="F696" s="5"/>
      <c r="G696" s="839">
        <v>2012</v>
      </c>
      <c r="H696" s="837">
        <f>IF(ISBLANK(INDEKSI2!B5),"-",INDEKSI2!B5)</f>
        <v>35.159999999999997</v>
      </c>
      <c r="I696" s="837">
        <f>IF(ISBLANK(INDEKSI2!C5),"-",INDEKSI2!C5)</f>
        <v>24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7" t="s">
        <v>1085</v>
      </c>
      <c r="B697" s="1117"/>
      <c r="C697" s="808">
        <f>IF(ISBLANK(INDEKSI1!B8),"-",INDEKSI1!B8)</f>
        <v>52.5</v>
      </c>
      <c r="D697" s="317"/>
      <c r="E697" s="316"/>
      <c r="F697" s="5"/>
      <c r="G697" s="840">
        <v>2013</v>
      </c>
      <c r="H697" s="561">
        <f>IF(ISBLANK(INDEKSI2!B6),"-",INDEKSI2!B6)</f>
        <v>35.74</v>
      </c>
      <c r="I697" s="561">
        <f>IF(ISBLANK(INDEKSI2!C6),"-",INDEKSI2!C6)</f>
        <v>31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8"/>
      <c r="B698" s="1118"/>
      <c r="C698" s="545"/>
      <c r="D698" s="317"/>
      <c r="E698" s="316"/>
      <c r="F698" s="5"/>
      <c r="G698" s="841">
        <v>2014</v>
      </c>
      <c r="H698" s="838">
        <f>IF(ISBLANK(INDEKSI2!B7),"-",INDEKSI2!B7)</f>
        <v>36.25</v>
      </c>
      <c r="I698" s="838">
        <f>IF(ISBLANK(INDEKSI2!C7),"-",INDEKSI2!C7)</f>
        <v>35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60" t="s">
        <v>1731</v>
      </c>
      <c r="B708" s="1160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12872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26265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1" t="s">
        <v>1734</v>
      </c>
      <c r="B711" s="1161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25367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51274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2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05" t="s">
        <v>1286</v>
      </c>
      <c r="C742" s="1105"/>
      <c r="D742" s="1105"/>
      <c r="E742" s="1105"/>
      <c r="F742" s="1105"/>
      <c r="G742" s="1105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30.7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1.9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6.9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5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36.25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35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16.073239999999998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20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52.5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37.76</v>
      </c>
      <c r="C4" s="723">
        <v>17</v>
      </c>
      <c r="D4" s="712"/>
      <c r="E4" s="713"/>
      <c r="F4" s="714"/>
    </row>
    <row r="5" spans="1:6" x14ac:dyDescent="0.25">
      <c r="A5" s="288">
        <v>2012</v>
      </c>
      <c r="B5" s="616">
        <v>35.159999999999997</v>
      </c>
      <c r="C5" s="724">
        <v>24</v>
      </c>
      <c r="D5" s="715"/>
      <c r="E5" s="643"/>
      <c r="F5" s="716"/>
    </row>
    <row r="6" spans="1:6" x14ac:dyDescent="0.25">
      <c r="A6" s="288">
        <v>2013</v>
      </c>
      <c r="B6" s="616">
        <v>35.74</v>
      </c>
      <c r="C6" s="724">
        <v>31</v>
      </c>
      <c r="D6" s="717">
        <v>16.073239999999998</v>
      </c>
      <c r="E6" s="611">
        <v>20</v>
      </c>
      <c r="F6" s="718">
        <v>52.5</v>
      </c>
    </row>
    <row r="7" spans="1:6" x14ac:dyDescent="0.25">
      <c r="A7" s="221">
        <v>2014</v>
      </c>
      <c r="B7" s="617">
        <v>36.25</v>
      </c>
      <c r="C7" s="725">
        <v>35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202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76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196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7.52</v>
      </c>
      <c r="G3" s="219" t="s">
        <v>773</v>
      </c>
      <c r="H3" s="71">
        <v>26</v>
      </c>
    </row>
    <row r="4" spans="1:9" x14ac:dyDescent="0.25">
      <c r="A4" s="288" t="s">
        <v>768</v>
      </c>
      <c r="B4" s="216">
        <v>157.88999999999999</v>
      </c>
      <c r="G4" s="288" t="s">
        <v>774</v>
      </c>
      <c r="H4" s="216">
        <v>175</v>
      </c>
    </row>
    <row r="5" spans="1:9" x14ac:dyDescent="0.25">
      <c r="A5" s="288" t="s">
        <v>769</v>
      </c>
      <c r="B5" s="216">
        <v>18.59</v>
      </c>
      <c r="G5" s="288" t="s">
        <v>775</v>
      </c>
      <c r="H5" s="216">
        <v>46</v>
      </c>
    </row>
    <row r="6" spans="1:9" x14ac:dyDescent="0.25">
      <c r="A6" s="288" t="s">
        <v>770</v>
      </c>
      <c r="B6" s="216">
        <v>0.27</v>
      </c>
      <c r="G6" s="288" t="s">
        <v>776</v>
      </c>
      <c r="H6" s="216">
        <v>1819</v>
      </c>
    </row>
    <row r="7" spans="1:9" x14ac:dyDescent="0.25">
      <c r="A7" s="288" t="s">
        <v>771</v>
      </c>
      <c r="B7" s="216">
        <v>42</v>
      </c>
      <c r="G7" s="1" t="s">
        <v>24</v>
      </c>
      <c r="H7" s="290">
        <v>2066</v>
      </c>
    </row>
    <row r="8" spans="1:9" x14ac:dyDescent="0.25">
      <c r="A8" s="289" t="s">
        <v>772</v>
      </c>
      <c r="B8" s="73">
        <v>41.06</v>
      </c>
    </row>
    <row r="9" spans="1:9" x14ac:dyDescent="0.25">
      <c r="A9" s="1" t="s">
        <v>24</v>
      </c>
      <c r="B9" s="290">
        <v>267.33</v>
      </c>
      <c r="I9" s="41" t="s">
        <v>884</v>
      </c>
    </row>
    <row r="10" spans="1:9" x14ac:dyDescent="0.25">
      <c r="G10" s="29" t="s">
        <v>783</v>
      </c>
      <c r="H10" s="58">
        <v>103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197</v>
      </c>
      <c r="C4" s="55">
        <v>38</v>
      </c>
      <c r="D4" s="110">
        <v>159</v>
      </c>
    </row>
    <row r="5" spans="1:4" ht="30" customHeight="1" x14ac:dyDescent="0.25">
      <c r="A5" s="276" t="s">
        <v>892</v>
      </c>
      <c r="B5" s="214">
        <v>188</v>
      </c>
      <c r="C5" s="58">
        <v>131</v>
      </c>
      <c r="D5" s="162">
        <v>57</v>
      </c>
    </row>
    <row r="6" spans="1:4" x14ac:dyDescent="0.25">
      <c r="A6" s="276" t="s">
        <v>780</v>
      </c>
      <c r="B6" s="214">
        <v>0</v>
      </c>
      <c r="C6" s="58">
        <v>0</v>
      </c>
      <c r="D6" s="162">
        <v>0</v>
      </c>
    </row>
    <row r="7" spans="1:4" ht="30" x14ac:dyDescent="0.25">
      <c r="A7" s="276" t="s">
        <v>781</v>
      </c>
      <c r="B7" s="214">
        <v>85</v>
      </c>
      <c r="C7" s="58">
        <v>50</v>
      </c>
      <c r="D7" s="162">
        <v>35</v>
      </c>
    </row>
    <row r="8" spans="1:4" x14ac:dyDescent="0.25">
      <c r="A8" s="203" t="s">
        <v>782</v>
      </c>
      <c r="B8" s="72">
        <v>202</v>
      </c>
      <c r="C8" s="61">
        <v>39</v>
      </c>
      <c r="D8" s="111">
        <v>163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>
        <f>C5/B5*100</f>
        <v>69.680851063829792</v>
      </c>
      <c r="C15" s="280">
        <f>D5/B5*100</f>
        <v>30.319148936170215</v>
      </c>
    </row>
    <row r="16" spans="1:4" ht="30" x14ac:dyDescent="0.25">
      <c r="A16" s="281" t="s">
        <v>829</v>
      </c>
      <c r="B16" s="285">
        <f>C4/B4*100</f>
        <v>19.289340101522843</v>
      </c>
      <c r="C16" s="282">
        <f>D4/B4*100</f>
        <v>80.710659898477161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>
        <f t="shared" ref="B22:C23" si="0">B15</f>
        <v>69.680851063829792</v>
      </c>
      <c r="C22" s="280">
        <f t="shared" si="0"/>
        <v>30.319148936170215</v>
      </c>
    </row>
    <row r="23" spans="1:3" ht="30" x14ac:dyDescent="0.25">
      <c r="A23" s="281" t="s">
        <v>866</v>
      </c>
      <c r="B23" s="287">
        <f t="shared" si="0"/>
        <v>19.289340101522843</v>
      </c>
      <c r="C23" s="286">
        <f t="shared" si="0"/>
        <v>80.710659898477161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6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27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1077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45.9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2384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98.4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943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4521</v>
      </c>
      <c r="C6" s="975">
        <v>4521</v>
      </c>
      <c r="D6" s="947">
        <v>0</v>
      </c>
      <c r="E6" s="975">
        <v>4296</v>
      </c>
      <c r="F6" s="975">
        <v>4296</v>
      </c>
      <c r="G6" s="947">
        <v>0</v>
      </c>
      <c r="H6" s="601">
        <v>4258</v>
      </c>
      <c r="I6" s="618">
        <v>4258</v>
      </c>
      <c r="J6" s="947">
        <v>0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476</v>
      </c>
      <c r="C7" s="977">
        <v>476</v>
      </c>
      <c r="D7" s="978">
        <v>0</v>
      </c>
      <c r="E7" s="977">
        <v>319</v>
      </c>
      <c r="F7" s="977">
        <v>319</v>
      </c>
      <c r="G7" s="978">
        <v>0</v>
      </c>
      <c r="H7" s="755">
        <v>222</v>
      </c>
      <c r="I7" s="692">
        <v>222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283</v>
      </c>
      <c r="C8" s="980">
        <v>283</v>
      </c>
      <c r="D8" s="981">
        <v>0</v>
      </c>
      <c r="E8" s="980">
        <v>302</v>
      </c>
      <c r="F8" s="980">
        <v>302</v>
      </c>
      <c r="G8" s="981">
        <v>0</v>
      </c>
      <c r="H8" s="756">
        <v>199</v>
      </c>
      <c r="I8" s="693">
        <v>199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3282</v>
      </c>
      <c r="C14" s="753">
        <v>3361</v>
      </c>
      <c r="D14" s="753">
        <v>3461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161</v>
      </c>
      <c r="C16" s="1038">
        <v>66</v>
      </c>
      <c r="D16" s="753">
        <v>55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853</v>
      </c>
      <c r="C17" s="754">
        <v>831</v>
      </c>
      <c r="D17" s="754">
        <v>888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76.396648044692739</v>
      </c>
      <c r="C23" s="292">
        <f>C14/SUM(C12:C17)*100</f>
        <v>78.93377172381399</v>
      </c>
      <c r="D23" s="292">
        <f>D14/SUM(D12:D17)*100</f>
        <v>78.587647593097188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3.7476722532588456</v>
      </c>
      <c r="C25" s="292">
        <f>C16/SUM(C12:C17)*100</f>
        <v>1.5500234852043211</v>
      </c>
      <c r="D25" s="292">
        <f>D16/SUM(D12:D17)*100</f>
        <v>1.2488646684831972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19.855679702048416</v>
      </c>
      <c r="C26" s="293">
        <f>C17/SUM(C12:C17)*100</f>
        <v>19.516204790981682</v>
      </c>
      <c r="D26" s="293">
        <f>D17/SUM(D12:D17)*100</f>
        <v>20.163487738419619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10.9</v>
      </c>
      <c r="C7" s="602">
        <v>13.7</v>
      </c>
      <c r="D7" s="602">
        <v>17.100000000000001</v>
      </c>
    </row>
    <row r="8" spans="1:6" x14ac:dyDescent="0.25">
      <c r="A8" s="697" t="s">
        <v>952</v>
      </c>
      <c r="B8" s="753">
        <v>1.2</v>
      </c>
      <c r="C8" s="753">
        <v>1.4</v>
      </c>
      <c r="D8" s="753">
        <v>1.4</v>
      </c>
    </row>
    <row r="9" spans="1:6" x14ac:dyDescent="0.25">
      <c r="A9" s="698" t="s">
        <v>224</v>
      </c>
      <c r="B9" s="754">
        <v>87.9</v>
      </c>
      <c r="C9" s="754">
        <v>84.9</v>
      </c>
      <c r="D9" s="754">
        <v>81.5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10.9</v>
      </c>
      <c r="C13" s="699">
        <f t="shared" ref="C13:D13" si="1">IF(ISBLANK(C7),"",C7)</f>
        <v>13.7</v>
      </c>
      <c r="D13" s="699">
        <f t="shared" si="1"/>
        <v>17.100000000000001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1.2</v>
      </c>
      <c r="C14" s="700">
        <f t="shared" si="2"/>
        <v>1.4</v>
      </c>
      <c r="D14" s="700">
        <f t="shared" si="2"/>
        <v>1.4</v>
      </c>
    </row>
    <row r="15" spans="1:6" x14ac:dyDescent="0.25">
      <c r="A15" s="704" t="s">
        <v>1671</v>
      </c>
      <c r="B15" s="701">
        <f t="shared" si="2"/>
        <v>87.9</v>
      </c>
      <c r="C15" s="701">
        <f t="shared" si="2"/>
        <v>84.9</v>
      </c>
      <c r="D15" s="701">
        <f t="shared" si="2"/>
        <v>81.5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10.9</v>
      </c>
      <c r="C18" s="699">
        <f t="shared" ref="C18:D18" si="4">IF(ISBLANK(C7),"",C7)</f>
        <v>13.7</v>
      </c>
      <c r="D18" s="699">
        <f t="shared" si="4"/>
        <v>17.100000000000001</v>
      </c>
    </row>
    <row r="19" spans="1:5" x14ac:dyDescent="0.25">
      <c r="A19" s="703" t="s">
        <v>1673</v>
      </c>
      <c r="B19" s="700">
        <f t="shared" ref="B19:D20" si="5">IF(ISBLANK(B8),"",B8)</f>
        <v>1.2</v>
      </c>
      <c r="C19" s="700">
        <f t="shared" si="5"/>
        <v>1.4</v>
      </c>
      <c r="D19" s="700">
        <f t="shared" si="5"/>
        <v>1.4</v>
      </c>
    </row>
    <row r="20" spans="1:5" x14ac:dyDescent="0.25">
      <c r="A20" s="704" t="s">
        <v>1674</v>
      </c>
      <c r="B20" s="701">
        <f t="shared" si="5"/>
        <v>87.9</v>
      </c>
      <c r="C20" s="701">
        <f t="shared" si="5"/>
        <v>84.9</v>
      </c>
      <c r="D20" s="701">
        <f t="shared" si="5"/>
        <v>81.5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86.9</v>
      </c>
      <c r="C5" s="613">
        <v>91.7</v>
      </c>
      <c r="D5" s="1039">
        <v>89.3</v>
      </c>
      <c r="F5" s="28"/>
      <c r="G5" s="695">
        <f>A5</f>
        <v>2020</v>
      </c>
      <c r="H5" s="671">
        <f>IF(ISBLANK(B5),"",B5)</f>
        <v>86.9</v>
      </c>
      <c r="I5" s="620">
        <f t="shared" ref="H5:I7" si="0">IF(ISBLANK(C5),"",C5)</f>
        <v>91.7</v>
      </c>
    </row>
    <row r="6" spans="1:10" x14ac:dyDescent="0.25">
      <c r="A6" s="751">
        <v>2021</v>
      </c>
      <c r="B6" s="603">
        <v>83</v>
      </c>
      <c r="C6" s="614">
        <v>80.400000000000006</v>
      </c>
      <c r="D6" s="948">
        <v>81.599999999999994</v>
      </c>
      <c r="F6" s="44"/>
      <c r="G6" s="695">
        <f t="shared" ref="G6:G7" si="1">A6</f>
        <v>2021</v>
      </c>
      <c r="H6" s="672">
        <f t="shared" si="0"/>
        <v>83</v>
      </c>
      <c r="I6" s="621">
        <f t="shared" si="0"/>
        <v>80.400000000000006</v>
      </c>
    </row>
    <row r="7" spans="1:10" x14ac:dyDescent="0.25">
      <c r="A7" s="752">
        <v>2022</v>
      </c>
      <c r="B7" s="603">
        <v>101.1</v>
      </c>
      <c r="C7" s="614">
        <v>83.8</v>
      </c>
      <c r="D7" s="948">
        <v>91.7</v>
      </c>
      <c r="F7" s="44"/>
      <c r="G7" s="695">
        <f t="shared" si="1"/>
        <v>2022</v>
      </c>
      <c r="H7" s="673">
        <f t="shared" si="0"/>
        <v>101.1</v>
      </c>
      <c r="I7" s="622">
        <f t="shared" si="0"/>
        <v>83.8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86.9</v>
      </c>
      <c r="I13" s="620">
        <f>IF(ISBLANK(C5),"",C5)</f>
        <v>91.7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83</v>
      </c>
      <c r="I14" s="621">
        <f t="shared" si="3"/>
        <v>80.400000000000006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101.1</v>
      </c>
      <c r="I15" s="622">
        <f t="shared" si="4"/>
        <v>83.8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19" t="str">
        <f>'DEM1'!B2</f>
        <v>Раковица</v>
      </c>
      <c r="B15" s="1119"/>
      <c r="C15" s="1119"/>
      <c r="D15" s="1119"/>
      <c r="E15" s="1119"/>
      <c r="F15" s="1119"/>
      <c r="G15" s="1119"/>
      <c r="H15" s="1119"/>
      <c r="I15" s="1119"/>
      <c r="J15" s="1119"/>
      <c r="K15" s="1119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5" t="s">
        <v>2792</v>
      </c>
      <c r="B33" s="1135"/>
      <c r="C33" s="1135"/>
      <c r="D33" s="1135"/>
      <c r="E33" s="1135"/>
      <c r="F33" s="1135"/>
      <c r="G33" s="1135"/>
      <c r="H33" s="1135"/>
      <c r="I33" s="1135"/>
      <c r="J33" s="1135"/>
      <c r="K33" s="1135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30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0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104837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3495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9.3000000000000007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15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-5.7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75.3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43.4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136.1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2.39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94818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135577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21">
        <f>'DEM2'!A7</f>
        <v>2021</v>
      </c>
      <c r="C60" s="1121"/>
      <c r="D60" s="391"/>
      <c r="E60" s="1121">
        <f>'DEM2'!A8</f>
        <v>2022</v>
      </c>
      <c r="F60" s="1121"/>
      <c r="Y60" s="11"/>
      <c r="Z60" s="15"/>
    </row>
    <row r="61" spans="1:26" ht="18" customHeight="1" x14ac:dyDescent="0.25">
      <c r="A61" s="213"/>
      <c r="B61" s="1121"/>
      <c r="C61" s="1121"/>
      <c r="D61" s="392"/>
      <c r="E61" s="1121"/>
      <c r="F61" s="1121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3334</v>
      </c>
      <c r="C63" s="550">
        <f>IF(ISBLANK('DEM2'!C7),"-",'DEM2'!C7)</f>
        <v>3625</v>
      </c>
      <c r="D63" s="550"/>
      <c r="E63" s="550">
        <f>IF(ISBLANK('DEM2'!D8),"-",'DEM2'!D8)</f>
        <v>3249</v>
      </c>
      <c r="F63" s="550">
        <f>IF(ISBLANK('DEM2'!C8),"-",'DEM2'!C8)</f>
        <v>3489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4157</v>
      </c>
      <c r="C64" s="319">
        <f>IF(ISBLANK('DEM2'!F7),"-",'DEM2'!F7)</f>
        <v>4346</v>
      </c>
      <c r="D64" s="791"/>
      <c r="E64" s="319">
        <f>IF(ISBLANK('DEM2'!G8),"-",'DEM2'!G8)</f>
        <v>4256</v>
      </c>
      <c r="F64" s="319">
        <f>IF(ISBLANK('DEM2'!F8),"-",'DEM2'!F8)</f>
        <v>4269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2074</v>
      </c>
      <c r="C65" s="347">
        <f>IF(ISBLANK('DEM2'!I7),"-",'DEM2'!I7)</f>
        <v>2110</v>
      </c>
      <c r="D65" s="395"/>
      <c r="E65" s="347">
        <f>IF(ISBLANK('DEM2'!J8),"-",'DEM2'!J8)</f>
        <v>1986</v>
      </c>
      <c r="F65" s="347">
        <f>IF(ISBLANK('DEM2'!I8),"-",'DEM2'!I8)</f>
        <v>2083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9052</v>
      </c>
      <c r="C66" s="350">
        <f>IF(ISBLANK('DEM2'!L7),"-",'DEM2'!L7)</f>
        <v>9555</v>
      </c>
      <c r="D66" s="396"/>
      <c r="E66" s="350">
        <f>IF(ISBLANK('DEM2'!M8),"-",'DEM2'!M8)</f>
        <v>9002</v>
      </c>
      <c r="F66" s="350">
        <f>IF(ISBLANK('DEM2'!L8),"-",'DEM2'!L8)</f>
        <v>9315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8345</v>
      </c>
      <c r="C67" s="347">
        <f>IF(ISBLANK('DEM2'!O7),"-",'DEM2'!O7)</f>
        <v>8357</v>
      </c>
      <c r="D67" s="395"/>
      <c r="E67" s="347">
        <f>IF(ISBLANK('DEM2'!P8),"-",'DEM2'!P8)</f>
        <v>8150</v>
      </c>
      <c r="F67" s="347">
        <f>IF(ISBLANK('DEM2'!O8),"-",'DEM2'!O8)</f>
        <v>8223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36055</v>
      </c>
      <c r="C68" s="319">
        <f>IF(ISBLANK('DEM2'!R7),"-",'DEM2'!R7)</f>
        <v>33163</v>
      </c>
      <c r="D68" s="397"/>
      <c r="E68" s="319">
        <f>IF(ISBLANK('DEM2'!S8),"-",'DEM2'!S8)</f>
        <v>35302</v>
      </c>
      <c r="F68" s="319">
        <f>IF(ISBLANK('DEM2'!R8),"-",'DEM2'!R8)</f>
        <v>32706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56682</v>
      </c>
      <c r="C69" s="465">
        <f>IF(ISBLANK('DEM2'!U7),"-",'DEM2'!U7)</f>
        <v>49504</v>
      </c>
      <c r="D69" s="801"/>
      <c r="E69" s="465">
        <f>IF(ISBLANK('DEM2'!V8),"-",'DEM2'!V8)</f>
        <v>55887</v>
      </c>
      <c r="F69" s="465">
        <f>IF(ISBLANK('DEM2'!U8),"-",'DEM2'!U8)</f>
        <v>48950</v>
      </c>
      <c r="Y69" s="11"/>
      <c r="Z69" s="15"/>
    </row>
    <row r="70" spans="1:26" ht="24.95" customHeight="1" x14ac:dyDescent="0.25">
      <c r="A70" s="1127" t="s">
        <v>1564</v>
      </c>
      <c r="B70" s="1127"/>
      <c r="C70" s="1127"/>
      <c r="D70" s="1127"/>
      <c r="E70" s="1127"/>
      <c r="F70" s="1127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4</v>
      </c>
      <c r="G115" s="802">
        <f>IF(ISBLANK('DEM2'!E23),"-",'DEM2'!E23)</f>
        <v>6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4.0999999999999996</v>
      </c>
      <c r="G116" s="409">
        <f>IF(ISBLANK('DEM2'!E24),"-",'DEM2'!E24)</f>
        <v>5.0999999999999996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6.2</v>
      </c>
      <c r="G117" s="803">
        <f>IF(ISBLANK('DEM2'!E25),"-",'DEM2'!E25)</f>
        <v>8.1999999999999993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7" t="s">
        <v>2733</v>
      </c>
      <c r="G118" s="1177"/>
      <c r="H118" s="1177"/>
      <c r="I118" s="1177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20767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43956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41.9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85003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2507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29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4" t="s">
        <v>1461</v>
      </c>
      <c r="B234" s="1104"/>
      <c r="C234" s="807">
        <f>IF(ISBLANK(SIROMASTVO1!B6),"-",SIROMASTVO1!B6)</f>
        <v>6.9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3" t="s">
        <v>1205</v>
      </c>
      <c r="B235" s="1103"/>
      <c r="C235" s="545">
        <f>IF(ISBLANK(SIROMASTVO1!B7),"-",SIROMASTVO1!B7)</f>
        <v>5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4" t="s">
        <v>1206</v>
      </c>
      <c r="B236" s="1144"/>
      <c r="C236" s="545">
        <f>IF(ISBLANK(SIROMASTVO1!B4),"-",SIROMASTVO1!B4)</f>
        <v>30.7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7" t="s">
        <v>1462</v>
      </c>
      <c r="B237" s="1117"/>
      <c r="C237" s="808">
        <f>IF(ISBLANK(SIROMASTVO1!B5),"-",SIROMASTVO1!B5)</f>
        <v>1.9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2" t="s">
        <v>2801</v>
      </c>
      <c r="B242" s="1162"/>
      <c r="C242" s="1162"/>
      <c r="D242" s="1162"/>
      <c r="E242" s="1162"/>
      <c r="F242" s="1162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6" t="s">
        <v>969</v>
      </c>
      <c r="B243" s="1106"/>
      <c r="C243" s="1106"/>
      <c r="D243" s="1106"/>
      <c r="E243" s="1136">
        <f>IF(ISBLANK('EKO4'!B8),"-",'EKO4'!B8)</f>
        <v>4489966</v>
      </c>
      <c r="F243" s="1136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10" t="s">
        <v>965</v>
      </c>
      <c r="B244" s="1110"/>
      <c r="C244" s="1110"/>
      <c r="D244" s="1110"/>
      <c r="E244" s="1141">
        <f>IF(ISBLANK('EKO4'!B9),"-",'EKO4'!B9)</f>
        <v>42828</v>
      </c>
      <c r="F244" s="1141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1463</v>
      </c>
      <c r="B245" s="1175"/>
      <c r="C245" s="1175"/>
      <c r="D245" s="1175"/>
      <c r="E245" s="1142">
        <f>IF(ISBLANK('EKO6'!D6),"-",'EKO6'!D6)</f>
        <v>2987782</v>
      </c>
      <c r="F245" s="1142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6" t="s">
        <v>983</v>
      </c>
      <c r="B246" s="1166"/>
      <c r="C246" s="1166"/>
      <c r="D246" s="1166"/>
      <c r="E246" s="1137">
        <f>IF(ISBLANK(OBRAZ9!B5),"-",OBRAZ9!B5)</f>
        <v>1330479</v>
      </c>
      <c r="F246" s="113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7" t="s">
        <v>1464</v>
      </c>
      <c r="B247" s="1167"/>
      <c r="C247" s="1167"/>
      <c r="D247" s="1167"/>
      <c r="E247" s="1169">
        <f>IF(ISBLANK('EKO6'!E6),"-",'EKO6'!E6)</f>
        <v>28499</v>
      </c>
      <c r="F247" s="1169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8" t="s">
        <v>1465</v>
      </c>
      <c r="B248" s="1168"/>
      <c r="C248" s="1168"/>
      <c r="D248" s="1168"/>
      <c r="E248" s="1170">
        <f>IF(ISBLANK('EKO6'!B6),"-",'EKO6'!B6)</f>
        <v>805745</v>
      </c>
      <c r="F248" s="1170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7" t="s">
        <v>1466</v>
      </c>
      <c r="B249" s="1167"/>
      <c r="C249" s="1167"/>
      <c r="D249" s="1167"/>
      <c r="E249" s="1169">
        <f>IF(ISBLANK('EKO6'!C6),"-",'EKO6'!C6)</f>
        <v>7686</v>
      </c>
      <c r="F249" s="1169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9" t="s">
        <v>1467</v>
      </c>
      <c r="B250" s="1139"/>
      <c r="C250" s="1139"/>
      <c r="D250" s="1139"/>
      <c r="E250" s="1170">
        <f>IF(ISBLANK('EKO6'!F6),"-",'EKO6'!F6)</f>
        <v>0</v>
      </c>
      <c r="F250" s="1170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0" t="s">
        <v>1468</v>
      </c>
      <c r="B251" s="1140"/>
      <c r="C251" s="1140"/>
      <c r="D251" s="1140"/>
      <c r="E251" s="1138">
        <f>IF(ISBLANK('EKO6'!G6),"-",'EKO6'!G6)</f>
        <v>0</v>
      </c>
      <c r="F251" s="1138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8" t="s">
        <v>2802</v>
      </c>
      <c r="B255" s="1128"/>
      <c r="C255" s="1128"/>
      <c r="D255" s="1128"/>
      <c r="E255" s="1128"/>
      <c r="F255" s="1128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6" t="s">
        <v>966</v>
      </c>
      <c r="B256" s="1106"/>
      <c r="C256" s="1106"/>
      <c r="D256" s="1106"/>
      <c r="E256" s="1136">
        <f>IF(ISBLANK('EKO4'!B4),"-",'EKO4'!B4)</f>
        <v>672434</v>
      </c>
      <c r="F256" s="1136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10" t="s">
        <v>971</v>
      </c>
      <c r="B257" s="1110"/>
      <c r="C257" s="1110"/>
      <c r="D257" s="1110"/>
      <c r="E257" s="1141">
        <f>IF(ISBLANK('EKO4'!B5),"-",'EKO4'!B5)</f>
        <v>6414</v>
      </c>
      <c r="F257" s="1141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9" t="s">
        <v>967</v>
      </c>
      <c r="B258" s="1109"/>
      <c r="C258" s="1109"/>
      <c r="D258" s="1109"/>
      <c r="E258" s="1142">
        <f>IF(ISBLANK('EKO4'!B6),"-",'EKO4'!B6)</f>
        <v>668644</v>
      </c>
      <c r="F258" s="1142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7" t="s">
        <v>968</v>
      </c>
      <c r="B259" s="1107"/>
      <c r="C259" s="1107"/>
      <c r="D259" s="1107"/>
      <c r="E259" s="1138">
        <f>IF(ISBLANK('EKO4'!B7),"-",'EKO4'!B7)</f>
        <v>6378</v>
      </c>
      <c r="F259" s="1138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6" t="s">
        <v>1575</v>
      </c>
      <c r="B262" s="1176"/>
      <c r="C262" s="1176"/>
      <c r="D262" s="1176"/>
      <c r="E262" s="1176"/>
      <c r="F262" s="1176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36">
        <f>IF(ISBLANK('EKO4'!B10),"-",'EKO4'!B10)</f>
        <v>2274</v>
      </c>
      <c r="D263" s="1136"/>
      <c r="E263" s="1136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5154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7" t="s">
        <v>970</v>
      </c>
      <c r="B265" s="1107"/>
      <c r="C265" s="1138">
        <f>IF(ISBLANK('EKO4'!B16),"-",'EKO4'!B16)</f>
        <v>351653</v>
      </c>
      <c r="D265" s="1138"/>
      <c r="E265" s="1138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202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196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76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103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3" t="s">
        <v>867</v>
      </c>
      <c r="B298" s="1153"/>
      <c r="C298" s="1153"/>
      <c r="D298" s="1153"/>
      <c r="E298" s="1153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21" t="s">
        <v>497</v>
      </c>
      <c r="E299" s="1121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197</v>
      </c>
      <c r="C300" s="810">
        <f>IF(ISBLANK(POLJ3!C4),"-",POLJ3!C4)</f>
        <v>38</v>
      </c>
      <c r="D300" s="1154">
        <f>IF(ISBLANK(POLJ3!D4),"-",POLJ3!D4)</f>
        <v>159</v>
      </c>
      <c r="E300" s="1154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188</v>
      </c>
      <c r="C301" s="791">
        <f>IF(ISBLANK(POLJ3!C5),"-",POLJ3!C5)</f>
        <v>131</v>
      </c>
      <c r="D301" s="1155">
        <f>IF(ISBLANK(POLJ3!D5),"-",POLJ3!D5)</f>
        <v>57</v>
      </c>
      <c r="E301" s="1155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0</v>
      </c>
      <c r="C302" s="792">
        <f>IF(ISBLANK(POLJ3!C6),"-",POLJ3!C6)</f>
        <v>0</v>
      </c>
      <c r="D302" s="1156">
        <f>IF(ISBLANK(POLJ3!D6),"-",POLJ3!D6)</f>
        <v>0</v>
      </c>
      <c r="E302" s="115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85</v>
      </c>
      <c r="C303" s="793">
        <f>IF(ISBLANK(POLJ3!C7),"-",POLJ3!C7)</f>
        <v>50</v>
      </c>
      <c r="D303" s="1165">
        <f>IF(ISBLANK(POLJ3!D7),"-",POLJ3!D7)</f>
        <v>35</v>
      </c>
      <c r="E303" s="1165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202</v>
      </c>
      <c r="C304" s="809">
        <f>IF(ISBLANK(POLJ3!C8),"-",POLJ3!C8)</f>
        <v>39</v>
      </c>
      <c r="D304" s="1123">
        <f>IF(ISBLANK(POLJ3!D8),"-",POLJ3!D8)</f>
        <v>163</v>
      </c>
      <c r="E304" s="1123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24">
        <f>IF(ISBLANK(POLJ2!B3),"-",POLJ2!B3)</f>
        <v>7.52</v>
      </c>
      <c r="C310" s="1124"/>
      <c r="D310" s="3"/>
      <c r="E310" s="5"/>
      <c r="F310" s="5"/>
      <c r="G310" s="817" t="s">
        <v>862</v>
      </c>
      <c r="H310" s="818">
        <f>IF(ISBLANK(POLJ2!H3),"-",POLJ2!H3)</f>
        <v>26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25">
        <f>IF(ISBLANK(POLJ2!B4),"-",POLJ2!B4)</f>
        <v>157.88999999999999</v>
      </c>
      <c r="C311" s="1125"/>
      <c r="D311" s="3"/>
      <c r="E311" s="5"/>
      <c r="F311" s="5"/>
      <c r="G311" s="812" t="s">
        <v>863</v>
      </c>
      <c r="H311" s="250">
        <f>IF(ISBLANK(POLJ2!H4),"-",POLJ2!H4)</f>
        <v>175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25">
        <f>IF(ISBLANK(POLJ2!B5),"-",POLJ2!B5)</f>
        <v>18.59</v>
      </c>
      <c r="C312" s="1125"/>
      <c r="D312" s="3"/>
      <c r="E312" s="5"/>
      <c r="F312" s="5"/>
      <c r="G312" s="812" t="s">
        <v>864</v>
      </c>
      <c r="H312" s="250">
        <f>IF(ISBLANK(POLJ2!H5),"-",POLJ2!H5)</f>
        <v>46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25">
        <f>IF(ISBLANK(POLJ2!B6),"-",POLJ2!B6)</f>
        <v>0.27</v>
      </c>
      <c r="C313" s="1125"/>
      <c r="D313" s="3"/>
      <c r="E313" s="5"/>
      <c r="F313" s="5"/>
      <c r="G313" s="814" t="s">
        <v>865</v>
      </c>
      <c r="H313" s="251">
        <f>IF(ISBLANK(POLJ2!H6),"-",POLJ2!H6)</f>
        <v>1819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25">
        <f>IF(ISBLANK(POLJ2!B7),"-",POLJ2!B7)</f>
        <v>42</v>
      </c>
      <c r="C314" s="1125"/>
      <c r="D314" s="3"/>
      <c r="E314" s="5"/>
      <c r="F314" s="5"/>
      <c r="G314" s="816" t="s">
        <v>855</v>
      </c>
      <c r="H314" s="819">
        <f>IF(ISBLANK(POLJ2!H7),"-",POLJ2!H7)</f>
        <v>2066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26">
        <f>IF(ISBLANK(POLJ2!B8),"-",POLJ2!B8)</f>
        <v>41.06</v>
      </c>
      <c r="C315" s="1126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52">
        <f>IF(ISBLANK(POLJ2!B9),"-",POLJ2!B9)</f>
        <v>267.33</v>
      </c>
      <c r="C316" s="115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9" t="s">
        <v>899</v>
      </c>
      <c r="B361" s="1179"/>
      <c r="C361" s="343">
        <f>IF(ISBLANK(OBRAZ1!B4),"-",OBRAZ1!B4)</f>
        <v>6</v>
      </c>
      <c r="D361" s="402"/>
      <c r="E361" s="344" t="str">
        <f>IF(LEN(OBRAZ1!C4)&gt;0,"(" &amp; OBRAZ1!C4 &amp; ")", "-")</f>
        <v>(2022)</v>
      </c>
      <c r="F361" s="316"/>
      <c r="G361" s="1178" t="s">
        <v>2066</v>
      </c>
      <c r="H361" s="1178"/>
      <c r="I361" s="1178"/>
      <c r="J361" s="1178"/>
      <c r="K361" s="1178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10" t="s">
        <v>900</v>
      </c>
      <c r="B362" s="1110"/>
      <c r="C362" s="347">
        <f>IF(ISBLANK(OBRAZ1!B5),"-",OBRAZ1!B5)</f>
        <v>27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9" t="s">
        <v>1339</v>
      </c>
      <c r="B363" s="1109"/>
      <c r="C363" s="350">
        <f>IF(ISBLANK(OBRAZ1!B6),"-",OBRAZ1!B6)</f>
        <v>1077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10" t="s">
        <v>508</v>
      </c>
      <c r="B364" s="1110"/>
      <c r="C364" s="411">
        <f>IF(ISBLANK(OBRAZ1!B7),"-",OBRAZ1!B7)</f>
        <v>45.9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4258</v>
      </c>
      <c r="I364" s="810">
        <f>IF(ISBLANK(OBRAZ2!I6),"-",OBRAZ2!I6)</f>
        <v>4258</v>
      </c>
      <c r="J364" s="810">
        <f>IF(ISBLANK(OBRAZ2!J6),"-",OBRAZ2!J6)</f>
        <v>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9" t="s">
        <v>1340</v>
      </c>
      <c r="B365" s="1109"/>
      <c r="C365" s="350">
        <f>IF(ISBLANK(OBRAZ1!B8),"-",OBRAZ1!B8)</f>
        <v>2384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222</v>
      </c>
      <c r="I365" s="418">
        <f>IF(ISBLANK(OBRAZ2!I7),"-",OBRAZ2!I7)</f>
        <v>222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10" t="s">
        <v>930</v>
      </c>
      <c r="B366" s="1110"/>
      <c r="C366" s="411">
        <f>IF(ISBLANK(OBRAZ1!B9),"-",OBRAZ1!B9)</f>
        <v>98.4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199</v>
      </c>
      <c r="I366" s="809">
        <f>IF(ISBLANK(OBRAZ2!I8),"-",OBRAZ2!I8)</f>
        <v>199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4" t="s">
        <v>1341</v>
      </c>
      <c r="B367" s="1174"/>
      <c r="C367" s="355">
        <f>IF(ISBLANK(OBRAZ1!B10),"-",OBRAZ1!B10)</f>
        <v>943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76.396648044692739</v>
      </c>
      <c r="I377" s="853">
        <f>IF(ISBLANK(OBRAZ2!C14),"-",OBRAZ2!C23)</f>
        <v>78.93377172381399</v>
      </c>
      <c r="J377" s="853">
        <f>IF(ISBLANK(OBRAZ2!D14),"-",OBRAZ2!D23)</f>
        <v>78.587647593097188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3.7476722532588456</v>
      </c>
      <c r="I379" s="853">
        <f>IF(ISBLANK(OBRAZ2!C16),"-",OBRAZ2!C25)</f>
        <v>1.5500234852043211</v>
      </c>
      <c r="J379" s="853">
        <f>IF(ISBLANK(OBRAZ2!D16),"-",OBRAZ2!D25)</f>
        <v>1.2488646684831972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19.855679702048416</v>
      </c>
      <c r="I380" s="854">
        <f>IF(ISBLANK(OBRAZ2!C17),"-",OBRAZ2!C26)</f>
        <v>19.516204790981682</v>
      </c>
      <c r="J380" s="854">
        <f>IF(ISBLANK(OBRAZ2!D17),"-",OBRAZ2!D26)</f>
        <v>20.163487738419619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2" t="s">
        <v>1342</v>
      </c>
      <c r="B408" s="1122"/>
      <c r="C408" s="550">
        <f>IF(ISBLANK(OBRAZ5!B4),"-",OBRAZ5!B4)</f>
        <v>8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4" t="s">
        <v>1343</v>
      </c>
      <c r="B409" s="1114"/>
      <c r="C409" s="347">
        <f>IF(ISBLANK(OBRAZ5!B5),"-",OBRAZ5!B5)</f>
        <v>1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9" t="s">
        <v>1344</v>
      </c>
      <c r="B410" s="1109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4042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4081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3" t="s">
        <v>1345</v>
      </c>
      <c r="B413" s="1113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60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0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30" t="s">
        <v>1008</v>
      </c>
      <c r="B416" s="1130"/>
      <c r="C416" s="408">
        <f>IF(ISBLANK(OBRAZ5!B12),"-",OBRAZ5!B12)</f>
        <v>92.2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1346</v>
      </c>
      <c r="B417" s="1113"/>
      <c r="C417" s="319">
        <f>IF(ISBLANK(OBRAZ5!B13),"-",OBRAZ5!B13)</f>
        <v>995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1" t="s">
        <v>514</v>
      </c>
      <c r="B418" s="1111"/>
      <c r="C418" s="409">
        <f>IF(ISBLANK(OBRAZ5!B14),"-",OBRAZ5!B14)</f>
        <v>96.6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1471</v>
      </c>
      <c r="B419" s="1110"/>
      <c r="C419" s="411">
        <f>IF(ISBLANK(OBRAZ5!B15),"-",OBRAZ5!B15)</f>
        <v>0.6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3" t="s">
        <v>515</v>
      </c>
      <c r="B420" s="1113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7" t="s">
        <v>516</v>
      </c>
      <c r="B421" s="1107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3" t="s">
        <v>1347</v>
      </c>
      <c r="B444" s="1133"/>
      <c r="C444" s="550">
        <f>IF(ISBLANK(OBRAZ7!B4),"-",OBRAZ7!B4)</f>
        <v>4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4" t="s">
        <v>1348</v>
      </c>
      <c r="B445" s="1134"/>
      <c r="C445" s="319">
        <f>IF(COUNT(OBRAZ8!B7,OBRAZ8!E7,OBRAZ8!H7)=0,"-",OBRAZ8!K7)</f>
        <v>2158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1" t="s">
        <v>520</v>
      </c>
      <c r="B446" s="1131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9" t="s">
        <v>1349</v>
      </c>
      <c r="B447" s="1159"/>
      <c r="C447" s="350">
        <f>IF(COUNT(OBRAZ8!B23,OBRAZ8!E23,OBRAZ8!H23)=0,"-",OBRAZ8!K23)</f>
        <v>514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1" t="s">
        <v>1472</v>
      </c>
      <c r="B448" s="1131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8" t="s">
        <v>1473</v>
      </c>
      <c r="B449" s="1108"/>
      <c r="C449" s="409">
        <f>IF(ISBLANK(OBRAZ7!B9),"-",OBRAZ7!B9)</f>
        <v>0.6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7" t="s">
        <v>521</v>
      </c>
      <c r="B450" s="1157"/>
      <c r="C450" s="465">
        <f>IF(ISBLANK(OBRAZ7!B10),"-",OBRAZ7!B10)</f>
        <v>210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6" t="s">
        <v>525</v>
      </c>
      <c r="B490" s="1106"/>
      <c r="C490" s="1106"/>
      <c r="D490" s="826"/>
      <c r="E490" s="550">
        <f>IF(ISBLANK(ZDRAV1!B4),"-",ZDRAV1!B4)</f>
        <v>96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3" t="s">
        <v>2242</v>
      </c>
      <c r="B491" s="1113"/>
      <c r="C491" s="1113"/>
      <c r="D491" s="787"/>
      <c r="E491" s="409">
        <f>IF(ISBLANK(ZDRAV1!B5),"-",ZDRAV1!B5)</f>
        <v>0.9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3" t="s">
        <v>2751</v>
      </c>
      <c r="B492" s="1113"/>
      <c r="C492" s="1113"/>
      <c r="D492" s="787"/>
      <c r="E492" s="409">
        <f>IF(ISBLANK(ZDRAV1!B6),"-",ZDRAV1!B6)</f>
        <v>0.9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3" t="s">
        <v>2750</v>
      </c>
      <c r="B493" s="1113"/>
      <c r="C493" s="1113"/>
      <c r="D493" s="787"/>
      <c r="E493" s="409">
        <f>IF(ISBLANK(ZDRAV1!B7),"-",ZDRAV1!B7)</f>
        <v>0.5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3" t="s">
        <v>2752</v>
      </c>
      <c r="B494" s="1113"/>
      <c r="C494" s="1113"/>
      <c r="D494" s="787"/>
      <c r="E494" s="409">
        <f>IF(ISBLANK(ZDRAV1!B8),"-",ZDRAV1!B8)</f>
        <v>0.17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10" t="s">
        <v>2745</v>
      </c>
      <c r="B495" s="1110"/>
      <c r="C495" s="1110"/>
      <c r="D495" s="785"/>
      <c r="E495" s="411">
        <f>IF(ISBLANK(ZDRAV1!B9),"-",ZDRAV1!B9)</f>
        <v>1.9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9" t="s">
        <v>526</v>
      </c>
      <c r="B496" s="1109"/>
      <c r="C496" s="1109"/>
      <c r="D496" s="784"/>
      <c r="E496" s="408">
        <f>IF(ISBLANK(ZDRAV1!B10),"-",ZDRAV1!B10)</f>
        <v>59.3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10" t="s">
        <v>528</v>
      </c>
      <c r="B497" s="1110"/>
      <c r="C497" s="1110"/>
      <c r="D497" s="785"/>
      <c r="E497" s="411">
        <f>IF(ISBLANK(ZDRAV1!B11),"-",ZDRAV1!B11)</f>
        <v>0.59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9" t="s">
        <v>1675</v>
      </c>
      <c r="B498" s="1109"/>
      <c r="C498" s="1109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10" t="s">
        <v>2746</v>
      </c>
      <c r="B499" s="1110"/>
      <c r="C499" s="1110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3" t="s">
        <v>2243</v>
      </c>
      <c r="B500" s="1113"/>
      <c r="C500" s="1113"/>
      <c r="D500" s="391"/>
      <c r="E500" s="409">
        <f>IF(ISBLANK(ZDRAV1!B18),"-",ZDRAV1!B18)</f>
        <v>84.7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7" t="s">
        <v>2244</v>
      </c>
      <c r="B501" s="1107"/>
      <c r="C501" s="1107"/>
      <c r="D501" s="827"/>
      <c r="E501" s="803">
        <f>IF(ISBLANK(ZDRAV1!B19),"-",ZDRAV1!B19)</f>
        <v>80.599999999999994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06" t="s">
        <v>1350</v>
      </c>
      <c r="B527" s="1106"/>
      <c r="C527" s="1106"/>
      <c r="D527" s="800"/>
      <c r="E527" s="550">
        <f>IF(ISBLANK('SOC1'!B4),"-",'SOC1'!B4)</f>
        <v>6043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0" t="s">
        <v>1562</v>
      </c>
      <c r="B528" s="1110"/>
      <c r="C528" s="1110"/>
      <c r="D528" s="785"/>
      <c r="E528" s="411">
        <f>IF(ISBLANK('SOC1'!B5),"-",'SOC1'!B5)</f>
        <v>5.8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3" t="s">
        <v>1563</v>
      </c>
      <c r="B529" s="1113"/>
      <c r="C529" s="1113"/>
      <c r="D529" s="787"/>
      <c r="E529" s="319">
        <f>IF(ISBLANK('SOC1'!B8),"-",'SOC1'!B8)</f>
        <v>22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3" t="s">
        <v>960</v>
      </c>
      <c r="B530" s="1113"/>
      <c r="C530" s="1113"/>
      <c r="D530" s="787"/>
      <c r="E530" s="319">
        <f>IF(ISBLANK('SOC1'!B9),"-",'SOC1'!B9)</f>
        <v>275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7" t="s">
        <v>961</v>
      </c>
      <c r="B531" s="1107"/>
      <c r="C531" s="1107"/>
      <c r="D531" s="828"/>
      <c r="E531" s="465">
        <f>IF(ISBLANK('SOC1'!B10),"-",'SOC1'!B10)</f>
        <v>4740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3" t="s">
        <v>1499</v>
      </c>
      <c r="B545" s="1143"/>
      <c r="C545" s="1143"/>
      <c r="D545" s="829"/>
      <c r="E545" s="830">
        <f>IF(ISBLANK('SOC9'!E7),"-",'SOC9'!E7)</f>
        <v>20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1" t="s">
        <v>1500</v>
      </c>
      <c r="B546" s="1111"/>
      <c r="C546" s="1111"/>
      <c r="D546" s="786"/>
      <c r="E546" s="319">
        <f>IF(ISBLANK('SOC3'!B4),"-",'SOC3'!B4)</f>
        <v>47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1501</v>
      </c>
      <c r="B547" s="1114"/>
      <c r="C547" s="1114"/>
      <c r="D547" s="782"/>
      <c r="E547" s="411">
        <f>IF(ISBLANK('SOC3'!B5),"-",'SOC3'!B5)</f>
        <v>2.6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30" t="s">
        <v>1502</v>
      </c>
      <c r="B548" s="1130"/>
      <c r="C548" s="1130"/>
      <c r="D548" s="788"/>
      <c r="E548" s="408">
        <f>IF(ISBLANK('SOC3'!B6),"-",'SOC3'!B6)</f>
        <v>0.2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4" t="s">
        <v>1503</v>
      </c>
      <c r="B549" s="1114"/>
      <c r="C549" s="1114"/>
      <c r="D549" s="782"/>
      <c r="E549" s="411">
        <f>IF(ISBLANK('SOC3'!B7),"-",'SOC3'!B7)</f>
        <v>2.4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3" t="s">
        <v>1504</v>
      </c>
      <c r="B550" s="1173"/>
      <c r="C550" s="1173"/>
      <c r="D550" s="794"/>
      <c r="E550" s="416">
        <f>IF(ISBLANK('SOC3'!B8),"-",'SOC3'!B8)</f>
        <v>7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3" t="s">
        <v>1679</v>
      </c>
      <c r="B551" s="1113"/>
      <c r="C551" s="1113"/>
      <c r="D551" s="787"/>
      <c r="E551" s="319">
        <f>IF(ISBLANK('SOC3'!B9),"-",'SOC3'!B9)</f>
        <v>60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7" t="s">
        <v>1680</v>
      </c>
      <c r="B552" s="1107"/>
      <c r="C552" s="1107"/>
      <c r="D552" s="828"/>
      <c r="E552" s="803">
        <f>IF(ISBLANK('SOC3'!B10),"-",'SOC3'!B10)</f>
        <v>0.3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2"/>
      <c r="B553" s="1112"/>
      <c r="C553" s="111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6" t="s">
        <v>1505</v>
      </c>
      <c r="B564" s="1106"/>
      <c r="C564" s="1106"/>
      <c r="D564" s="826"/>
      <c r="E564" s="550">
        <f>IF(ISBLANK('SOC5'!B4),"-",'SOC5'!B4)</f>
        <v>798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10" t="s">
        <v>1506</v>
      </c>
      <c r="B565" s="1110"/>
      <c r="C565" s="1110"/>
      <c r="D565" s="785"/>
      <c r="E565" s="411">
        <f>IF(ISBLANK('SOC5'!B5),"-",'SOC5'!B5)</f>
        <v>0.8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9" t="s">
        <v>1507</v>
      </c>
      <c r="B566" s="1109"/>
      <c r="C566" s="1109"/>
      <c r="D566" s="784"/>
      <c r="E566" s="350">
        <f>IF(ISBLANK('SOC5'!B6),"-",'SOC5'!B6)</f>
        <v>587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1508</v>
      </c>
      <c r="B567" s="1110"/>
      <c r="C567" s="1110"/>
      <c r="D567" s="785"/>
      <c r="E567" s="411">
        <f>IF(ISBLANK('SOC5'!B7),"-",'SOC5'!B7)</f>
        <v>3.2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9" t="s">
        <v>1509</v>
      </c>
      <c r="B568" s="1109"/>
      <c r="C568" s="1109"/>
      <c r="D568" s="784"/>
      <c r="E568" s="350">
        <f>IF(ISBLANK('SOC5'!B8),"-",'SOC5'!B8)</f>
        <v>370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10" t="s">
        <v>1510</v>
      </c>
      <c r="B569" s="1110"/>
      <c r="C569" s="1110"/>
      <c r="D569" s="785"/>
      <c r="E569" s="411">
        <f>IF(ISBLANK('SOC5'!B9),"-",'SOC5'!B9)</f>
        <v>2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3" t="s">
        <v>1511</v>
      </c>
      <c r="B570" s="1113"/>
      <c r="C570" s="1113"/>
      <c r="D570" s="787"/>
      <c r="E570" s="319">
        <f>IF('SOC6'!E7&gt;0,'SOC6'!E7,"-")</f>
        <v>166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3" t="s">
        <v>1512</v>
      </c>
      <c r="B571" s="1113"/>
      <c r="C571" s="1113"/>
      <c r="D571" s="787"/>
      <c r="E571" s="319">
        <f>IF(ISBLANK('SOC5'!B11),"-",'SOC5'!B11)</f>
        <v>460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7" t="s">
        <v>1513</v>
      </c>
      <c r="B572" s="1107"/>
      <c r="C572" s="1107"/>
      <c r="D572" s="828"/>
      <c r="E572" s="803">
        <f>IF(ISBLANK('SOC5'!B12),"-",'SOC5'!B12)</f>
        <v>0.4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2" t="s">
        <v>1278</v>
      </c>
      <c r="B597" s="1122"/>
      <c r="C597" s="1122"/>
      <c r="D597" s="832"/>
      <c r="E597" s="550">
        <f>IF(ISBLANK('SOC7'!B5),"-",'SOC7'!B5)</f>
        <v>72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1279</v>
      </c>
      <c r="B598" s="1114"/>
      <c r="C598" s="1114"/>
      <c r="D598" s="782"/>
      <c r="E598" s="347">
        <f>IF(ISBLANK('SOC7'!B6),"-",'SOC7'!B6)</f>
        <v>88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1" t="s">
        <v>534</v>
      </c>
      <c r="B599" s="1111"/>
      <c r="C599" s="1111"/>
      <c r="D599" s="786"/>
      <c r="E599" s="319">
        <f>IF(ISBLANK('SOC7'!B9),"-",'SOC7'!B9)</f>
        <v>53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5" t="s">
        <v>931</v>
      </c>
      <c r="B600" s="1115"/>
      <c r="C600" s="1115"/>
      <c r="D600" s="833"/>
      <c r="E600" s="465">
        <f>IF(ISBLANK('SOC7'!B10),"-",'SOC7'!B10)</f>
        <v>4.2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6" t="s">
        <v>953</v>
      </c>
      <c r="B626" s="1106"/>
      <c r="C626" s="1106"/>
      <c r="D626" s="826"/>
      <c r="E626" s="802">
        <f>IF(ISBLANK(IZBORI!B4),"-",IZBORI!B4)</f>
        <v>38.4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7" t="s">
        <v>1558</v>
      </c>
      <c r="B627" s="1107"/>
      <c r="C627" s="1107"/>
      <c r="D627" s="828"/>
      <c r="E627" s="803">
        <f>IF(ISBLANK(IZBORI!B5),"-",IZBORI!B5)</f>
        <v>46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6" t="s">
        <v>1351</v>
      </c>
      <c r="B635" s="1106"/>
      <c r="C635" s="1106"/>
      <c r="D635" s="826"/>
      <c r="E635" s="550">
        <f>IF(ISBLANK(PRAV1!B4),"-",PRAV1!B4)</f>
        <v>18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3" t="s">
        <v>1352</v>
      </c>
      <c r="B636" s="1113"/>
      <c r="C636" s="1113"/>
      <c r="D636" s="787"/>
      <c r="E636" s="319">
        <f>IF(ISBLANK(PRAV1!B5),"-",PRAV1!B5)</f>
        <v>211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7" t="s">
        <v>1353</v>
      </c>
      <c r="B637" s="1107"/>
      <c r="C637" s="1107"/>
      <c r="D637" s="828"/>
      <c r="E637" s="465">
        <f>IF(ISBLANK(PRAV1!B6),"-",PRAV1!B6)</f>
        <v>31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2" t="s">
        <v>1474</v>
      </c>
      <c r="B649" s="1122"/>
      <c r="C649" s="1122"/>
      <c r="D649" s="832"/>
      <c r="E649" s="550">
        <f>IF(ISBLANK(SAOBINFR1!B4),"-",SAOBINFR1!B4)</f>
        <v>109.07899999999999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3" t="s">
        <v>2253</v>
      </c>
      <c r="B650" s="1113"/>
      <c r="C650" s="1113"/>
      <c r="D650" s="787"/>
      <c r="E650" s="319">
        <f>IF(ISBLANK(SAOBINFR1!B11),"-",SAOBINFR1!B11)</f>
        <v>0.4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7" t="s">
        <v>1475</v>
      </c>
      <c r="B651" s="1107"/>
      <c r="C651" s="1107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1" t="s">
        <v>2254</v>
      </c>
      <c r="B676" s="1171"/>
      <c r="C676" s="117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2255</v>
      </c>
      <c r="B677" s="1147"/>
      <c r="C677" s="1147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2256</v>
      </c>
      <c r="B678" s="1148"/>
      <c r="C678" s="1148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2257</v>
      </c>
      <c r="B679" s="1149"/>
      <c r="C679" s="1149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2258</v>
      </c>
      <c r="B680" s="1150"/>
      <c r="C680" s="1150"/>
      <c r="D680" s="997"/>
      <c r="E680" s="989">
        <f>IF(ISBLANK(SAOBINFR1!B9),"-",SAOBINFR1!B9)</f>
        <v>432.1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2259</v>
      </c>
      <c r="B681" s="1151"/>
      <c r="C681" s="1151"/>
      <c r="D681" s="998"/>
      <c r="E681" s="999">
        <f>IF(ISBLANK(SAOBINFR1!B10),"-",SAOBINFR1!B10)</f>
        <v>14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4" t="s">
        <v>1220</v>
      </c>
      <c r="B695" s="1104"/>
      <c r="C695" s="836">
        <f>IF(ISBLANK(INDEKSI1!B6),"-",INDEKSI1!B6)</f>
        <v>16.073239999999998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3" t="s">
        <v>1221</v>
      </c>
      <c r="B696" s="1103"/>
      <c r="C696" s="545">
        <f>IF(ISBLANK(INDEKSI1!B7),"-",INDEKSI1!B7)</f>
        <v>20</v>
      </c>
      <c r="D696" s="3"/>
      <c r="E696" s="5"/>
      <c r="F696" s="5"/>
      <c r="G696" s="839">
        <v>2012</v>
      </c>
      <c r="H696" s="837">
        <f>IF(ISBLANK(INDEKSI2!B5),"-",INDEKSI2!B5)</f>
        <v>35.159999999999997</v>
      </c>
      <c r="I696" s="837">
        <f>IF(ISBLANK(INDEKSI2!C5),"-",INDEKSI2!C5)</f>
        <v>24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7" t="s">
        <v>1222</v>
      </c>
      <c r="B697" s="1117"/>
      <c r="C697" s="808">
        <f>IF(ISBLANK(INDEKSI1!B8),"-",INDEKSI1!B8)</f>
        <v>52.5</v>
      </c>
      <c r="D697" s="3"/>
      <c r="E697" s="5"/>
      <c r="F697" s="5"/>
      <c r="G697" s="840">
        <v>2013</v>
      </c>
      <c r="H697" s="561">
        <f>IF(ISBLANK(INDEKSI2!B6),"-",INDEKSI2!B6)</f>
        <v>35.74</v>
      </c>
      <c r="I697" s="561">
        <f>IF(ISBLANK(INDEKSI2!C6),"-",INDEKSI2!C6)</f>
        <v>31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36.25</v>
      </c>
      <c r="I698" s="838">
        <f>IF(ISBLANK(INDEKSI2!C7),"-",INDEKSI2!C7)</f>
        <v>35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60" t="s">
        <v>1930</v>
      </c>
      <c r="B708" s="1160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12872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26265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1" t="s">
        <v>1931</v>
      </c>
      <c r="B711" s="1161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25367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51274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2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2" t="s">
        <v>1287</v>
      </c>
      <c r="C742" s="1172"/>
      <c r="D742" s="1172"/>
      <c r="E742" s="1172"/>
      <c r="F742" s="1172"/>
      <c r="G742" s="1172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6</v>
      </c>
      <c r="C6" s="603">
        <v>25</v>
      </c>
      <c r="D6" s="614">
        <v>25</v>
      </c>
      <c r="E6" s="614">
        <v>0</v>
      </c>
      <c r="F6" s="1042">
        <v>994</v>
      </c>
      <c r="G6" s="614">
        <v>512</v>
      </c>
      <c r="H6" s="982">
        <v>482</v>
      </c>
      <c r="I6" s="1043">
        <v>40.299999999999997</v>
      </c>
      <c r="J6" s="614">
        <v>40.200000000000003</v>
      </c>
      <c r="K6" s="1044">
        <v>40.4</v>
      </c>
      <c r="L6" s="1042">
        <v>2288</v>
      </c>
      <c r="M6" s="614">
        <v>1130</v>
      </c>
      <c r="N6" s="1037">
        <v>1158</v>
      </c>
      <c r="O6" s="1043">
        <v>89.6</v>
      </c>
      <c r="P6" s="614">
        <v>84.3</v>
      </c>
      <c r="Q6" s="1037">
        <v>95.5</v>
      </c>
      <c r="R6" s="1042">
        <v>1014</v>
      </c>
      <c r="S6" s="614">
        <v>538</v>
      </c>
      <c r="T6" s="1044">
        <v>476</v>
      </c>
    </row>
    <row r="7" spans="1:20" x14ac:dyDescent="0.25">
      <c r="A7" s="288">
        <v>2021</v>
      </c>
      <c r="B7" s="604">
        <v>6</v>
      </c>
      <c r="C7" s="603">
        <v>26</v>
      </c>
      <c r="D7" s="614">
        <v>26</v>
      </c>
      <c r="E7" s="614">
        <v>0</v>
      </c>
      <c r="F7" s="1042">
        <v>1047</v>
      </c>
      <c r="G7" s="614">
        <v>552</v>
      </c>
      <c r="H7" s="982">
        <v>495</v>
      </c>
      <c r="I7" s="1043">
        <v>43</v>
      </c>
      <c r="J7" s="614">
        <v>43.6</v>
      </c>
      <c r="K7" s="1044">
        <v>42.3</v>
      </c>
      <c r="L7" s="1042">
        <v>2314</v>
      </c>
      <c r="M7" s="614">
        <v>1194</v>
      </c>
      <c r="N7" s="1037">
        <v>1120</v>
      </c>
      <c r="O7" s="1043">
        <v>93.3</v>
      </c>
      <c r="P7" s="614">
        <v>92.8</v>
      </c>
      <c r="Q7" s="1037">
        <v>93.9</v>
      </c>
      <c r="R7" s="1042">
        <v>897</v>
      </c>
      <c r="S7" s="614">
        <v>468</v>
      </c>
      <c r="T7" s="1044">
        <v>429</v>
      </c>
    </row>
    <row r="8" spans="1:20" x14ac:dyDescent="0.25">
      <c r="A8" s="221">
        <v>2022</v>
      </c>
      <c r="B8" s="619">
        <v>6</v>
      </c>
      <c r="C8" s="949">
        <v>27</v>
      </c>
      <c r="D8" s="983">
        <v>27</v>
      </c>
      <c r="E8" s="983">
        <v>0</v>
      </c>
      <c r="F8" s="1045">
        <v>1077</v>
      </c>
      <c r="G8" s="983">
        <v>566</v>
      </c>
      <c r="H8" s="981">
        <v>511</v>
      </c>
      <c r="I8" s="756">
        <v>45.9</v>
      </c>
      <c r="J8" s="983">
        <v>45.9</v>
      </c>
      <c r="K8" s="1046">
        <v>45.8</v>
      </c>
      <c r="L8" s="1045">
        <v>2384</v>
      </c>
      <c r="M8" s="983">
        <v>1272</v>
      </c>
      <c r="N8" s="693">
        <v>1112</v>
      </c>
      <c r="O8" s="756">
        <v>98.4</v>
      </c>
      <c r="P8" s="983">
        <v>102.7</v>
      </c>
      <c r="Q8" s="693">
        <v>93.8</v>
      </c>
      <c r="R8" s="1045">
        <v>943</v>
      </c>
      <c r="S8" s="983">
        <v>466</v>
      </c>
      <c r="T8" s="1046">
        <v>477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8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1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4042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4081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60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0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92.2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995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96.6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0.6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98.537298878595806</v>
      </c>
      <c r="C21" s="741">
        <f>B10/(B7+B10)*100</f>
        <v>1.4627011214041929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100</v>
      </c>
      <c r="C22" s="741">
        <f>B11/(B8+B11)*100</f>
        <v>0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98.537298878595806</v>
      </c>
      <c r="C26" s="741">
        <f>C21</f>
        <v>1.4627011214041929</v>
      </c>
    </row>
    <row r="27" spans="1:10" ht="24.75" x14ac:dyDescent="0.25">
      <c r="A27" s="744" t="s">
        <v>1415</v>
      </c>
      <c r="B27" s="741">
        <f>B22</f>
        <v>100</v>
      </c>
      <c r="C27" s="741">
        <f>C22</f>
        <v>0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8</v>
      </c>
      <c r="C5" s="1005">
        <v>0</v>
      </c>
      <c r="D5" s="916" t="s">
        <v>5</v>
      </c>
      <c r="E5" s="213"/>
      <c r="F5" s="125">
        <v>2020</v>
      </c>
      <c r="G5" s="70">
        <v>8</v>
      </c>
      <c r="H5" s="55">
        <v>8</v>
      </c>
      <c r="I5" s="110">
        <v>0</v>
      </c>
      <c r="J5" s="70">
        <v>1</v>
      </c>
      <c r="K5" s="55">
        <v>1</v>
      </c>
      <c r="L5" s="110">
        <v>0</v>
      </c>
      <c r="M5" s="70">
        <v>4131</v>
      </c>
      <c r="N5" s="55">
        <v>4086</v>
      </c>
      <c r="O5" s="70">
        <v>88</v>
      </c>
      <c r="P5" s="110">
        <v>0</v>
      </c>
    </row>
    <row r="6" spans="1:16" x14ac:dyDescent="0.25">
      <c r="A6" s="925" t="s">
        <v>267</v>
      </c>
      <c r="B6" s="1006">
        <v>1</v>
      </c>
      <c r="C6" s="1007">
        <v>0</v>
      </c>
      <c r="D6" s="917" t="s">
        <v>5</v>
      </c>
      <c r="E6" s="256"/>
      <c r="F6" s="125">
        <v>2021</v>
      </c>
      <c r="G6" s="214">
        <v>8</v>
      </c>
      <c r="H6" s="58">
        <v>8</v>
      </c>
      <c r="I6" s="162">
        <v>0</v>
      </c>
      <c r="J6" s="214">
        <v>1</v>
      </c>
      <c r="K6" s="58">
        <v>1</v>
      </c>
      <c r="L6" s="162">
        <v>0</v>
      </c>
      <c r="M6" s="214">
        <v>4059</v>
      </c>
      <c r="N6" s="58">
        <v>4141</v>
      </c>
      <c r="O6" s="214">
        <v>81</v>
      </c>
      <c r="P6" s="162">
        <v>0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8</v>
      </c>
      <c r="H7" s="94">
        <v>8</v>
      </c>
      <c r="I7" s="171">
        <v>0</v>
      </c>
      <c r="J7" s="169">
        <v>1</v>
      </c>
      <c r="K7" s="94">
        <v>1</v>
      </c>
      <c r="L7" s="171">
        <v>0</v>
      </c>
      <c r="M7" s="169">
        <v>4042</v>
      </c>
      <c r="N7" s="94">
        <v>4081</v>
      </c>
      <c r="O7" s="169">
        <v>60</v>
      </c>
      <c r="P7" s="171">
        <v>0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8</v>
      </c>
      <c r="C11" s="920">
        <f>IF(ISBLANK(C5),"",C5)</f>
        <v>0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1</v>
      </c>
      <c r="C12" s="923">
        <f>IF(ISBLANK(C6),"",C6)</f>
        <v>0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93.3</v>
      </c>
      <c r="C6" s="460">
        <v>92.7</v>
      </c>
      <c r="D6" s="978">
        <v>93.9</v>
      </c>
      <c r="E6" s="459">
        <v>0</v>
      </c>
      <c r="F6" s="460">
        <v>0</v>
      </c>
      <c r="G6" s="978">
        <v>0</v>
      </c>
      <c r="H6" s="459">
        <v>0</v>
      </c>
      <c r="I6" s="460">
        <v>0</v>
      </c>
      <c r="J6" s="978">
        <v>0</v>
      </c>
      <c r="K6" s="459">
        <v>987</v>
      </c>
      <c r="L6" s="460">
        <v>487</v>
      </c>
      <c r="M6" s="978">
        <v>500</v>
      </c>
      <c r="N6" s="459">
        <v>93.4</v>
      </c>
      <c r="O6" s="460">
        <v>90.5</v>
      </c>
      <c r="P6" s="978">
        <v>96.3</v>
      </c>
      <c r="Q6" s="459">
        <v>1.5</v>
      </c>
      <c r="R6" s="460">
        <v>1.2</v>
      </c>
      <c r="S6" s="978">
        <v>1.8</v>
      </c>
    </row>
    <row r="7" spans="1:19" x14ac:dyDescent="0.25">
      <c r="A7" s="288">
        <v>2021</v>
      </c>
      <c r="B7" s="603">
        <v>95.2</v>
      </c>
      <c r="C7" s="614">
        <v>93.6</v>
      </c>
      <c r="D7" s="982">
        <v>96.9</v>
      </c>
      <c r="E7" s="603">
        <v>0</v>
      </c>
      <c r="F7" s="614">
        <v>0</v>
      </c>
      <c r="G7" s="982">
        <v>0</v>
      </c>
      <c r="H7" s="603">
        <v>0</v>
      </c>
      <c r="I7" s="614">
        <v>0</v>
      </c>
      <c r="J7" s="982">
        <v>0</v>
      </c>
      <c r="K7" s="603">
        <v>1007</v>
      </c>
      <c r="L7" s="614">
        <v>530</v>
      </c>
      <c r="M7" s="982">
        <v>477</v>
      </c>
      <c r="N7" s="603">
        <v>96.2</v>
      </c>
      <c r="O7" s="614">
        <v>98.3</v>
      </c>
      <c r="P7" s="982">
        <v>93.9</v>
      </c>
      <c r="Q7" s="603">
        <v>0.3</v>
      </c>
      <c r="R7" s="614">
        <v>0.6</v>
      </c>
      <c r="S7" s="982">
        <v>0</v>
      </c>
    </row>
    <row r="8" spans="1:19" x14ac:dyDescent="0.25">
      <c r="A8" s="221">
        <v>2022</v>
      </c>
      <c r="B8" s="949">
        <v>92.2</v>
      </c>
      <c r="C8" s="983">
        <v>94.3</v>
      </c>
      <c r="D8" s="981">
        <v>90.1</v>
      </c>
      <c r="E8" s="949">
        <v>0</v>
      </c>
      <c r="F8" s="983">
        <v>0</v>
      </c>
      <c r="G8" s="981">
        <v>0</v>
      </c>
      <c r="H8" s="949">
        <v>0</v>
      </c>
      <c r="I8" s="983">
        <v>0</v>
      </c>
      <c r="J8" s="981">
        <v>0</v>
      </c>
      <c r="K8" s="949">
        <v>995</v>
      </c>
      <c r="L8" s="983">
        <v>515</v>
      </c>
      <c r="M8" s="981">
        <v>480</v>
      </c>
      <c r="N8" s="949">
        <v>96.6</v>
      </c>
      <c r="O8" s="983">
        <v>99.8</v>
      </c>
      <c r="P8" s="981">
        <v>93.4</v>
      </c>
      <c r="Q8" s="949">
        <v>0.6</v>
      </c>
      <c r="R8" s="983">
        <v>-0.3</v>
      </c>
      <c r="S8" s="981">
        <v>1.5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4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0.6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210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2987782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28499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57</v>
      </c>
      <c r="C5" s="618">
        <v>56</v>
      </c>
      <c r="D5" s="618">
        <v>1</v>
      </c>
      <c r="E5" s="601">
        <v>954</v>
      </c>
      <c r="F5" s="618">
        <v>573</v>
      </c>
      <c r="G5" s="947">
        <v>381</v>
      </c>
      <c r="H5" s="618">
        <v>1099</v>
      </c>
      <c r="I5" s="618">
        <v>488</v>
      </c>
      <c r="J5" s="618">
        <v>611</v>
      </c>
      <c r="K5" s="219">
        <f>SUM(B5,E5,H5)</f>
        <v>2110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22</v>
      </c>
      <c r="C6" s="614">
        <v>22</v>
      </c>
      <c r="D6" s="948">
        <v>0</v>
      </c>
      <c r="E6" s="603">
        <v>1015</v>
      </c>
      <c r="F6" s="614">
        <v>646</v>
      </c>
      <c r="G6" s="948">
        <v>369</v>
      </c>
      <c r="H6" s="603">
        <v>1160</v>
      </c>
      <c r="I6" s="614">
        <v>535</v>
      </c>
      <c r="J6" s="614">
        <v>625</v>
      </c>
      <c r="K6" s="220">
        <f>SUM(B6,E6,H6)</f>
        <v>2197</v>
      </c>
      <c r="M6" s="105" t="s">
        <v>292</v>
      </c>
      <c r="N6" s="173">
        <f>IF(ISBLANK(J7),"",J7)</f>
        <v>602</v>
      </c>
      <c r="O6" s="80">
        <f>IF(ISBLANK(I7),"",I7)</f>
        <v>562</v>
      </c>
      <c r="P6" s="213"/>
    </row>
    <row r="7" spans="1:17" ht="24.75" x14ac:dyDescent="0.25">
      <c r="A7" s="220">
        <v>2022</v>
      </c>
      <c r="B7" s="603">
        <v>28</v>
      </c>
      <c r="C7" s="614">
        <v>28</v>
      </c>
      <c r="D7" s="948">
        <v>0</v>
      </c>
      <c r="E7" s="603">
        <v>966</v>
      </c>
      <c r="F7" s="614">
        <v>606</v>
      </c>
      <c r="G7" s="948">
        <v>360</v>
      </c>
      <c r="H7" s="603">
        <v>1164</v>
      </c>
      <c r="I7" s="614">
        <v>562</v>
      </c>
      <c r="J7" s="614">
        <v>602</v>
      </c>
      <c r="K7" s="220">
        <f>SUM(B7,E7,H7)</f>
        <v>2158</v>
      </c>
      <c r="M7" s="106" t="s">
        <v>293</v>
      </c>
      <c r="N7" s="222">
        <f>IF(ISBLANK(G7),"",G7)</f>
        <v>360</v>
      </c>
      <c r="O7" s="107">
        <f>IF(ISBLANK(F7),"",F7)</f>
        <v>606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0</v>
      </c>
      <c r="O8" s="83">
        <f>IF(ISBLANK(C7),"",C7)</f>
        <v>28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602</v>
      </c>
      <c r="O13" s="80">
        <f>IF(ISBLANK(I7),"",I7)</f>
        <v>562</v>
      </c>
      <c r="P13" s="213"/>
    </row>
    <row r="14" spans="1:17" ht="27.75" customHeight="1" x14ac:dyDescent="0.25">
      <c r="M14" s="106" t="s">
        <v>523</v>
      </c>
      <c r="N14" s="222">
        <f>IF(ISBLANK(G7),"",G7)</f>
        <v>360</v>
      </c>
      <c r="O14" s="107">
        <f>IF(ISBLANK(F7),"",F7)</f>
        <v>606</v>
      </c>
      <c r="P14" s="213"/>
    </row>
    <row r="15" spans="1:17" ht="26.25" customHeight="1" x14ac:dyDescent="0.25">
      <c r="M15" s="108" t="s">
        <v>524</v>
      </c>
      <c r="N15" s="172">
        <f>IF(ISBLANK(D7),"",D7)</f>
        <v>0</v>
      </c>
      <c r="O15" s="83">
        <f>IF(ISBLANK(C7),"",C7)</f>
        <v>28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26</v>
      </c>
      <c r="C21" s="618">
        <v>25</v>
      </c>
      <c r="D21" s="618">
        <v>1</v>
      </c>
      <c r="E21" s="601">
        <v>229</v>
      </c>
      <c r="F21" s="618">
        <v>138</v>
      </c>
      <c r="G21" s="947">
        <v>91</v>
      </c>
      <c r="H21" s="618">
        <v>242</v>
      </c>
      <c r="I21" s="618">
        <v>97</v>
      </c>
      <c r="J21" s="618">
        <v>145</v>
      </c>
      <c r="K21" s="219">
        <f>SUM(B21,E21,H21)</f>
        <v>497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14</v>
      </c>
      <c r="C22" s="1037">
        <v>14</v>
      </c>
      <c r="D22" s="982">
        <v>0</v>
      </c>
      <c r="E22" s="1043">
        <v>209</v>
      </c>
      <c r="F22" s="1037">
        <v>118</v>
      </c>
      <c r="G22" s="982">
        <v>91</v>
      </c>
      <c r="H22" s="1043">
        <v>236</v>
      </c>
      <c r="I22" s="1037">
        <v>97</v>
      </c>
      <c r="J22" s="1037">
        <v>139</v>
      </c>
      <c r="K22" s="220">
        <f>SUM(B22,E22,H22)</f>
        <v>459</v>
      </c>
      <c r="M22" s="105" t="s">
        <v>292</v>
      </c>
      <c r="N22" s="173">
        <f>IF(ISBLANK(J23),"",J23)</f>
        <v>157</v>
      </c>
      <c r="O22" s="80">
        <f>IF(ISBLANK(I23),"",I23)</f>
        <v>113</v>
      </c>
      <c r="P22" s="213"/>
    </row>
    <row r="23" spans="1:17" ht="24.75" x14ac:dyDescent="0.25">
      <c r="A23" s="220">
        <v>2022</v>
      </c>
      <c r="B23" s="1043">
        <v>17</v>
      </c>
      <c r="C23" s="1037">
        <v>17</v>
      </c>
      <c r="D23" s="982">
        <v>0</v>
      </c>
      <c r="E23" s="1043">
        <v>227</v>
      </c>
      <c r="F23" s="1037">
        <v>137</v>
      </c>
      <c r="G23" s="982">
        <v>90</v>
      </c>
      <c r="H23" s="1043">
        <v>270</v>
      </c>
      <c r="I23" s="1037">
        <v>113</v>
      </c>
      <c r="J23" s="1037">
        <v>157</v>
      </c>
      <c r="K23" s="220">
        <f>SUM(B23,E23,H23)</f>
        <v>514</v>
      </c>
      <c r="M23" s="106" t="s">
        <v>293</v>
      </c>
      <c r="N23" s="222">
        <f>IF(ISBLANK(G23),"",G23)</f>
        <v>90</v>
      </c>
      <c r="O23" s="107">
        <f>IF(ISBLANK(F23),"",F23)</f>
        <v>137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0</v>
      </c>
      <c r="O24" s="109">
        <f>IF(ISBLANK(C23),"",C23)</f>
        <v>17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157</v>
      </c>
      <c r="O29" s="80">
        <f>IF(ISBLANK(I23),"",I23)</f>
        <v>113</v>
      </c>
      <c r="P29" s="213"/>
    </row>
    <row r="30" spans="1:17" ht="27.75" customHeight="1" x14ac:dyDescent="0.25">
      <c r="M30" s="106" t="s">
        <v>523</v>
      </c>
      <c r="N30" s="222">
        <f>IF(ISBLANK(G23),"",G23)</f>
        <v>90</v>
      </c>
      <c r="O30" s="107">
        <f>IF(ISBLANK(F23),"",F23)</f>
        <v>137</v>
      </c>
      <c r="P30" s="213"/>
    </row>
    <row r="31" spans="1:17" ht="27.75" customHeight="1" x14ac:dyDescent="0.25">
      <c r="M31" s="108" t="s">
        <v>524</v>
      </c>
      <c r="N31" s="223">
        <f>IF(ISBLANK(D23),"",D23)</f>
        <v>0</v>
      </c>
      <c r="O31" s="109">
        <f>IF(ISBLANK(C23),"",C23)</f>
        <v>17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1330479</v>
      </c>
      <c r="D5" s="255"/>
    </row>
    <row r="6" spans="1:4" ht="30" x14ac:dyDescent="0.25">
      <c r="A6" s="688" t="s">
        <v>482</v>
      </c>
      <c r="B6" s="619">
        <v>1657303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4</v>
      </c>
      <c r="C6" s="459"/>
      <c r="D6" s="460"/>
      <c r="E6" s="978"/>
      <c r="F6" s="459">
        <v>248</v>
      </c>
      <c r="G6" s="460">
        <v>165</v>
      </c>
      <c r="H6" s="978">
        <v>83</v>
      </c>
      <c r="I6" s="459">
        <v>-0.4</v>
      </c>
      <c r="J6" s="460">
        <v>-0.8</v>
      </c>
      <c r="K6" s="978">
        <v>0.1</v>
      </c>
      <c r="L6" s="459"/>
      <c r="M6" s="460"/>
      <c r="N6" s="978"/>
    </row>
    <row r="7" spans="1:14" x14ac:dyDescent="0.25">
      <c r="A7" s="288">
        <v>2021</v>
      </c>
      <c r="B7" s="603">
        <v>4</v>
      </c>
      <c r="C7" s="603"/>
      <c r="D7" s="614"/>
      <c r="E7" s="982"/>
      <c r="F7" s="603">
        <v>252</v>
      </c>
      <c r="G7" s="614">
        <v>167</v>
      </c>
      <c r="H7" s="982">
        <v>85</v>
      </c>
      <c r="I7" s="603">
        <v>0</v>
      </c>
      <c r="J7" s="614">
        <v>0</v>
      </c>
      <c r="K7" s="982">
        <v>0</v>
      </c>
      <c r="L7" s="603"/>
      <c r="M7" s="614"/>
      <c r="N7" s="982"/>
    </row>
    <row r="8" spans="1:14" x14ac:dyDescent="0.25">
      <c r="A8" s="221">
        <v>2022</v>
      </c>
      <c r="B8" s="949">
        <v>4</v>
      </c>
      <c r="C8" s="949"/>
      <c r="D8" s="983"/>
      <c r="E8" s="981"/>
      <c r="F8" s="949">
        <v>210</v>
      </c>
      <c r="G8" s="983">
        <v>155</v>
      </c>
      <c r="H8" s="981">
        <v>55</v>
      </c>
      <c r="I8" s="949">
        <v>0.6</v>
      </c>
      <c r="J8" s="983">
        <v>0.2</v>
      </c>
      <c r="K8" s="981">
        <v>1.2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166</v>
      </c>
      <c r="C5" s="209">
        <v>175</v>
      </c>
      <c r="G5" s="113"/>
      <c r="H5" s="176" t="s">
        <v>594</v>
      </c>
      <c r="I5" s="209">
        <v>245</v>
      </c>
      <c r="J5" s="209">
        <v>299</v>
      </c>
    </row>
    <row r="6" spans="1:13" ht="15" customHeight="1" x14ac:dyDescent="0.25">
      <c r="A6" s="177" t="s">
        <v>595</v>
      </c>
      <c r="B6" s="210">
        <v>519</v>
      </c>
      <c r="C6" s="210">
        <v>135</v>
      </c>
      <c r="G6" s="113"/>
      <c r="H6" s="177" t="s">
        <v>595</v>
      </c>
      <c r="I6" s="210">
        <v>162</v>
      </c>
      <c r="J6" s="210">
        <v>71</v>
      </c>
    </row>
    <row r="7" spans="1:13" ht="15" customHeight="1" x14ac:dyDescent="0.25">
      <c r="A7" s="177" t="s">
        <v>596</v>
      </c>
      <c r="B7" s="210">
        <v>2161</v>
      </c>
      <c r="C7" s="210">
        <v>468</v>
      </c>
      <c r="G7" s="113"/>
      <c r="H7" s="177" t="s">
        <v>596</v>
      </c>
      <c r="I7" s="210">
        <v>711</v>
      </c>
      <c r="J7" s="210">
        <v>178</v>
      </c>
    </row>
    <row r="8" spans="1:13" ht="15" customHeight="1" x14ac:dyDescent="0.25">
      <c r="A8" s="177" t="s">
        <v>597</v>
      </c>
      <c r="B8" s="210">
        <v>7294</v>
      </c>
      <c r="C8" s="210">
        <v>4402</v>
      </c>
      <c r="G8" s="113"/>
      <c r="H8" s="177" t="s">
        <v>597</v>
      </c>
      <c r="I8" s="210">
        <v>5125</v>
      </c>
      <c r="J8" s="210">
        <v>3148</v>
      </c>
    </row>
    <row r="9" spans="1:13" ht="15" customHeight="1" x14ac:dyDescent="0.25">
      <c r="A9" s="177" t="s">
        <v>598</v>
      </c>
      <c r="B9" s="210">
        <v>26536</v>
      </c>
      <c r="C9" s="210">
        <v>26061</v>
      </c>
      <c r="G9" s="113"/>
      <c r="H9" s="177" t="s">
        <v>598</v>
      </c>
      <c r="I9" s="210">
        <v>24983</v>
      </c>
      <c r="J9" s="210">
        <v>24211</v>
      </c>
    </row>
    <row r="10" spans="1:13" ht="15" customHeight="1" x14ac:dyDescent="0.25">
      <c r="A10" s="177" t="s">
        <v>599</v>
      </c>
      <c r="B10" s="210">
        <v>4487</v>
      </c>
      <c r="C10" s="210">
        <v>4238</v>
      </c>
      <c r="G10" s="113"/>
      <c r="H10" s="177" t="s">
        <v>599</v>
      </c>
      <c r="I10" s="210">
        <v>4597</v>
      </c>
      <c r="J10" s="210">
        <v>3846</v>
      </c>
    </row>
    <row r="11" spans="1:13" ht="15" customHeight="1" x14ac:dyDescent="0.25">
      <c r="A11" s="178" t="s">
        <v>600</v>
      </c>
      <c r="B11" s="211">
        <v>8616</v>
      </c>
      <c r="C11" s="211">
        <v>7756</v>
      </c>
      <c r="G11" s="113"/>
      <c r="H11" s="178" t="s">
        <v>600</v>
      </c>
      <c r="I11" s="211">
        <v>12440</v>
      </c>
      <c r="J11" s="211">
        <v>9294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166</v>
      </c>
      <c r="C17" s="180">
        <f>IF(ISBLANK(C5),"0",C5)</f>
        <v>175</v>
      </c>
      <c r="G17" s="113"/>
      <c r="H17" s="176" t="s">
        <v>594</v>
      </c>
      <c r="I17" s="179">
        <f>IF(ISBLANK(I5),"0",I5)</f>
        <v>245</v>
      </c>
      <c r="J17" s="180">
        <f>IF(ISBLANK(J5),"0",J5)</f>
        <v>299</v>
      </c>
    </row>
    <row r="18" spans="1:13" ht="15" customHeight="1" x14ac:dyDescent="0.25">
      <c r="A18" s="177" t="s">
        <v>595</v>
      </c>
      <c r="B18" s="181">
        <f t="shared" ref="B18:C18" si="0">IF(ISBLANK(B6),"0",B6)</f>
        <v>519</v>
      </c>
      <c r="C18" s="182">
        <f t="shared" si="0"/>
        <v>135</v>
      </c>
      <c r="G18" s="113"/>
      <c r="H18" s="177" t="s">
        <v>595</v>
      </c>
      <c r="I18" s="181">
        <f t="shared" ref="I18:J18" si="1">IF(ISBLANK(I6),"0",I6)</f>
        <v>162</v>
      </c>
      <c r="J18" s="182">
        <f t="shared" si="1"/>
        <v>71</v>
      </c>
    </row>
    <row r="19" spans="1:13" ht="15" customHeight="1" x14ac:dyDescent="0.25">
      <c r="A19" s="177" t="s">
        <v>596</v>
      </c>
      <c r="B19" s="181">
        <f t="shared" ref="B19:C19" si="2">IF(ISBLANK(B7),"0",B7)</f>
        <v>2161</v>
      </c>
      <c r="C19" s="182">
        <f t="shared" si="2"/>
        <v>468</v>
      </c>
      <c r="G19" s="113"/>
      <c r="H19" s="177" t="s">
        <v>596</v>
      </c>
      <c r="I19" s="181">
        <f t="shared" ref="I19:J19" si="3">IF(ISBLANK(I7),"0",I7)</f>
        <v>711</v>
      </c>
      <c r="J19" s="182">
        <f t="shared" si="3"/>
        <v>178</v>
      </c>
    </row>
    <row r="20" spans="1:13" ht="15" customHeight="1" x14ac:dyDescent="0.25">
      <c r="A20" s="177" t="s">
        <v>597</v>
      </c>
      <c r="B20" s="181">
        <f t="shared" ref="B20:C20" si="4">IF(ISBLANK(B8),"0",B8)</f>
        <v>7294</v>
      </c>
      <c r="C20" s="182">
        <f t="shared" si="4"/>
        <v>4402</v>
      </c>
      <c r="G20" s="113"/>
      <c r="H20" s="177" t="s">
        <v>597</v>
      </c>
      <c r="I20" s="181">
        <f t="shared" ref="I20:J20" si="5">IF(ISBLANK(I8),"0",I8)</f>
        <v>5125</v>
      </c>
      <c r="J20" s="182">
        <f t="shared" si="5"/>
        <v>3148</v>
      </c>
    </row>
    <row r="21" spans="1:13" ht="15" customHeight="1" x14ac:dyDescent="0.25">
      <c r="A21" s="177" t="s">
        <v>598</v>
      </c>
      <c r="B21" s="181">
        <f t="shared" ref="B21:C21" si="6">IF(ISBLANK(B9),"0",B9)</f>
        <v>26536</v>
      </c>
      <c r="C21" s="182">
        <f t="shared" si="6"/>
        <v>26061</v>
      </c>
      <c r="G21" s="113"/>
      <c r="H21" s="177" t="s">
        <v>598</v>
      </c>
      <c r="I21" s="181">
        <f t="shared" ref="I21:J21" si="7">IF(ISBLANK(I9),"0",I9)</f>
        <v>24983</v>
      </c>
      <c r="J21" s="182">
        <f t="shared" si="7"/>
        <v>24211</v>
      </c>
    </row>
    <row r="22" spans="1:13" ht="15" customHeight="1" x14ac:dyDescent="0.25">
      <c r="A22" s="177" t="s">
        <v>599</v>
      </c>
      <c r="B22" s="181">
        <f t="shared" ref="B22:C22" si="8">IF(ISBLANK(B10),"0",B10)</f>
        <v>4487</v>
      </c>
      <c r="C22" s="182">
        <f t="shared" si="8"/>
        <v>4238</v>
      </c>
      <c r="G22" s="113"/>
      <c r="H22" s="177" t="s">
        <v>599</v>
      </c>
      <c r="I22" s="181">
        <f t="shared" ref="I22:J22" si="9">IF(ISBLANK(I10),"0",I10)</f>
        <v>4597</v>
      </c>
      <c r="J22" s="182">
        <f t="shared" si="9"/>
        <v>3846</v>
      </c>
    </row>
    <row r="23" spans="1:13" ht="15" customHeight="1" x14ac:dyDescent="0.25">
      <c r="A23" s="178" t="s">
        <v>600</v>
      </c>
      <c r="B23" s="183">
        <f t="shared" ref="B23:C23" si="10">IF(ISBLANK(B11),"0",B11)</f>
        <v>8616</v>
      </c>
      <c r="C23" s="184">
        <f t="shared" si="10"/>
        <v>7756</v>
      </c>
      <c r="G23" s="113"/>
      <c r="H23" s="178" t="s">
        <v>600</v>
      </c>
      <c r="I23" s="183">
        <f t="shared" ref="I23:J23" si="11">IF(ISBLANK(I11),"0",I11)</f>
        <v>12440</v>
      </c>
      <c r="J23" s="184">
        <f t="shared" si="11"/>
        <v>9294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0.33347395488057213</v>
      </c>
      <c r="C29" s="186">
        <f>C17/SUM(C17:C23)*100</f>
        <v>0.40476465826298136</v>
      </c>
      <c r="D29" s="255"/>
      <c r="E29" s="255"/>
      <c r="G29" s="113"/>
      <c r="H29" s="176" t="s">
        <v>601</v>
      </c>
      <c r="I29" s="186">
        <f>I17/SUM(I17:I23)*100</f>
        <v>0.50763524853407371</v>
      </c>
      <c r="J29" s="186">
        <f>J17/SUM(J17:J23)*100</f>
        <v>0.72843325943430703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1.0426083288133552</v>
      </c>
      <c r="C30" s="187">
        <f>C18/SUM(C17:C23)*100</f>
        <v>0.31224702208858562</v>
      </c>
      <c r="D30" s="255"/>
      <c r="E30" s="255"/>
      <c r="G30" s="113"/>
      <c r="H30" s="177" t="s">
        <v>602</v>
      </c>
      <c r="I30" s="187">
        <f>I18/SUM(I17:I23)*100</f>
        <v>0.33566085821436709</v>
      </c>
      <c r="J30" s="187">
        <f>J18/SUM(J17:J23)*100</f>
        <v>0.17297244622018662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4.3411880511862435</v>
      </c>
      <c r="C31" s="187">
        <f>C19/SUM(C17:C23)*100</f>
        <v>1.0824563432404302</v>
      </c>
      <c r="D31" s="255"/>
      <c r="E31" s="255"/>
      <c r="G31" s="113"/>
      <c r="H31" s="177" t="s">
        <v>603</v>
      </c>
      <c r="I31" s="187">
        <f>I19/SUM(I17:I23)*100</f>
        <v>1.4731782110519445</v>
      </c>
      <c r="J31" s="187">
        <f>J19/SUM(J17:J23)*100</f>
        <v>0.43364923136891859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14.652765222282488</v>
      </c>
      <c r="C32" s="187">
        <f>C20/SUM(C17:C23)*100</f>
        <v>10.181565860992253</v>
      </c>
      <c r="D32" s="255"/>
      <c r="E32" s="255"/>
      <c r="G32" s="113"/>
      <c r="H32" s="177" t="s">
        <v>604</v>
      </c>
      <c r="I32" s="187">
        <f>I20/SUM(I17:I23)*100</f>
        <v>10.618900607090318</v>
      </c>
      <c r="J32" s="187">
        <f>J20/SUM(J17:J23)*100</f>
        <v>7.669257192973908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53.307619678981098</v>
      </c>
      <c r="C33" s="187">
        <f>C21/SUM(C17:C23)*100</f>
        <v>60.277552908523191</v>
      </c>
      <c r="D33" s="255"/>
      <c r="E33" s="255"/>
      <c r="G33" s="113"/>
      <c r="H33" s="177" t="s">
        <v>605</v>
      </c>
      <c r="I33" s="187">
        <f>I21/SUM(I17:I23)*100</f>
        <v>51.764291486231684</v>
      </c>
      <c r="J33" s="187">
        <f>J21/SUM(J17:J23)*100</f>
        <v>58.983604161083633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9.0138411780067909</v>
      </c>
      <c r="C34" s="187">
        <f>C22/SUM(C17:C23)*100</f>
        <v>9.8022435526772291</v>
      </c>
      <c r="D34" s="255"/>
      <c r="E34" s="255"/>
      <c r="G34" s="113"/>
      <c r="H34" s="177" t="s">
        <v>606</v>
      </c>
      <c r="I34" s="187">
        <f>I22/SUM(I17:I23)*100</f>
        <v>9.5248948469842318</v>
      </c>
      <c r="J34" s="187">
        <f>J22/SUM(J17:J23)*100</f>
        <v>9.3697468755329272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17.308503585849454</v>
      </c>
      <c r="C35" s="188">
        <f>C23/SUM(C17:C23)*100</f>
        <v>17.939169654215334</v>
      </c>
      <c r="D35" s="255"/>
      <c r="E35" s="255"/>
      <c r="G35" s="113"/>
      <c r="H35" s="178" t="s">
        <v>607</v>
      </c>
      <c r="I35" s="188">
        <f>I23/SUM(I17:I23)*100</f>
        <v>25.775438741893375</v>
      </c>
      <c r="J35" s="188">
        <f>J23/SUM(J17:J23)*100</f>
        <v>22.642336833386118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0.33347395488057213</v>
      </c>
      <c r="C41" s="186">
        <f t="shared" si="12"/>
        <v>0.40476465826298136</v>
      </c>
      <c r="G41" s="113"/>
      <c r="H41" s="176" t="s">
        <v>609</v>
      </c>
      <c r="I41" s="186">
        <f t="shared" ref="I41:J41" si="13">I29</f>
        <v>0.50763524853407371</v>
      </c>
      <c r="J41" s="186">
        <f t="shared" si="13"/>
        <v>0.72843325943430703</v>
      </c>
    </row>
    <row r="42" spans="1:12" x14ac:dyDescent="0.25">
      <c r="A42" s="177" t="s">
        <v>610</v>
      </c>
      <c r="B42" s="187">
        <f t="shared" si="12"/>
        <v>1.0426083288133552</v>
      </c>
      <c r="C42" s="187">
        <f t="shared" si="12"/>
        <v>0.31224702208858562</v>
      </c>
      <c r="G42" s="113"/>
      <c r="H42" s="177" t="s">
        <v>610</v>
      </c>
      <c r="I42" s="187">
        <f t="shared" ref="I42:J42" si="14">I30</f>
        <v>0.33566085821436709</v>
      </c>
      <c r="J42" s="187">
        <f t="shared" si="14"/>
        <v>0.17297244622018662</v>
      </c>
    </row>
    <row r="43" spans="1:12" x14ac:dyDescent="0.25">
      <c r="A43" s="177" t="s">
        <v>611</v>
      </c>
      <c r="B43" s="187">
        <f t="shared" si="12"/>
        <v>4.3411880511862435</v>
      </c>
      <c r="C43" s="187">
        <f t="shared" si="12"/>
        <v>1.0824563432404302</v>
      </c>
      <c r="G43" s="113"/>
      <c r="H43" s="177" t="s">
        <v>611</v>
      </c>
      <c r="I43" s="187">
        <f t="shared" ref="I43:J43" si="15">I31</f>
        <v>1.4731782110519445</v>
      </c>
      <c r="J43" s="187">
        <f t="shared" si="15"/>
        <v>0.43364923136891859</v>
      </c>
    </row>
    <row r="44" spans="1:12" x14ac:dyDescent="0.25">
      <c r="A44" s="177" t="s">
        <v>612</v>
      </c>
      <c r="B44" s="187">
        <f t="shared" si="12"/>
        <v>14.652765222282488</v>
      </c>
      <c r="C44" s="187">
        <f t="shared" si="12"/>
        <v>10.181565860992253</v>
      </c>
      <c r="G44" s="113"/>
      <c r="H44" s="177" t="s">
        <v>612</v>
      </c>
      <c r="I44" s="187">
        <f t="shared" ref="I44:J44" si="16">I32</f>
        <v>10.618900607090318</v>
      </c>
      <c r="J44" s="187">
        <f t="shared" si="16"/>
        <v>7.669257192973908</v>
      </c>
    </row>
    <row r="45" spans="1:12" x14ac:dyDescent="0.25">
      <c r="A45" s="177" t="s">
        <v>613</v>
      </c>
      <c r="B45" s="187">
        <f t="shared" si="12"/>
        <v>53.307619678981098</v>
      </c>
      <c r="C45" s="187">
        <f t="shared" si="12"/>
        <v>60.277552908523191</v>
      </c>
      <c r="G45" s="113"/>
      <c r="H45" s="177" t="s">
        <v>613</v>
      </c>
      <c r="I45" s="187">
        <f t="shared" ref="I45:J45" si="17">I33</f>
        <v>51.764291486231684</v>
      </c>
      <c r="J45" s="187">
        <f t="shared" si="17"/>
        <v>58.983604161083633</v>
      </c>
    </row>
    <row r="46" spans="1:12" x14ac:dyDescent="0.25">
      <c r="A46" s="177" t="s">
        <v>614</v>
      </c>
      <c r="B46" s="187">
        <f t="shared" si="12"/>
        <v>9.0138411780067909</v>
      </c>
      <c r="C46" s="187">
        <f t="shared" si="12"/>
        <v>9.8022435526772291</v>
      </c>
      <c r="G46" s="113"/>
      <c r="H46" s="177" t="s">
        <v>614</v>
      </c>
      <c r="I46" s="187">
        <f t="shared" ref="I46:J46" si="18">I34</f>
        <v>9.5248948469842318</v>
      </c>
      <c r="J46" s="187">
        <f t="shared" si="18"/>
        <v>9.3697468755329272</v>
      </c>
    </row>
    <row r="47" spans="1:12" x14ac:dyDescent="0.25">
      <c r="A47" s="178" t="s">
        <v>615</v>
      </c>
      <c r="B47" s="188">
        <f t="shared" si="12"/>
        <v>17.308503585849454</v>
      </c>
      <c r="C47" s="188">
        <f t="shared" si="12"/>
        <v>17.939169654215334</v>
      </c>
      <c r="G47" s="113"/>
      <c r="H47" s="178" t="s">
        <v>615</v>
      </c>
      <c r="I47" s="188">
        <f t="shared" ref="I47:J47" si="19">I35</f>
        <v>25.775438741893375</v>
      </c>
      <c r="J47" s="188">
        <f t="shared" si="19"/>
        <v>22.642336833386118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18931</v>
      </c>
      <c r="C5" s="209">
        <v>14375</v>
      </c>
      <c r="D5" s="255"/>
      <c r="E5" s="255"/>
      <c r="F5" s="1012"/>
      <c r="H5" s="176" t="s">
        <v>632</v>
      </c>
      <c r="I5" s="209">
        <v>8753</v>
      </c>
      <c r="J5" s="209">
        <v>5732</v>
      </c>
    </row>
    <row r="6" spans="1:10" ht="15" customHeight="1" x14ac:dyDescent="0.25">
      <c r="A6" s="177" t="s">
        <v>633</v>
      </c>
      <c r="B6" s="210">
        <v>6258</v>
      </c>
      <c r="C6" s="210">
        <v>5710</v>
      </c>
      <c r="D6" s="255"/>
      <c r="E6" s="255"/>
      <c r="F6" s="1012"/>
      <c r="H6" s="177" t="s">
        <v>633</v>
      </c>
      <c r="I6" s="210">
        <v>10049</v>
      </c>
      <c r="J6" s="210">
        <v>9486</v>
      </c>
    </row>
    <row r="7" spans="1:10" ht="15" customHeight="1" x14ac:dyDescent="0.25">
      <c r="A7" s="178" t="s">
        <v>634</v>
      </c>
      <c r="B7" s="211">
        <v>24590</v>
      </c>
      <c r="C7" s="211">
        <v>23150</v>
      </c>
      <c r="D7" s="255"/>
      <c r="E7" s="255"/>
      <c r="F7" s="1012"/>
      <c r="H7" s="177" t="s">
        <v>634</v>
      </c>
      <c r="I7" s="210">
        <v>29168</v>
      </c>
      <c r="J7" s="210">
        <v>25517</v>
      </c>
    </row>
    <row r="8" spans="1:10" x14ac:dyDescent="0.25">
      <c r="D8" s="255"/>
      <c r="E8" s="255"/>
      <c r="F8" s="1012"/>
      <c r="H8" s="178" t="s">
        <v>2452</v>
      </c>
      <c r="I8" s="211">
        <v>293</v>
      </c>
      <c r="J8" s="211">
        <v>312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18931</v>
      </c>
      <c r="C13" s="180">
        <f>IF(ISBLANK(C5),"0",C5)</f>
        <v>14375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6258</v>
      </c>
      <c r="C14" s="182">
        <f t="shared" si="0"/>
        <v>5710</v>
      </c>
      <c r="D14" s="255"/>
      <c r="E14" s="255"/>
      <c r="F14" s="1012"/>
      <c r="H14" s="176" t="s">
        <v>632</v>
      </c>
      <c r="I14" s="179">
        <f>IF(ISBLANK(I5),"0",I5)</f>
        <v>8753</v>
      </c>
      <c r="J14" s="180">
        <f>IF(ISBLANK(J5),"0",J5)</f>
        <v>5732</v>
      </c>
    </row>
    <row r="15" spans="1:10" ht="15" customHeight="1" x14ac:dyDescent="0.25">
      <c r="A15" s="178" t="s">
        <v>634</v>
      </c>
      <c r="B15" s="183">
        <f t="shared" si="0"/>
        <v>24590</v>
      </c>
      <c r="C15" s="184">
        <f t="shared" si="0"/>
        <v>23150</v>
      </c>
      <c r="D15" s="255"/>
      <c r="E15" s="255"/>
      <c r="F15" s="1012"/>
      <c r="H15" s="177" t="s">
        <v>633</v>
      </c>
      <c r="I15" s="181">
        <f t="shared" ref="I15:J15" si="1">IF(ISBLANK(I6),"0",I6)</f>
        <v>10049</v>
      </c>
      <c r="J15" s="182">
        <f t="shared" si="1"/>
        <v>9486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29168</v>
      </c>
      <c r="J16" s="182">
        <f t="shared" si="2"/>
        <v>25517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293</v>
      </c>
      <c r="J17" s="184">
        <f t="shared" si="3"/>
        <v>312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38.030093011109102</v>
      </c>
      <c r="C21" s="186">
        <f>C13/SUM(C13:C15)*100</f>
        <v>33.248525500173471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12.571566323148314</v>
      </c>
      <c r="C22" s="187">
        <f>C14/SUM(C13:C15)*100</f>
        <v>13.206892563894993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49.398340665742587</v>
      </c>
      <c r="C23" s="188">
        <f>C15/SUM(C13:C15)*100</f>
        <v>53.544581935931532</v>
      </c>
      <c r="D23" s="255"/>
      <c r="E23" s="255"/>
      <c r="F23" s="1012"/>
      <c r="H23" s="176" t="s">
        <v>637</v>
      </c>
      <c r="I23" s="186">
        <f>I14/SUM(I14:I17)*100</f>
        <v>18.136046246607133</v>
      </c>
      <c r="J23" s="186">
        <f>J14/SUM(J14:J17)*100</f>
        <v>13.964479742733941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20.821333112322069</v>
      </c>
      <c r="J24" s="187">
        <f>J15/SUM(J14:J17)*100</f>
        <v>23.110093307671693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60.435530323436168</v>
      </c>
      <c r="J25" s="187">
        <f>J16/SUM(J14:J17)*100</f>
        <v>62.165322678880308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0.60709031763462695</v>
      </c>
      <c r="J26" s="188">
        <f>J17/SUM(J14:J17)*100</f>
        <v>0.7601042707140595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38.030093011109102</v>
      </c>
      <c r="C29" s="191">
        <f t="shared" si="4"/>
        <v>33.248525500173471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12.571566323148314</v>
      </c>
      <c r="C30" s="194">
        <f t="shared" si="4"/>
        <v>13.206892563894993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49.398340665742587</v>
      </c>
      <c r="C31" s="197">
        <f t="shared" si="4"/>
        <v>53.544581935931532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18.136046246607133</v>
      </c>
      <c r="J32" s="191">
        <f>J23</f>
        <v>13.964479742733941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20.821333112322069</v>
      </c>
      <c r="J33" s="194">
        <f t="shared" si="5"/>
        <v>23.110093307671693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60.435530323436168</v>
      </c>
      <c r="J34" s="194">
        <f t="shared" si="6"/>
        <v>62.165322678880308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0.60709031763462695</v>
      </c>
      <c r="J35" s="197">
        <f t="shared" si="7"/>
        <v>0.7601042707140595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30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0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104837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3495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9.3000000000000007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15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-5.7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75.3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43.4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136.1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10</v>
      </c>
      <c r="C5" s="657">
        <v>8</v>
      </c>
      <c r="E5" s="28"/>
      <c r="J5" s="656" t="s">
        <v>550</v>
      </c>
      <c r="K5" s="671">
        <f>IF(ISBLANK(B5),"",B5)</f>
        <v>10</v>
      </c>
      <c r="L5" s="620">
        <f>IF(ISBLANK(C5),"",C5)</f>
        <v>8</v>
      </c>
      <c r="N5" s="28"/>
    </row>
    <row r="6" spans="1:15" x14ac:dyDescent="0.25">
      <c r="A6" s="658" t="s">
        <v>551</v>
      </c>
      <c r="B6" s="659">
        <v>6</v>
      </c>
      <c r="C6" s="659">
        <v>6</v>
      </c>
      <c r="E6" s="44"/>
      <c r="J6" s="658" t="s">
        <v>551</v>
      </c>
      <c r="K6" s="672">
        <f t="shared" ref="K6:K10" si="0">IF(ISBLANK(B6),"",B6)</f>
        <v>6</v>
      </c>
      <c r="L6" s="621">
        <f t="shared" ref="L6:L10" si="1">IF(ISBLANK(C6),"",C6)</f>
        <v>6</v>
      </c>
      <c r="N6" s="44"/>
    </row>
    <row r="7" spans="1:15" x14ac:dyDescent="0.25">
      <c r="A7" s="658" t="s">
        <v>649</v>
      </c>
      <c r="B7" s="659">
        <v>25</v>
      </c>
      <c r="C7" s="659">
        <v>36</v>
      </c>
      <c r="E7" s="44"/>
      <c r="J7" s="658" t="s">
        <v>649</v>
      </c>
      <c r="K7" s="672">
        <f t="shared" si="0"/>
        <v>25</v>
      </c>
      <c r="L7" s="621">
        <f t="shared" si="1"/>
        <v>36</v>
      </c>
      <c r="N7" s="44"/>
    </row>
    <row r="8" spans="1:15" x14ac:dyDescent="0.25">
      <c r="A8" s="652" t="s">
        <v>650</v>
      </c>
      <c r="B8" s="653">
        <v>20</v>
      </c>
      <c r="C8" s="653">
        <v>14</v>
      </c>
      <c r="E8" s="21"/>
      <c r="J8" s="652" t="s">
        <v>650</v>
      </c>
      <c r="K8" s="672">
        <f t="shared" si="0"/>
        <v>20</v>
      </c>
      <c r="L8" s="621">
        <f t="shared" si="1"/>
        <v>14</v>
      </c>
      <c r="N8" s="21"/>
    </row>
    <row r="9" spans="1:15" x14ac:dyDescent="0.25">
      <c r="A9" s="652" t="s">
        <v>651</v>
      </c>
      <c r="B9" s="653">
        <v>21</v>
      </c>
      <c r="C9" s="653">
        <v>10</v>
      </c>
      <c r="E9" s="21"/>
      <c r="J9" s="652" t="s">
        <v>651</v>
      </c>
      <c r="K9" s="672">
        <f t="shared" si="0"/>
        <v>21</v>
      </c>
      <c r="L9" s="621">
        <f t="shared" si="1"/>
        <v>10</v>
      </c>
      <c r="N9" s="21"/>
    </row>
    <row r="10" spans="1:15" x14ac:dyDescent="0.25">
      <c r="A10" s="654" t="s">
        <v>373</v>
      </c>
      <c r="B10" s="655">
        <v>250</v>
      </c>
      <c r="C10" s="655">
        <v>19</v>
      </c>
      <c r="J10" s="654" t="s">
        <v>373</v>
      </c>
      <c r="K10" s="673">
        <f t="shared" si="0"/>
        <v>250</v>
      </c>
      <c r="L10" s="622">
        <f t="shared" si="1"/>
        <v>19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0.64</v>
      </c>
      <c r="C15" s="199"/>
      <c r="D15" s="255"/>
      <c r="E15" s="213"/>
      <c r="F15" s="255"/>
      <c r="G15" s="255"/>
      <c r="J15" s="675" t="s">
        <v>496</v>
      </c>
      <c r="K15" s="676">
        <f>B15</f>
        <v>0.64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0.2</v>
      </c>
      <c r="C16" s="199"/>
      <c r="D16" s="255"/>
      <c r="E16" s="256"/>
      <c r="F16" s="255"/>
      <c r="G16" s="255"/>
      <c r="J16" s="677" t="s">
        <v>497</v>
      </c>
      <c r="K16" s="678">
        <f>B16</f>
        <v>0.2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0.43</v>
      </c>
      <c r="C18" s="199"/>
      <c r="D18" s="257"/>
      <c r="E18" s="258"/>
      <c r="F18" s="255"/>
      <c r="G18" s="255"/>
      <c r="J18" s="680" t="s">
        <v>509</v>
      </c>
      <c r="K18" s="676">
        <f>B18</f>
        <v>0.43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/>
      <c r="C19" s="200"/>
      <c r="D19" s="257"/>
      <c r="E19" s="258"/>
      <c r="F19" s="255"/>
      <c r="G19" s="255"/>
      <c r="J19" s="674" t="s">
        <v>510</v>
      </c>
      <c r="K19" s="678">
        <f>B19</f>
        <v>0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0.43</v>
      </c>
      <c r="C21" s="255"/>
      <c r="D21" s="255"/>
      <c r="E21" s="255"/>
      <c r="F21" s="255"/>
      <c r="G21" s="255"/>
      <c r="J21" s="663" t="s">
        <v>506</v>
      </c>
      <c r="K21" s="681">
        <f>B21</f>
        <v>0.43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2</v>
      </c>
      <c r="C32" s="657">
        <v>0</v>
      </c>
      <c r="E32" s="28"/>
      <c r="J32" s="656" t="s">
        <v>550</v>
      </c>
      <c r="K32" s="671">
        <f>IF(ISBLANK(B32),"",B32)</f>
        <v>2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2</v>
      </c>
      <c r="C33" s="659">
        <v>2</v>
      </c>
      <c r="E33" s="44"/>
      <c r="J33" s="658" t="s">
        <v>551</v>
      </c>
      <c r="K33" s="672">
        <f t="shared" ref="K33:K37" si="2">IF(ISBLANK(B33),"",B33)</f>
        <v>2</v>
      </c>
      <c r="L33" s="621">
        <f t="shared" ref="L33:L37" si="3">IF(ISBLANK(C33),"",C33)</f>
        <v>2</v>
      </c>
      <c r="N33" s="44"/>
    </row>
    <row r="34" spans="1:15" x14ac:dyDescent="0.25">
      <c r="A34" s="658" t="s">
        <v>649</v>
      </c>
      <c r="B34" s="659">
        <v>11</v>
      </c>
      <c r="C34" s="659">
        <v>16</v>
      </c>
      <c r="E34" s="44"/>
      <c r="J34" s="658" t="s">
        <v>649</v>
      </c>
      <c r="K34" s="672">
        <f t="shared" si="2"/>
        <v>11</v>
      </c>
      <c r="L34" s="621">
        <f t="shared" si="3"/>
        <v>16</v>
      </c>
      <c r="N34" s="44"/>
    </row>
    <row r="35" spans="1:15" x14ac:dyDescent="0.25">
      <c r="A35" s="652" t="s">
        <v>650</v>
      </c>
      <c r="B35" s="653">
        <v>13</v>
      </c>
      <c r="C35" s="653">
        <v>11</v>
      </c>
      <c r="E35" s="21"/>
      <c r="J35" s="652" t="s">
        <v>650</v>
      </c>
      <c r="K35" s="672">
        <f t="shared" si="2"/>
        <v>13</v>
      </c>
      <c r="L35" s="621">
        <f t="shared" si="3"/>
        <v>11</v>
      </c>
      <c r="N35" s="21"/>
    </row>
    <row r="36" spans="1:15" x14ac:dyDescent="0.25">
      <c r="A36" s="652" t="s">
        <v>651</v>
      </c>
      <c r="B36" s="653">
        <v>8</v>
      </c>
      <c r="C36" s="653">
        <v>4</v>
      </c>
      <c r="E36" s="21"/>
      <c r="J36" s="652" t="s">
        <v>651</v>
      </c>
      <c r="K36" s="672">
        <f t="shared" si="2"/>
        <v>8</v>
      </c>
      <c r="L36" s="621">
        <f t="shared" si="3"/>
        <v>4</v>
      </c>
      <c r="N36" s="21"/>
    </row>
    <row r="37" spans="1:15" x14ac:dyDescent="0.25">
      <c r="A37" s="654" t="s">
        <v>373</v>
      </c>
      <c r="B37" s="655">
        <v>50</v>
      </c>
      <c r="C37" s="655">
        <v>8</v>
      </c>
      <c r="J37" s="654" t="s">
        <v>373</v>
      </c>
      <c r="K37" s="673">
        <f t="shared" si="2"/>
        <v>50</v>
      </c>
      <c r="L37" s="622">
        <f t="shared" si="3"/>
        <v>8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0.17</v>
      </c>
      <c r="C42" s="199"/>
      <c r="D42" s="255"/>
      <c r="E42" s="213"/>
      <c r="F42" s="255"/>
      <c r="G42" s="255"/>
      <c r="J42" s="675" t="s">
        <v>496</v>
      </c>
      <c r="K42" s="676">
        <f>B42</f>
        <v>0.17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0.09</v>
      </c>
      <c r="C43" s="199"/>
      <c r="D43" s="255"/>
      <c r="E43" s="256"/>
      <c r="F43" s="255"/>
      <c r="G43" s="255"/>
      <c r="J43" s="677" t="s">
        <v>497</v>
      </c>
      <c r="K43" s="678">
        <f>B43</f>
        <v>0.09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0.13</v>
      </c>
      <c r="C45" s="199"/>
      <c r="D45" s="257"/>
      <c r="E45" s="258"/>
      <c r="F45" s="255"/>
      <c r="G45" s="255"/>
      <c r="J45" s="680" t="s">
        <v>509</v>
      </c>
      <c r="K45" s="676">
        <f>B45</f>
        <v>0.13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/>
      <c r="C46" s="200"/>
      <c r="D46" s="257"/>
      <c r="E46" s="258"/>
      <c r="F46" s="255"/>
      <c r="G46" s="255"/>
      <c r="J46" s="674" t="s">
        <v>510</v>
      </c>
      <c r="K46" s="678">
        <f>B46</f>
        <v>0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0.13</v>
      </c>
      <c r="C48" s="255"/>
      <c r="D48" s="255"/>
      <c r="E48" s="255"/>
      <c r="F48" s="255"/>
      <c r="G48" s="255"/>
      <c r="J48" s="663" t="s">
        <v>506</v>
      </c>
      <c r="K48" s="681">
        <f>B48</f>
        <v>0.13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0</v>
      </c>
      <c r="E4" s="645">
        <v>0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0</v>
      </c>
      <c r="E5" s="604">
        <v>0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0</v>
      </c>
      <c r="E6" s="619">
        <v>0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96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0.9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0.9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0.5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0.17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1.9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59.3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0.59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84.7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80.599999999999994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805745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7686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5</v>
      </c>
      <c r="C4" s="602">
        <v>5.0999999999999996</v>
      </c>
      <c r="D4" s="602">
        <v>84</v>
      </c>
      <c r="E4" s="602">
        <v>0.5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3</v>
      </c>
      <c r="C5" s="604">
        <v>3.3</v>
      </c>
      <c r="D5" s="753">
        <v>85.8</v>
      </c>
      <c r="E5" s="753">
        <v>0.53</v>
      </c>
      <c r="G5" s="649" t="s">
        <v>454</v>
      </c>
      <c r="H5" s="650">
        <f>IF(ISBLANK(B4),"",B4)</f>
        <v>5</v>
      </c>
      <c r="I5" s="650">
        <f>IF(ISBLANK(B5),"",B5)</f>
        <v>3</v>
      </c>
      <c r="J5" s="651">
        <f>IF(ISBLANK(B6),"",B6)</f>
        <v>2</v>
      </c>
      <c r="K5" s="571"/>
    </row>
    <row r="6" spans="1:11" x14ac:dyDescent="0.25">
      <c r="A6" s="220">
        <v>2022</v>
      </c>
      <c r="B6" s="603">
        <v>2</v>
      </c>
      <c r="C6" s="604">
        <v>2.2000000000000002</v>
      </c>
      <c r="D6" s="961">
        <v>59.3</v>
      </c>
      <c r="E6" s="961">
        <v>0.59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5.0999999999999996</v>
      </c>
      <c r="I9" s="650">
        <f>IF(ISBLANK(C5),"",C5)</f>
        <v>3.3</v>
      </c>
      <c r="J9" s="651">
        <f>IF(ISBLANK(C6),"",C6)</f>
        <v>2.2000000000000002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100</v>
      </c>
      <c r="C4" s="645">
        <v>0.9</v>
      </c>
      <c r="D4" s="645"/>
      <c r="E4" s="645">
        <v>0.16</v>
      </c>
      <c r="F4" s="645">
        <v>0.5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94</v>
      </c>
      <c r="C5" s="604">
        <v>0.9</v>
      </c>
      <c r="D5" s="604"/>
      <c r="E5" s="604">
        <v>0.2</v>
      </c>
      <c r="F5" s="604">
        <v>0.5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96</v>
      </c>
      <c r="C6" s="604">
        <v>0.9</v>
      </c>
      <c r="D6" s="604">
        <v>0.9</v>
      </c>
      <c r="E6" s="604">
        <v>0.17</v>
      </c>
      <c r="F6" s="604">
        <v>0.5</v>
      </c>
      <c r="G6" s="604">
        <v>1.9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94.6</v>
      </c>
      <c r="C5" s="604">
        <v>80.5</v>
      </c>
      <c r="D5" s="604">
        <v>6</v>
      </c>
      <c r="E5" s="604">
        <v>5.6</v>
      </c>
      <c r="F5" s="255"/>
      <c r="G5" s="255"/>
      <c r="H5" s="255"/>
    </row>
    <row r="6" spans="1:8" x14ac:dyDescent="0.25">
      <c r="A6" s="362">
        <v>2021</v>
      </c>
      <c r="B6" s="604">
        <v>92.1</v>
      </c>
      <c r="C6" s="604">
        <v>72.8</v>
      </c>
      <c r="D6" s="604">
        <v>4</v>
      </c>
      <c r="E6" s="604">
        <v>3.8</v>
      </c>
      <c r="F6" s="255"/>
      <c r="G6" s="255"/>
      <c r="H6" s="255"/>
    </row>
    <row r="7" spans="1:8" x14ac:dyDescent="0.25">
      <c r="A7" s="483">
        <v>2022</v>
      </c>
      <c r="B7" s="1076">
        <v>84.7</v>
      </c>
      <c r="C7" s="1076">
        <v>80.599999999999994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5.6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3.8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6043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5.8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22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275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4740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0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0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6504</v>
      </c>
      <c r="C5" s="1043">
        <v>3072</v>
      </c>
      <c r="D5" s="602">
        <v>3432</v>
      </c>
      <c r="G5" s="873" t="s">
        <v>126</v>
      </c>
      <c r="H5" s="639">
        <f>IF(ISBLANK(D7),"",D7)</f>
        <v>3147</v>
      </c>
    </row>
    <row r="6" spans="1:17" x14ac:dyDescent="0.25">
      <c r="A6" s="643">
        <v>2021</v>
      </c>
      <c r="B6" s="1043">
        <v>6566</v>
      </c>
      <c r="C6" s="1043">
        <v>3098</v>
      </c>
      <c r="D6" s="604">
        <v>3468</v>
      </c>
      <c r="G6" s="637" t="s">
        <v>127</v>
      </c>
      <c r="H6" s="625">
        <f>IF(ISBLANK(C7),"",C7)</f>
        <v>2896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6043</v>
      </c>
      <c r="C7" s="1043">
        <v>2896</v>
      </c>
      <c r="D7" s="619">
        <v>3147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3147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2896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47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2.6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0.2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2.4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7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60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0.3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4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43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5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2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7074</v>
      </c>
      <c r="C6" s="55">
        <v>3672</v>
      </c>
      <c r="D6" s="55">
        <v>3402</v>
      </c>
      <c r="E6" s="70">
        <v>8552</v>
      </c>
      <c r="F6" s="55">
        <v>4373</v>
      </c>
      <c r="G6" s="110">
        <v>4179</v>
      </c>
      <c r="H6" s="55">
        <v>4149</v>
      </c>
      <c r="I6" s="55">
        <v>2097</v>
      </c>
      <c r="J6" s="55">
        <v>2052</v>
      </c>
      <c r="K6" s="70">
        <v>18755</v>
      </c>
      <c r="L6" s="55">
        <v>9622</v>
      </c>
      <c r="M6" s="110">
        <v>9133</v>
      </c>
      <c r="N6" s="70">
        <v>16867</v>
      </c>
      <c r="O6" s="55">
        <v>8430</v>
      </c>
      <c r="P6" s="110">
        <v>8437</v>
      </c>
      <c r="Q6" s="70">
        <v>69943</v>
      </c>
      <c r="R6" s="55">
        <v>33473</v>
      </c>
      <c r="S6" s="110">
        <v>36470</v>
      </c>
      <c r="T6" s="70">
        <v>107234</v>
      </c>
      <c r="U6" s="55">
        <v>50077</v>
      </c>
      <c r="V6" s="162">
        <v>57157</v>
      </c>
    </row>
    <row r="7" spans="1:22" x14ac:dyDescent="0.25">
      <c r="A7" s="288">
        <v>2021</v>
      </c>
      <c r="B7" s="169">
        <v>6959</v>
      </c>
      <c r="C7" s="94">
        <v>3625</v>
      </c>
      <c r="D7" s="94">
        <v>3334</v>
      </c>
      <c r="E7" s="169">
        <v>8503</v>
      </c>
      <c r="F7" s="94">
        <v>4346</v>
      </c>
      <c r="G7" s="171">
        <v>4157</v>
      </c>
      <c r="H7" s="94">
        <v>4184</v>
      </c>
      <c r="I7" s="94">
        <v>2110</v>
      </c>
      <c r="J7" s="94">
        <v>2074</v>
      </c>
      <c r="K7" s="169">
        <v>18607</v>
      </c>
      <c r="L7" s="94">
        <v>9555</v>
      </c>
      <c r="M7" s="171">
        <v>9052</v>
      </c>
      <c r="N7" s="169">
        <v>16702</v>
      </c>
      <c r="O7" s="94">
        <v>8357</v>
      </c>
      <c r="P7" s="171">
        <v>8345</v>
      </c>
      <c r="Q7" s="169">
        <v>69218</v>
      </c>
      <c r="R7" s="94">
        <v>33163</v>
      </c>
      <c r="S7" s="171">
        <v>36055</v>
      </c>
      <c r="T7" s="214">
        <v>106186</v>
      </c>
      <c r="U7" s="58">
        <v>49504</v>
      </c>
      <c r="V7" s="162">
        <v>56682</v>
      </c>
    </row>
    <row r="8" spans="1:22" x14ac:dyDescent="0.25">
      <c r="A8" s="221">
        <v>2022</v>
      </c>
      <c r="B8" s="72">
        <v>6738</v>
      </c>
      <c r="C8" s="61">
        <v>3489</v>
      </c>
      <c r="D8" s="61">
        <v>3249</v>
      </c>
      <c r="E8" s="72">
        <v>8525</v>
      </c>
      <c r="F8" s="61">
        <v>4269</v>
      </c>
      <c r="G8" s="111">
        <v>4256</v>
      </c>
      <c r="H8" s="61">
        <v>4069</v>
      </c>
      <c r="I8" s="61">
        <v>2083</v>
      </c>
      <c r="J8" s="61">
        <v>1986</v>
      </c>
      <c r="K8" s="72">
        <v>18317</v>
      </c>
      <c r="L8" s="61">
        <v>9315</v>
      </c>
      <c r="M8" s="111">
        <v>9002</v>
      </c>
      <c r="N8" s="72">
        <v>16373</v>
      </c>
      <c r="O8" s="61">
        <v>8223</v>
      </c>
      <c r="P8" s="111">
        <v>8150</v>
      </c>
      <c r="Q8" s="72">
        <v>68008</v>
      </c>
      <c r="R8" s="61">
        <v>32706</v>
      </c>
      <c r="S8" s="111">
        <v>35302</v>
      </c>
      <c r="T8" s="72">
        <v>104837</v>
      </c>
      <c r="U8" s="61">
        <v>48950</v>
      </c>
      <c r="V8" s="111">
        <v>55887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6738</v>
      </c>
      <c r="C15" s="174">
        <f>E8</f>
        <v>8525</v>
      </c>
      <c r="D15" s="174">
        <f>H8</f>
        <v>4069</v>
      </c>
      <c r="E15" s="174">
        <f>K8</f>
        <v>18317</v>
      </c>
      <c r="F15" s="174">
        <f>N8</f>
        <v>16373</v>
      </c>
      <c r="G15" s="174">
        <f>Q8</f>
        <v>68008</v>
      </c>
      <c r="H15" s="336">
        <f>T8</f>
        <v>104837</v>
      </c>
      <c r="M15" s="174">
        <f>K8</f>
        <v>18317</v>
      </c>
      <c r="N15" s="174">
        <f>H15-E15-O15</f>
        <v>64954</v>
      </c>
      <c r="O15" s="174">
        <f>H15-(B15+C15+G15)</f>
        <v>21566</v>
      </c>
      <c r="P15" s="29"/>
      <c r="Q15" s="100">
        <f>M15/H15*100</f>
        <v>17.471884926123408</v>
      </c>
      <c r="R15" s="100">
        <f>N15/H15*100</f>
        <v>61.957133454791723</v>
      </c>
      <c r="S15" s="100">
        <f>O15/H15*100</f>
        <v>20.570981619084865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17.471884926123408</v>
      </c>
      <c r="R18" s="100">
        <f>N15/H15*100</f>
        <v>61.957133454791723</v>
      </c>
      <c r="S18" s="100">
        <f>O15/H15*100</f>
        <v>20.570981619084865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4</v>
      </c>
      <c r="C23" s="363"/>
      <c r="D23" s="363"/>
      <c r="E23" s="169">
        <v>6</v>
      </c>
      <c r="F23" s="363"/>
      <c r="G23" s="364"/>
      <c r="H23" s="169">
        <v>4.0199999999999996</v>
      </c>
      <c r="I23" s="94">
        <v>0</v>
      </c>
      <c r="J23" s="171">
        <v>8.39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4.0999999999999996</v>
      </c>
      <c r="C24" s="363"/>
      <c r="D24" s="363"/>
      <c r="E24" s="169">
        <v>5.0999999999999996</v>
      </c>
      <c r="F24" s="363"/>
      <c r="G24" s="364"/>
      <c r="H24" s="169">
        <v>4.13</v>
      </c>
      <c r="I24" s="94">
        <v>3.84</v>
      </c>
      <c r="J24" s="171">
        <v>4.46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6.2</v>
      </c>
      <c r="C25" s="359"/>
      <c r="D25" s="359"/>
      <c r="E25" s="72">
        <v>8.1999999999999993</v>
      </c>
      <c r="F25" s="359"/>
      <c r="G25" s="463"/>
      <c r="H25" s="72">
        <v>6.16</v>
      </c>
      <c r="I25" s="61">
        <v>6.11</v>
      </c>
      <c r="J25" s="111">
        <v>6.21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8.39</v>
      </c>
      <c r="C32" s="676">
        <f>IF(ISBLANK(I23),"",I23)</f>
        <v>0</v>
      </c>
      <c r="F32" s="702">
        <f>A23</f>
        <v>2020</v>
      </c>
      <c r="G32" s="676">
        <f>IF(ISBLANK(J23),"",J23)</f>
        <v>8.39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4.46</v>
      </c>
      <c r="C33" s="855">
        <f t="shared" ref="C33:C34" si="2">IF(ISBLANK(I24),"",I24)</f>
        <v>3.84</v>
      </c>
      <c r="F33" s="703">
        <f t="shared" ref="F33:F34" si="3">A24</f>
        <v>2021</v>
      </c>
      <c r="G33" s="855">
        <f t="shared" ref="G33:G34" si="4">IF(ISBLANK(J24),"",J24)</f>
        <v>4.46</v>
      </c>
      <c r="H33" s="855">
        <f t="shared" ref="H33:H34" si="5">IF(ISBLANK(I24),"",I24)</f>
        <v>3.84</v>
      </c>
    </row>
    <row r="34" spans="1:8" x14ac:dyDescent="0.25">
      <c r="A34" s="704">
        <f t="shared" si="0"/>
        <v>2022</v>
      </c>
      <c r="B34" s="678">
        <f t="shared" si="1"/>
        <v>6.21</v>
      </c>
      <c r="C34" s="678">
        <f t="shared" si="2"/>
        <v>6.11</v>
      </c>
      <c r="F34" s="704">
        <f t="shared" si="3"/>
        <v>2022</v>
      </c>
      <c r="G34" s="678">
        <f t="shared" si="4"/>
        <v>6.21</v>
      </c>
      <c r="H34" s="678">
        <f t="shared" si="5"/>
        <v>6.11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50</v>
      </c>
      <c r="C4" s="602">
        <v>7</v>
      </c>
      <c r="D4" s="602">
        <v>8</v>
      </c>
      <c r="E4" s="601">
        <v>3</v>
      </c>
      <c r="F4" s="602">
        <v>3.1</v>
      </c>
      <c r="G4" s="602">
        <v>0.4</v>
      </c>
    </row>
    <row r="5" spans="1:10" x14ac:dyDescent="0.25">
      <c r="A5" s="288">
        <v>2021</v>
      </c>
      <c r="B5" s="753">
        <v>48</v>
      </c>
      <c r="C5" s="753">
        <v>6</v>
      </c>
      <c r="D5" s="753">
        <v>11</v>
      </c>
      <c r="E5" s="755">
        <v>5</v>
      </c>
      <c r="F5" s="753">
        <v>3.2</v>
      </c>
      <c r="G5" s="753">
        <v>0.6</v>
      </c>
    </row>
    <row r="6" spans="1:10" x14ac:dyDescent="0.25">
      <c r="A6" s="220">
        <v>2022</v>
      </c>
      <c r="B6" s="754">
        <v>43</v>
      </c>
      <c r="C6" s="754">
        <v>5</v>
      </c>
      <c r="D6" s="754">
        <v>4</v>
      </c>
      <c r="E6" s="756">
        <v>2</v>
      </c>
      <c r="F6" s="754">
        <v>2.6</v>
      </c>
      <c r="G6" s="754">
        <v>0.2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50</v>
      </c>
      <c r="C11" s="80">
        <f>IF(ISBLANK(D4),"",D4)</f>
        <v>8</v>
      </c>
      <c r="E11" s="103">
        <f>A4</f>
        <v>2020</v>
      </c>
      <c r="F11" s="80">
        <f>IF(ISBLANK(B4),"",B4)</f>
        <v>50</v>
      </c>
      <c r="G11" s="80">
        <f>IF(ISBLANK(D4),"",D4)</f>
        <v>8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48</v>
      </c>
      <c r="C12" s="80">
        <f>IF(ISBLANK(D5),"",D5)</f>
        <v>11</v>
      </c>
      <c r="E12" s="103">
        <f t="shared" ref="E12:E13" si="1">A5</f>
        <v>2021</v>
      </c>
      <c r="F12" s="80">
        <f t="shared" ref="F12:F13" si="2">IF(ISBLANK(B5),"",B5)</f>
        <v>48</v>
      </c>
      <c r="G12" s="80">
        <f t="shared" ref="G12:G13" si="3">IF(ISBLANK(D5),"",D5)</f>
        <v>11</v>
      </c>
    </row>
    <row r="13" spans="1:10" x14ac:dyDescent="0.25">
      <c r="A13" s="156">
        <f t="shared" si="0"/>
        <v>2022</v>
      </c>
      <c r="B13" s="83">
        <f>IF(ISBLANK(B6),"",B6)</f>
        <v>43</v>
      </c>
      <c r="C13" s="83">
        <f>IF(ISBLANK(D6),"",D6)</f>
        <v>4</v>
      </c>
      <c r="D13" s="255"/>
      <c r="E13" s="156">
        <f t="shared" si="1"/>
        <v>2022</v>
      </c>
      <c r="F13" s="83">
        <f t="shared" si="2"/>
        <v>43</v>
      </c>
      <c r="G13" s="83">
        <f t="shared" si="3"/>
        <v>4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7</v>
      </c>
      <c r="C18" s="80">
        <f>IF(ISBLANK(E4),"",E4)</f>
        <v>3</v>
      </c>
      <c r="E18" s="605">
        <f>A4</f>
        <v>2020</v>
      </c>
      <c r="F18" s="100">
        <f>IF(ISBLANK(C4),"",C4)</f>
        <v>7</v>
      </c>
      <c r="G18" s="100">
        <f>IF(ISBLANK(E4),"",E4)</f>
        <v>3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6</v>
      </c>
      <c r="C19" s="80">
        <f>IF(ISBLANK(E5),"",E5)</f>
        <v>5</v>
      </c>
      <c r="E19" s="103">
        <f t="shared" ref="E19:E20" si="5">A5</f>
        <v>2021</v>
      </c>
      <c r="F19" s="104">
        <f>IF(ISBLANK(C5),"",C5)</f>
        <v>6</v>
      </c>
      <c r="G19" s="104">
        <f t="shared" ref="G19:G20" si="6">IF(ISBLANK(E5),"",E5)</f>
        <v>5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5</v>
      </c>
      <c r="C20" s="83">
        <f>IF(ISBLANK(E6),"",E6)</f>
        <v>2</v>
      </c>
      <c r="E20" s="156">
        <f t="shared" si="5"/>
        <v>2022</v>
      </c>
      <c r="F20" s="83">
        <f>IF(ISBLANK(C6),"",C6)</f>
        <v>5</v>
      </c>
      <c r="G20" s="83">
        <f t="shared" si="6"/>
        <v>2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798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0.8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587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3.2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370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2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460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0.4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906</v>
      </c>
    </row>
    <row r="17" spans="2:3" x14ac:dyDescent="0.25">
      <c r="B17" s="255">
        <v>2021</v>
      </c>
      <c r="C17" s="1010">
        <v>791</v>
      </c>
    </row>
    <row r="18" spans="2:3" x14ac:dyDescent="0.25">
      <c r="B18" s="255">
        <v>2022</v>
      </c>
      <c r="C18" s="1010">
        <v>587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906</v>
      </c>
    </row>
    <row r="22" spans="2:3" x14ac:dyDescent="0.25">
      <c r="B22" s="638">
        <f>B17</f>
        <v>2021</v>
      </c>
      <c r="C22" s="638">
        <f t="shared" ref="C22:C23" si="0">IF(ISBLANK(C17),"",C17)</f>
        <v>791</v>
      </c>
    </row>
    <row r="23" spans="2:3" x14ac:dyDescent="0.25">
      <c r="B23" s="638">
        <f>B18</f>
        <v>2022</v>
      </c>
      <c r="C23" s="638">
        <f t="shared" si="0"/>
        <v>587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68</v>
      </c>
      <c r="C5" s="55">
        <v>58</v>
      </c>
      <c r="D5" s="55">
        <v>44</v>
      </c>
      <c r="E5" s="271">
        <f>SUM(B5:D5)</f>
        <v>170</v>
      </c>
      <c r="F5" s="71">
        <v>1015</v>
      </c>
      <c r="G5" s="70">
        <v>0.4</v>
      </c>
      <c r="H5" s="55">
        <v>0.1</v>
      </c>
      <c r="I5" s="110">
        <v>0.2</v>
      </c>
      <c r="J5" s="71">
        <v>0.9</v>
      </c>
    </row>
    <row r="6" spans="1:10" x14ac:dyDescent="0.25">
      <c r="A6" s="288">
        <v>2021</v>
      </c>
      <c r="B6" s="759">
        <v>65</v>
      </c>
      <c r="C6" s="760">
        <v>58</v>
      </c>
      <c r="D6" s="760">
        <v>35</v>
      </c>
      <c r="E6" s="272">
        <f>SUM(B6:D6)</f>
        <v>158</v>
      </c>
      <c r="F6" s="216">
        <v>892</v>
      </c>
      <c r="G6" s="459">
        <v>0.4</v>
      </c>
      <c r="H6" s="460">
        <v>0.1</v>
      </c>
      <c r="I6" s="765">
        <v>0.2</v>
      </c>
      <c r="J6" s="216">
        <v>0.8</v>
      </c>
    </row>
    <row r="7" spans="1:10" x14ac:dyDescent="0.25">
      <c r="A7" s="220">
        <v>2022</v>
      </c>
      <c r="B7" s="169">
        <v>74</v>
      </c>
      <c r="C7" s="94">
        <v>63</v>
      </c>
      <c r="D7" s="94">
        <v>29</v>
      </c>
      <c r="E7" s="449">
        <f>SUM(B7:D7)</f>
        <v>166</v>
      </c>
      <c r="F7" s="170">
        <v>798</v>
      </c>
      <c r="G7" s="169">
        <v>0.4</v>
      </c>
      <c r="H7" s="94">
        <v>0.1</v>
      </c>
      <c r="I7" s="171">
        <v>0.1</v>
      </c>
      <c r="J7" s="170">
        <v>0.8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1015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892</v>
      </c>
      <c r="C14" s="28"/>
      <c r="D14" s="28"/>
      <c r="F14" s="627" t="s">
        <v>1534</v>
      </c>
      <c r="G14" s="623">
        <f>IF(ISBLANK(B7),"",B7)</f>
        <v>74</v>
      </c>
      <c r="I14" s="627" t="s">
        <v>1537</v>
      </c>
      <c r="J14" s="623">
        <f>IF(ISBLANK(B7),"",B7)</f>
        <v>74</v>
      </c>
    </row>
    <row r="15" spans="1:10" x14ac:dyDescent="0.25">
      <c r="A15" s="626">
        <f t="shared" ref="A15" si="1">A7</f>
        <v>2022</v>
      </c>
      <c r="B15" s="625">
        <f t="shared" si="0"/>
        <v>798</v>
      </c>
      <c r="C15" s="28"/>
      <c r="D15" s="28"/>
      <c r="F15" s="628" t="s">
        <v>1535</v>
      </c>
      <c r="G15" s="624">
        <f>IF(ISBLANK(C7),"",C7)</f>
        <v>63</v>
      </c>
      <c r="I15" s="628" t="s">
        <v>1546</v>
      </c>
      <c r="J15" s="624">
        <f>IF(ISBLANK(C7),"",C7)</f>
        <v>63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29</v>
      </c>
      <c r="I16" s="629" t="s">
        <v>1547</v>
      </c>
      <c r="J16" s="625">
        <f>IF(ISBLANK(D7),"",D7)</f>
        <v>29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0.4</v>
      </c>
    </row>
    <row r="22" spans="1:2" x14ac:dyDescent="0.25">
      <c r="A22" s="628" t="s">
        <v>472</v>
      </c>
      <c r="B22" s="624">
        <f>IF(ISBLANK(H7),"",H7)</f>
        <v>0.1</v>
      </c>
    </row>
    <row r="23" spans="1:2" x14ac:dyDescent="0.25">
      <c r="A23" s="629" t="s">
        <v>373</v>
      </c>
      <c r="B23" s="625">
        <f>IF(ISBLANK(I7),"",I7)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72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88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53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4.2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106</v>
      </c>
      <c r="C6" s="761"/>
      <c r="D6" s="761"/>
      <c r="E6" s="459">
        <v>8.3000000000000007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75</v>
      </c>
      <c r="C7" s="761"/>
      <c r="D7" s="761"/>
      <c r="E7" s="459">
        <v>5.9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53</v>
      </c>
      <c r="C8" s="762"/>
      <c r="D8" s="762"/>
      <c r="E8" s="603">
        <v>4.2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106</v>
      </c>
      <c r="C16" s="757"/>
      <c r="I16" s="702">
        <f>A6</f>
        <v>2020</v>
      </c>
      <c r="J16" s="676">
        <f>IF(ISBLANK(E6),"",E6)</f>
        <v>8.3000000000000007</v>
      </c>
      <c r="K16" s="758"/>
    </row>
    <row r="17" spans="1:10" x14ac:dyDescent="0.25">
      <c r="A17" s="703">
        <f>A7</f>
        <v>2021</v>
      </c>
      <c r="B17" s="855">
        <f>IF(ISBLANK(B7),"",B7)</f>
        <v>75</v>
      </c>
      <c r="C17" s="757"/>
      <c r="I17" s="703">
        <f>A7</f>
        <v>2021</v>
      </c>
      <c r="J17" s="855">
        <f>IF(ISBLANK(E7),"",E7)</f>
        <v>5.9</v>
      </c>
    </row>
    <row r="18" spans="1:10" x14ac:dyDescent="0.25">
      <c r="A18" s="704">
        <f>A8</f>
        <v>2022</v>
      </c>
      <c r="B18" s="678">
        <f>IF(ISBLANK(B8),"",B8)</f>
        <v>53</v>
      </c>
      <c r="C18" s="757"/>
      <c r="I18" s="704">
        <f>A8</f>
        <v>2022</v>
      </c>
      <c r="J18" s="678">
        <f>IF(ISBLANK(E8),"",E8)</f>
        <v>4.2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18</v>
      </c>
      <c r="D5" s="451">
        <f>IF(ISBLANK(B5),"",A5)</f>
        <v>2020</v>
      </c>
      <c r="E5" s="620">
        <f>IF(ISBLANK(B5),"",B5)</f>
        <v>18</v>
      </c>
      <c r="K5" s="219">
        <v>2020</v>
      </c>
      <c r="L5" s="657">
        <v>2.7</v>
      </c>
    </row>
    <row r="6" spans="1:12" x14ac:dyDescent="0.25">
      <c r="A6" s="231">
        <v>2021</v>
      </c>
      <c r="B6" s="604">
        <v>20</v>
      </c>
      <c r="D6" s="452">
        <f>IF(ISBLANK(B6),"",A6)</f>
        <v>2021</v>
      </c>
      <c r="E6" s="621">
        <f>IF(ISBLANK(B6),"",B6)</f>
        <v>20</v>
      </c>
      <c r="K6" s="288">
        <v>2021</v>
      </c>
      <c r="L6" s="659">
        <v>2.6</v>
      </c>
    </row>
    <row r="7" spans="1:12" x14ac:dyDescent="0.25">
      <c r="A7" s="123">
        <v>2022</v>
      </c>
      <c r="B7" s="619">
        <v>20</v>
      </c>
      <c r="D7" s="381">
        <f>IF(ISBLANK(B7),"",A7)</f>
        <v>2022</v>
      </c>
      <c r="E7" s="622">
        <f>IF(ISBLANK(B7),"",B7)</f>
        <v>20</v>
      </c>
      <c r="K7" s="221">
        <v>2022</v>
      </c>
      <c r="L7" s="619">
        <v>2.4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69</v>
      </c>
      <c r="C4" s="645">
        <v>36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65</v>
      </c>
      <c r="C5" s="604">
        <v>54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72</v>
      </c>
      <c r="C6" s="604">
        <v>88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22</v>
      </c>
      <c r="C5" s="645">
        <v>4857</v>
      </c>
      <c r="D5" s="645">
        <v>296</v>
      </c>
      <c r="E5" s="871">
        <v>6.1</v>
      </c>
      <c r="F5" s="1048">
        <v>6.1</v>
      </c>
      <c r="G5" s="1048">
        <v>6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22</v>
      </c>
      <c r="C6" s="659">
        <v>4796</v>
      </c>
      <c r="D6" s="659">
        <v>298</v>
      </c>
      <c r="E6" s="659">
        <v>6.2</v>
      </c>
      <c r="F6" s="659">
        <v>6.3</v>
      </c>
      <c r="G6" s="659">
        <v>6.1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22</v>
      </c>
      <c r="C7" s="619">
        <v>4740</v>
      </c>
      <c r="D7" s="619">
        <v>275</v>
      </c>
      <c r="E7" s="619">
        <v>5.8</v>
      </c>
      <c r="F7" s="619">
        <v>5.9</v>
      </c>
      <c r="G7" s="619">
        <v>5.6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4.8</v>
      </c>
      <c r="C4" s="657">
        <v>416</v>
      </c>
      <c r="D4" s="657">
        <v>2.2000000000000002</v>
      </c>
      <c r="E4" s="657">
        <v>502</v>
      </c>
      <c r="F4" s="657">
        <v>0.5</v>
      </c>
      <c r="G4" s="657">
        <v>58</v>
      </c>
      <c r="H4" s="657">
        <v>10</v>
      </c>
      <c r="I4" s="657">
        <v>69</v>
      </c>
      <c r="J4" s="657">
        <v>0.3</v>
      </c>
      <c r="K4" s="255"/>
      <c r="L4" s="255"/>
      <c r="M4" s="255"/>
    </row>
    <row r="5" spans="1:13" x14ac:dyDescent="0.25">
      <c r="A5" s="488">
        <v>2021</v>
      </c>
      <c r="B5" s="604">
        <v>4.3</v>
      </c>
      <c r="C5" s="604">
        <v>319</v>
      </c>
      <c r="D5" s="604">
        <v>1.7</v>
      </c>
      <c r="E5" s="604">
        <v>468</v>
      </c>
      <c r="F5" s="604">
        <v>0.4</v>
      </c>
      <c r="G5" s="604">
        <v>59</v>
      </c>
      <c r="H5" s="604">
        <v>11</v>
      </c>
      <c r="I5" s="604">
        <v>59</v>
      </c>
      <c r="J5" s="604">
        <v>0.3</v>
      </c>
      <c r="K5" s="255"/>
      <c r="L5" s="255"/>
      <c r="M5" s="255"/>
    </row>
    <row r="6" spans="1:13" x14ac:dyDescent="0.25">
      <c r="A6" s="483">
        <v>2022</v>
      </c>
      <c r="B6" s="619">
        <v>3.2</v>
      </c>
      <c r="C6" s="619">
        <v>370</v>
      </c>
      <c r="D6" s="619">
        <v>2</v>
      </c>
      <c r="E6" s="619">
        <v>460</v>
      </c>
      <c r="F6" s="619">
        <v>0.4</v>
      </c>
      <c r="G6" s="619">
        <v>47</v>
      </c>
      <c r="H6" s="619">
        <v>7</v>
      </c>
      <c r="I6" s="619">
        <v>60</v>
      </c>
      <c r="J6" s="619">
        <v>0.3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18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211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31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995</v>
      </c>
      <c r="C4" s="1015">
        <v>518</v>
      </c>
      <c r="D4" s="1015">
        <v>477</v>
      </c>
      <c r="E4" s="1014">
        <v>1627</v>
      </c>
      <c r="F4" s="1015">
        <v>858</v>
      </c>
      <c r="G4" s="1015">
        <v>769</v>
      </c>
      <c r="H4" s="1016">
        <v>9.3000000000000007</v>
      </c>
      <c r="I4" s="1016">
        <v>15.2</v>
      </c>
      <c r="J4" s="1016">
        <v>-5.9</v>
      </c>
      <c r="K4" s="70">
        <v>2459</v>
      </c>
      <c r="L4" s="55">
        <v>1182</v>
      </c>
      <c r="M4" s="110">
        <v>1277</v>
      </c>
      <c r="N4" s="55">
        <v>2591</v>
      </c>
      <c r="O4" s="55">
        <v>1293</v>
      </c>
      <c r="P4" s="110">
        <v>1298</v>
      </c>
    </row>
    <row r="5" spans="1:17" x14ac:dyDescent="0.25">
      <c r="A5" s="288">
        <v>2021</v>
      </c>
      <c r="B5" s="1017">
        <v>969</v>
      </c>
      <c r="C5" s="1018">
        <v>521</v>
      </c>
      <c r="D5" s="1018">
        <v>448</v>
      </c>
      <c r="E5" s="1017">
        <v>1922</v>
      </c>
      <c r="F5" s="1018">
        <v>973</v>
      </c>
      <c r="G5" s="1018">
        <v>949</v>
      </c>
      <c r="H5" s="1019">
        <v>9.1</v>
      </c>
      <c r="I5" s="1019">
        <v>18.100000000000001</v>
      </c>
      <c r="J5" s="1019">
        <v>-9</v>
      </c>
      <c r="K5" s="214">
        <v>2751</v>
      </c>
      <c r="L5" s="58">
        <v>1248</v>
      </c>
      <c r="M5" s="162">
        <v>1503</v>
      </c>
      <c r="N5" s="58">
        <v>3131</v>
      </c>
      <c r="O5" s="58">
        <v>1490</v>
      </c>
      <c r="P5" s="162">
        <v>1641</v>
      </c>
    </row>
    <row r="6" spans="1:17" x14ac:dyDescent="0.25">
      <c r="A6" s="221">
        <v>2022</v>
      </c>
      <c r="B6" s="1020">
        <v>974</v>
      </c>
      <c r="C6" s="1021">
        <v>491</v>
      </c>
      <c r="D6" s="1021">
        <v>483</v>
      </c>
      <c r="E6" s="1020">
        <v>1573</v>
      </c>
      <c r="F6" s="1021">
        <v>773</v>
      </c>
      <c r="G6" s="1021">
        <v>800</v>
      </c>
      <c r="H6" s="1022">
        <v>9.3000000000000007</v>
      </c>
      <c r="I6" s="1022">
        <v>15</v>
      </c>
      <c r="J6" s="1022">
        <v>-5.7</v>
      </c>
      <c r="K6" s="1023">
        <v>2712</v>
      </c>
      <c r="L6" s="1024">
        <v>1270</v>
      </c>
      <c r="M6" s="1025">
        <v>1442</v>
      </c>
      <c r="N6" s="1024">
        <v>3233</v>
      </c>
      <c r="O6" s="1024">
        <v>1573</v>
      </c>
      <c r="P6" s="1025">
        <v>1660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477</v>
      </c>
      <c r="C13" s="321">
        <f>IF(ISBLANK(C4),"",C4)</f>
        <v>518</v>
      </c>
      <c r="D13" s="366"/>
      <c r="E13" s="324">
        <f>A4</f>
        <v>2020</v>
      </c>
      <c r="F13" s="321">
        <f>IF(ISBLANK(G4),"",G4)</f>
        <v>769</v>
      </c>
      <c r="G13" s="321">
        <f>IF(ISBLANK(F4),"",F4)</f>
        <v>858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448</v>
      </c>
      <c r="C14" s="322">
        <f t="shared" ref="C14:C15" si="2">IF(ISBLANK(C5),"",C5)</f>
        <v>521</v>
      </c>
      <c r="D14" s="366"/>
      <c r="E14" s="325">
        <f t="shared" ref="E14:E15" si="3">A5</f>
        <v>2021</v>
      </c>
      <c r="F14" s="322">
        <f t="shared" ref="F14:F15" si="4">IF(ISBLANK(G5),"",G5)</f>
        <v>949</v>
      </c>
      <c r="G14" s="322">
        <f t="shared" ref="G14:G15" si="5">IF(ISBLANK(F5),"",F5)</f>
        <v>973</v>
      </c>
      <c r="H14" s="391"/>
      <c r="I14" s="391"/>
      <c r="J14" s="48"/>
      <c r="K14" s="327" t="s">
        <v>544</v>
      </c>
      <c r="L14" s="330">
        <f>IF(ISBLANK(K4),"",K4)</f>
        <v>2459</v>
      </c>
      <c r="M14" s="330">
        <f>IF(ISBLANK(K5),"",K5)</f>
        <v>2751</v>
      </c>
      <c r="N14" s="330">
        <f>IF(ISBLANK(K6),"",K6)</f>
        <v>2712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483</v>
      </c>
      <c r="C15" s="323">
        <f t="shared" si="2"/>
        <v>491</v>
      </c>
      <c r="E15" s="326">
        <f t="shared" si="3"/>
        <v>2022</v>
      </c>
      <c r="F15" s="323">
        <f t="shared" si="4"/>
        <v>800</v>
      </c>
      <c r="G15" s="323">
        <f t="shared" si="5"/>
        <v>773</v>
      </c>
      <c r="H15" s="213"/>
      <c r="I15" s="213"/>
      <c r="J15" s="28"/>
      <c r="K15" s="328" t="s">
        <v>543</v>
      </c>
      <c r="L15" s="331">
        <f>IF(ISBLANK(N4),"",N4)</f>
        <v>2591</v>
      </c>
      <c r="M15" s="331">
        <f>IF(ISBLANK(N5),"",N5)</f>
        <v>3131</v>
      </c>
      <c r="N15" s="331">
        <f>IF(ISBLANK(N6),"",N6)</f>
        <v>3233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2459</v>
      </c>
      <c r="M19" s="330">
        <f>IF(ISBLANK(K5),"",K5)</f>
        <v>2751</v>
      </c>
      <c r="N19" s="330">
        <f>IF(ISBLANK(K6),"",K6)</f>
        <v>2712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2591</v>
      </c>
      <c r="M20" s="331">
        <f>IF(ISBLANK(N5),"",N5)</f>
        <v>3131</v>
      </c>
      <c r="N20" s="331">
        <f>IF(ISBLANK(N6),"",N6)</f>
        <v>3233</v>
      </c>
      <c r="O20" s="366"/>
    </row>
    <row r="21" spans="1:15" x14ac:dyDescent="0.25">
      <c r="A21" s="324">
        <f>A4</f>
        <v>2020</v>
      </c>
      <c r="B21" s="321">
        <f>IF(ISBLANK(D4),"",D4)</f>
        <v>477</v>
      </c>
      <c r="C21" s="321">
        <f>IF(ISBLANK(C4),"",C4)</f>
        <v>518</v>
      </c>
      <c r="E21" s="324">
        <f>A4</f>
        <v>2020</v>
      </c>
      <c r="F21" s="321">
        <f>IF(ISBLANK(G4),"",G4)</f>
        <v>769</v>
      </c>
      <c r="G21" s="321">
        <f>IF(ISBLANK(F4),"",F4)</f>
        <v>858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448</v>
      </c>
      <c r="C22" s="322">
        <f t="shared" ref="C22:C23" si="8">IF(ISBLANK(C5),"",C5)</f>
        <v>521</v>
      </c>
      <c r="E22" s="325">
        <f t="shared" ref="E22:E23" si="9">A5</f>
        <v>2021</v>
      </c>
      <c r="F22" s="322">
        <f t="shared" ref="F22:F23" si="10">IF(ISBLANK(G5),"",G5)</f>
        <v>949</v>
      </c>
      <c r="G22" s="322">
        <f t="shared" ref="G22:G23" si="11">IF(ISBLANK(F5),"",F5)</f>
        <v>973</v>
      </c>
    </row>
    <row r="23" spans="1:15" x14ac:dyDescent="0.25">
      <c r="A23" s="326">
        <f t="shared" si="6"/>
        <v>2022</v>
      </c>
      <c r="B23" s="323">
        <f t="shared" si="7"/>
        <v>483</v>
      </c>
      <c r="C23" s="323">
        <f t="shared" si="8"/>
        <v>491</v>
      </c>
      <c r="E23" s="326">
        <f t="shared" si="9"/>
        <v>2022</v>
      </c>
      <c r="F23" s="323">
        <f t="shared" si="10"/>
        <v>800</v>
      </c>
      <c r="G23" s="323">
        <f t="shared" si="11"/>
        <v>773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17</v>
      </c>
      <c r="C5" s="613"/>
      <c r="D5" s="613"/>
      <c r="E5" s="601">
        <v>40</v>
      </c>
      <c r="F5" s="618"/>
      <c r="G5" s="947"/>
      <c r="H5" s="601">
        <v>218</v>
      </c>
      <c r="I5" s="618">
        <v>74</v>
      </c>
      <c r="J5" s="618">
        <v>144</v>
      </c>
      <c r="K5" s="618"/>
      <c r="L5" s="947"/>
    </row>
    <row r="6" spans="1:12" x14ac:dyDescent="0.25">
      <c r="A6" s="288">
        <v>2021</v>
      </c>
      <c r="B6" s="603">
        <v>28</v>
      </c>
      <c r="C6" s="614"/>
      <c r="D6" s="614"/>
      <c r="E6" s="1043">
        <v>46</v>
      </c>
      <c r="F6" s="1037"/>
      <c r="G6" s="982"/>
      <c r="H6" s="1043">
        <v>233</v>
      </c>
      <c r="I6" s="1037">
        <v>97</v>
      </c>
      <c r="J6" s="1037">
        <v>136</v>
      </c>
      <c r="K6" s="1037"/>
      <c r="L6" s="982"/>
    </row>
    <row r="7" spans="1:12" x14ac:dyDescent="0.25">
      <c r="A7" s="220">
        <v>2022</v>
      </c>
      <c r="B7" s="603">
        <v>18</v>
      </c>
      <c r="C7" s="614"/>
      <c r="D7" s="614"/>
      <c r="E7" s="1043">
        <v>31</v>
      </c>
      <c r="F7" s="1037"/>
      <c r="G7" s="982"/>
      <c r="H7" s="1043">
        <v>211</v>
      </c>
      <c r="I7" s="1037">
        <v>77</v>
      </c>
      <c r="J7" s="1037">
        <v>134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77</v>
      </c>
    </row>
    <row r="15" spans="1:12" ht="30" x14ac:dyDescent="0.25">
      <c r="A15" s="835" t="s">
        <v>1551</v>
      </c>
      <c r="B15" s="625">
        <f>IF(ISBLANK(J7),"",J7)</f>
        <v>134</v>
      </c>
    </row>
    <row r="17" spans="1:2" x14ac:dyDescent="0.25">
      <c r="A17" s="627" t="s">
        <v>1548</v>
      </c>
      <c r="B17" s="623">
        <f>IF(ISBLANK(I7),"",I7)</f>
        <v>77</v>
      </c>
    </row>
    <row r="18" spans="1:2" x14ac:dyDescent="0.25">
      <c r="A18" s="629" t="s">
        <v>1549</v>
      </c>
      <c r="B18" s="625">
        <f>IF(ISBLANK(J7),"",J7)</f>
        <v>134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38.4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46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54.2</v>
      </c>
      <c r="C6" s="616">
        <v>36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51</v>
      </c>
      <c r="C10" s="616">
        <v>34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38.4</v>
      </c>
      <c r="C14" s="73">
        <v>46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109.07899999999999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/>
      <c r="C5" s="58"/>
      <c r="D5" s="129" t="s">
        <v>1657</v>
      </c>
      <c r="E5" s="895" t="s">
        <v>5</v>
      </c>
    </row>
    <row r="6" spans="1:6" x14ac:dyDescent="0.25">
      <c r="A6" s="102" t="s">
        <v>402</v>
      </c>
      <c r="B6" s="94"/>
      <c r="C6" s="94"/>
      <c r="D6" s="129" t="s">
        <v>1657</v>
      </c>
      <c r="E6" s="896" t="s">
        <v>5</v>
      </c>
    </row>
    <row r="7" spans="1:6" x14ac:dyDescent="0.25">
      <c r="A7" s="101" t="s">
        <v>911</v>
      </c>
      <c r="B7" s="58"/>
      <c r="C7" s="58"/>
      <c r="D7" s="129" t="s">
        <v>1657</v>
      </c>
      <c r="E7" s="896" t="s">
        <v>5</v>
      </c>
    </row>
    <row r="8" spans="1:6" x14ac:dyDescent="0.25">
      <c r="A8" s="102" t="s">
        <v>403</v>
      </c>
      <c r="B8" s="58"/>
      <c r="C8" s="58"/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432.1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14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0.4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/>
      <c r="C12" s="61"/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2.6259999999999999</v>
      </c>
      <c r="C5" s="613">
        <v>2.6259999999999999</v>
      </c>
      <c r="D5" s="753"/>
      <c r="E5" s="753"/>
      <c r="G5" s="360">
        <v>2014</v>
      </c>
      <c r="H5" s="70">
        <v>427.92</v>
      </c>
      <c r="I5" s="55">
        <v>234</v>
      </c>
      <c r="J5" s="55">
        <v>193.92</v>
      </c>
      <c r="K5" s="71">
        <v>14</v>
      </c>
    </row>
    <row r="6" spans="1:12" x14ac:dyDescent="0.25">
      <c r="A6" s="288">
        <v>2021</v>
      </c>
      <c r="B6" s="603"/>
      <c r="C6" s="614">
        <v>108.66500000000001</v>
      </c>
      <c r="D6" s="961"/>
      <c r="E6" s="961"/>
      <c r="G6" s="482">
        <v>2017</v>
      </c>
      <c r="H6" s="214">
        <v>580.28</v>
      </c>
      <c r="I6" s="58">
        <v>382.16</v>
      </c>
      <c r="J6" s="58">
        <v>198.12</v>
      </c>
      <c r="K6" s="216">
        <v>19</v>
      </c>
    </row>
    <row r="7" spans="1:12" x14ac:dyDescent="0.25">
      <c r="A7" s="220">
        <v>2022</v>
      </c>
      <c r="B7" s="603">
        <v>109.07899999999999</v>
      </c>
      <c r="C7" s="614">
        <v>109.07899999999999</v>
      </c>
      <c r="D7" s="961"/>
      <c r="E7" s="961"/>
      <c r="G7" s="484">
        <v>2020</v>
      </c>
      <c r="H7" s="72">
        <v>432.1</v>
      </c>
      <c r="I7" s="61">
        <v>234</v>
      </c>
      <c r="J7" s="61">
        <v>198.1</v>
      </c>
      <c r="K7" s="73">
        <v>14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109.07899999999999</v>
      </c>
      <c r="D14" s="633">
        <f>A5</f>
        <v>2020</v>
      </c>
      <c r="E14" s="627" t="str">
        <f>IF(ISBLANK(D5),"",D5)</f>
        <v/>
      </c>
      <c r="F14" s="213"/>
      <c r="G14" s="636" t="s">
        <v>933</v>
      </c>
      <c r="H14" s="623">
        <f>IF(ISBLANK(J7),"",J7)</f>
        <v>198.1</v>
      </c>
      <c r="I14" s="213"/>
      <c r="J14" s="213"/>
    </row>
    <row r="15" spans="1:12" x14ac:dyDescent="0.25">
      <c r="A15" s="872" t="s">
        <v>16</v>
      </c>
      <c r="B15" s="632">
        <f>IF(ISBLANK(B7),"",B7)</f>
        <v>109.07899999999999</v>
      </c>
      <c r="D15" s="634">
        <f t="shared" ref="D15:D16" si="0">A6</f>
        <v>2021</v>
      </c>
      <c r="E15" s="628" t="str">
        <f>IF(ISBLANK(D6),"",D6)</f>
        <v/>
      </c>
      <c r="F15" s="213"/>
      <c r="G15" s="637" t="s">
        <v>934</v>
      </c>
      <c r="H15" s="625">
        <f>IF(ISBLANK(I7),"",I7)</f>
        <v>234</v>
      </c>
      <c r="I15" s="213"/>
      <c r="J15" s="213"/>
    </row>
    <row r="16" spans="1:12" x14ac:dyDescent="0.25">
      <c r="D16" s="635">
        <f t="shared" si="0"/>
        <v>2022</v>
      </c>
      <c r="E16" s="629" t="str">
        <f>IF(ISBLANK(D7),"",D7)</f>
        <v/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109.07899999999999</v>
      </c>
      <c r="F19" s="255"/>
      <c r="G19" s="636" t="s">
        <v>537</v>
      </c>
      <c r="H19" s="623">
        <f>IF(ISBLANK(J7),"",J7)</f>
        <v>198.1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109.07899999999999</v>
      </c>
      <c r="F20" s="255"/>
      <c r="G20" s="637" t="s">
        <v>536</v>
      </c>
      <c r="H20" s="625">
        <f>IF(ISBLANK(I7),"",I7)</f>
        <v>234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0.7</v>
      </c>
      <c r="C5" s="1101"/>
      <c r="D5" s="1102"/>
      <c r="E5" s="1101"/>
      <c r="F5" s="1102"/>
    </row>
    <row r="6" spans="1:9" x14ac:dyDescent="0.25">
      <c r="A6" s="220">
        <v>2021</v>
      </c>
      <c r="B6" s="1101">
        <v>1.5</v>
      </c>
      <c r="C6" s="1101"/>
      <c r="D6" s="1102"/>
      <c r="E6" s="1101"/>
      <c r="F6" s="1102"/>
    </row>
    <row r="7" spans="1:9" x14ac:dyDescent="0.25">
      <c r="A7" s="221">
        <v>2022</v>
      </c>
      <c r="B7" s="73">
        <v>0.4</v>
      </c>
      <c r="C7" s="73"/>
      <c r="D7" s="73"/>
      <c r="E7" s="73"/>
      <c r="F7" s="73"/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39137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12872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26265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76641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25367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51274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2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17952</v>
      </c>
      <c r="C5" s="460">
        <v>14548</v>
      </c>
      <c r="D5" s="460">
        <v>3404</v>
      </c>
      <c r="E5" s="459">
        <v>28399</v>
      </c>
      <c r="F5" s="460">
        <v>21746</v>
      </c>
      <c r="G5" s="460">
        <v>6653</v>
      </c>
      <c r="H5" s="459">
        <v>1.5</v>
      </c>
      <c r="I5" s="765">
        <v>2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23051</v>
      </c>
      <c r="C6" s="460">
        <v>12972</v>
      </c>
      <c r="D6" s="460">
        <v>10079</v>
      </c>
      <c r="E6" s="459">
        <v>54135</v>
      </c>
      <c r="F6" s="460">
        <v>22264</v>
      </c>
      <c r="G6" s="460">
        <v>31871</v>
      </c>
      <c r="H6" s="459">
        <v>1.7</v>
      </c>
      <c r="I6" s="765">
        <v>3.2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39137</v>
      </c>
      <c r="C7" s="614">
        <v>12872</v>
      </c>
      <c r="D7" s="614">
        <v>26265</v>
      </c>
      <c r="E7" s="603">
        <v>76641</v>
      </c>
      <c r="F7" s="614">
        <v>25367</v>
      </c>
      <c r="G7" s="614">
        <v>51274</v>
      </c>
      <c r="H7" s="949">
        <v>2</v>
      </c>
      <c r="I7" s="950">
        <v>2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17952</v>
      </c>
      <c r="C14" s="676">
        <f t="shared" ref="C14:D14" si="0">IF(ISBLANK(C5),"",C5)</f>
        <v>14548</v>
      </c>
      <c r="D14" s="671">
        <f t="shared" si="0"/>
        <v>3404</v>
      </c>
      <c r="F14" s="886">
        <f>A5</f>
        <v>2020</v>
      </c>
      <c r="G14" s="676">
        <f>IF(ISBLANK(E5),"",E5)</f>
        <v>28399</v>
      </c>
      <c r="H14" s="676">
        <f t="shared" ref="H14:I16" si="1">IF(ISBLANK(F5),"",F5)</f>
        <v>21746</v>
      </c>
      <c r="I14" s="671">
        <f t="shared" si="1"/>
        <v>6653</v>
      </c>
      <c r="J14" s="758"/>
      <c r="K14" s="886">
        <f>A5</f>
        <v>2020</v>
      </c>
      <c r="L14" s="676">
        <f>IF(ISBLANK(H5),"",H5)</f>
        <v>1.5</v>
      </c>
      <c r="M14" s="671">
        <f>IF(ISBLANK(I5),"",I5)</f>
        <v>2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23051</v>
      </c>
      <c r="C15" s="881">
        <f t="shared" si="3"/>
        <v>12972</v>
      </c>
      <c r="D15" s="888">
        <f t="shared" si="3"/>
        <v>10079</v>
      </c>
      <c r="F15" s="892">
        <f t="shared" ref="F15:F16" si="4">A6</f>
        <v>2021</v>
      </c>
      <c r="G15" s="855">
        <f t="shared" ref="G15:G16" si="5">IF(ISBLANK(E6),"",E6)</f>
        <v>54135</v>
      </c>
      <c r="H15" s="855">
        <f t="shared" si="1"/>
        <v>22264</v>
      </c>
      <c r="I15" s="672">
        <f t="shared" si="1"/>
        <v>31871</v>
      </c>
      <c r="J15" s="213"/>
      <c r="K15" s="892">
        <f t="shared" ref="K15:K16" si="6">A6</f>
        <v>2021</v>
      </c>
      <c r="L15" s="855">
        <f t="shared" ref="L15:M16" si="7">IF(ISBLANK(H6),"",H6)</f>
        <v>1.7</v>
      </c>
      <c r="M15" s="672">
        <f t="shared" si="7"/>
        <v>3.2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39137</v>
      </c>
      <c r="C16" s="890">
        <f t="shared" si="3"/>
        <v>12872</v>
      </c>
      <c r="D16" s="891">
        <f t="shared" si="3"/>
        <v>26265</v>
      </c>
      <c r="F16" s="893">
        <f t="shared" si="4"/>
        <v>2022</v>
      </c>
      <c r="G16" s="678">
        <f t="shared" si="5"/>
        <v>76641</v>
      </c>
      <c r="H16" s="678">
        <f t="shared" si="1"/>
        <v>25367</v>
      </c>
      <c r="I16" s="673">
        <f t="shared" si="1"/>
        <v>51274</v>
      </c>
      <c r="J16" s="213"/>
      <c r="K16" s="893">
        <f t="shared" si="6"/>
        <v>2022</v>
      </c>
      <c r="L16" s="678">
        <f t="shared" si="7"/>
        <v>2</v>
      </c>
      <c r="M16" s="673">
        <f t="shared" si="7"/>
        <v>2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17952</v>
      </c>
      <c r="C22" s="676">
        <f t="shared" ref="C22:D22" si="8">IF(ISBLANK(C5),"",C5)</f>
        <v>14548</v>
      </c>
      <c r="D22" s="671">
        <f t="shared" si="8"/>
        <v>3404</v>
      </c>
      <c r="F22" s="886">
        <f>A5</f>
        <v>2020</v>
      </c>
      <c r="G22" s="676">
        <f>IF(ISBLANK(E5),"",E5)</f>
        <v>28399</v>
      </c>
      <c r="H22" s="676">
        <f t="shared" ref="H22:I24" si="9">IF(ISBLANK(F5),"",F5)</f>
        <v>21746</v>
      </c>
      <c r="I22" s="671">
        <f t="shared" si="9"/>
        <v>6653</v>
      </c>
      <c r="J22" s="758"/>
      <c r="K22" s="886">
        <f>A5</f>
        <v>2020</v>
      </c>
      <c r="L22" s="676">
        <f>IF(ISBLANK(H5),"",H5)</f>
        <v>1.5</v>
      </c>
      <c r="M22" s="671">
        <f>IF(ISBLANK(I5),"",I5)</f>
        <v>2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23051</v>
      </c>
      <c r="C23" s="855">
        <f t="shared" si="11"/>
        <v>12972</v>
      </c>
      <c r="D23" s="672">
        <f t="shared" si="11"/>
        <v>10079</v>
      </c>
      <c r="F23" s="892">
        <f t="shared" ref="F23:F24" si="12">A6</f>
        <v>2021</v>
      </c>
      <c r="G23" s="855">
        <f t="shared" ref="G23:G24" si="13">IF(ISBLANK(E6),"",E6)</f>
        <v>54135</v>
      </c>
      <c r="H23" s="855">
        <f t="shared" si="9"/>
        <v>22264</v>
      </c>
      <c r="I23" s="672">
        <f t="shared" si="9"/>
        <v>31871</v>
      </c>
      <c r="J23" s="213"/>
      <c r="K23" s="892">
        <f t="shared" ref="K23:K24" si="14">A6</f>
        <v>2021</v>
      </c>
      <c r="L23" s="855">
        <f t="shared" ref="L23:M24" si="15">IF(ISBLANK(H6),"",H6)</f>
        <v>1.7</v>
      </c>
      <c r="M23" s="672">
        <f t="shared" si="15"/>
        <v>3.2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39137</v>
      </c>
      <c r="C24" s="678">
        <f t="shared" si="11"/>
        <v>12872</v>
      </c>
      <c r="D24" s="673">
        <f t="shared" si="11"/>
        <v>26265</v>
      </c>
      <c r="F24" s="893">
        <f t="shared" si="12"/>
        <v>2022</v>
      </c>
      <c r="G24" s="678">
        <f t="shared" si="13"/>
        <v>76641</v>
      </c>
      <c r="H24" s="678">
        <f t="shared" si="9"/>
        <v>25367</v>
      </c>
      <c r="I24" s="673">
        <f t="shared" si="9"/>
        <v>51274</v>
      </c>
      <c r="J24" s="213"/>
      <c r="K24" s="893">
        <f t="shared" si="14"/>
        <v>2022</v>
      </c>
      <c r="L24" s="678">
        <f t="shared" si="15"/>
        <v>2</v>
      </c>
      <c r="M24" s="673">
        <f t="shared" si="15"/>
        <v>2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334</v>
      </c>
      <c r="C3" s="71">
        <v>156</v>
      </c>
      <c r="D3" s="71">
        <v>15</v>
      </c>
      <c r="F3" s="105" t="s">
        <v>545</v>
      </c>
      <c r="G3" s="97">
        <f>IF(ISBLANK(B3),"",B3)</f>
        <v>334</v>
      </c>
      <c r="H3" s="97">
        <f>IF(ISBLANK(B4),"",B4)</f>
        <v>442</v>
      </c>
      <c r="I3" s="97">
        <f>IF(ISBLANK(B5),"",B5)</f>
        <v>478</v>
      </c>
      <c r="J3" s="367"/>
    </row>
    <row r="4" spans="1:12" x14ac:dyDescent="0.25">
      <c r="A4" s="288">
        <v>2021</v>
      </c>
      <c r="B4" s="216">
        <v>442</v>
      </c>
      <c r="C4" s="216">
        <v>168</v>
      </c>
      <c r="D4" s="216">
        <v>14.2</v>
      </c>
      <c r="F4" s="130" t="s">
        <v>546</v>
      </c>
      <c r="G4" s="98">
        <f>IF(ISBLANK(C3),"",C3)</f>
        <v>156</v>
      </c>
      <c r="H4" s="98">
        <f>IF(ISBLANK(C4),"",C4)</f>
        <v>168</v>
      </c>
      <c r="I4" s="98">
        <f>IF(ISBLANK(C5),"",C5)</f>
        <v>182</v>
      </c>
      <c r="J4" s="367"/>
    </row>
    <row r="5" spans="1:12" x14ac:dyDescent="0.25">
      <c r="A5" s="220">
        <v>2022</v>
      </c>
      <c r="B5" s="170">
        <v>478</v>
      </c>
      <c r="C5" s="170">
        <v>182</v>
      </c>
      <c r="D5" s="170">
        <v>14.1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334</v>
      </c>
      <c r="H8" s="97">
        <f>IF(ISBLANK(B4),"",B4)</f>
        <v>442</v>
      </c>
      <c r="I8" s="97">
        <f>IF(ISBLANK(B5),"",B5)</f>
        <v>478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156</v>
      </c>
      <c r="H9" s="98">
        <f>IF(ISBLANK(C4),"",C4)</f>
        <v>168</v>
      </c>
      <c r="I9" s="98">
        <f>IF(ISBLANK(C5),"",C5)</f>
        <v>182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15</v>
      </c>
      <c r="H13" s="132">
        <f>IF(ISBLANK(D4),"",D4)</f>
        <v>14.2</v>
      </c>
      <c r="I13" s="132">
        <f>IF(ISBLANK(D5),"",D5)</f>
        <v>14.1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2285</v>
      </c>
      <c r="C4" s="110">
        <v>2465</v>
      </c>
      <c r="E4" s="29" t="s">
        <v>548</v>
      </c>
      <c r="F4" s="165">
        <f>B4/($B$22+$C$22)*100</f>
        <v>2.1795740053607031</v>
      </c>
      <c r="G4" s="165">
        <f>C4/($B$22+$C$22)*100</f>
        <v>2.3512691130039967</v>
      </c>
      <c r="J4" s="29" t="s">
        <v>548</v>
      </c>
      <c r="K4" s="165">
        <f>G4</f>
        <v>2.3512691130039967</v>
      </c>
    </row>
    <row r="5" spans="1:11" x14ac:dyDescent="0.25">
      <c r="A5" s="204" t="s">
        <v>549</v>
      </c>
      <c r="B5" s="214">
        <v>2524</v>
      </c>
      <c r="C5" s="162">
        <v>2614</v>
      </c>
      <c r="E5" s="29" t="s">
        <v>549</v>
      </c>
      <c r="F5" s="165">
        <f t="shared" ref="F5:G21" si="0">B5/($B$22+$C$22)*100</f>
        <v>2.407546953842632</v>
      </c>
      <c r="G5" s="165">
        <f t="shared" si="0"/>
        <v>2.4933945076642789</v>
      </c>
      <c r="J5" s="29" t="s">
        <v>549</v>
      </c>
      <c r="K5" s="165">
        <f t="shared" ref="K5:K21" si="1">G5</f>
        <v>2.4933945076642789</v>
      </c>
    </row>
    <row r="6" spans="1:11" x14ac:dyDescent="0.25">
      <c r="A6" s="204" t="s">
        <v>550</v>
      </c>
      <c r="B6" s="214">
        <v>2696</v>
      </c>
      <c r="C6" s="162">
        <v>2679</v>
      </c>
      <c r="E6" s="29" t="s">
        <v>550</v>
      </c>
      <c r="F6" s="165">
        <f t="shared" si="0"/>
        <v>2.5716111678128906</v>
      </c>
      <c r="G6" s="165">
        <f t="shared" si="0"/>
        <v>2.5553955187576904</v>
      </c>
      <c r="J6" s="29" t="s">
        <v>550</v>
      </c>
      <c r="K6" s="165">
        <f t="shared" si="1"/>
        <v>2.5553955187576904</v>
      </c>
    </row>
    <row r="7" spans="1:11" x14ac:dyDescent="0.25">
      <c r="A7" s="204" t="s">
        <v>551</v>
      </c>
      <c r="B7" s="214">
        <v>2475</v>
      </c>
      <c r="C7" s="162">
        <v>2616</v>
      </c>
      <c r="E7" s="29" t="s">
        <v>551</v>
      </c>
      <c r="F7" s="165">
        <f t="shared" si="0"/>
        <v>2.3608077300952908</v>
      </c>
      <c r="G7" s="165">
        <f t="shared" si="0"/>
        <v>2.4953022310825377</v>
      </c>
      <c r="J7" s="29" t="s">
        <v>551</v>
      </c>
      <c r="K7" s="165">
        <f t="shared" si="1"/>
        <v>2.4953022310825377</v>
      </c>
    </row>
    <row r="8" spans="1:11" x14ac:dyDescent="0.25">
      <c r="A8" s="204" t="s">
        <v>552</v>
      </c>
      <c r="B8" s="214">
        <v>2594</v>
      </c>
      <c r="C8" s="162">
        <v>2640</v>
      </c>
      <c r="E8" s="29" t="s">
        <v>552</v>
      </c>
      <c r="F8" s="165">
        <f t="shared" si="0"/>
        <v>2.4743172734816907</v>
      </c>
      <c r="G8" s="165">
        <f t="shared" si="0"/>
        <v>2.5181949121016434</v>
      </c>
      <c r="J8" s="29" t="s">
        <v>552</v>
      </c>
      <c r="K8" s="165">
        <f t="shared" si="1"/>
        <v>2.5181949121016434</v>
      </c>
    </row>
    <row r="9" spans="1:11" x14ac:dyDescent="0.25">
      <c r="A9" s="204" t="s">
        <v>553</v>
      </c>
      <c r="B9" s="214">
        <v>3081</v>
      </c>
      <c r="C9" s="162">
        <v>2967</v>
      </c>
      <c r="E9" s="29" t="s">
        <v>553</v>
      </c>
      <c r="F9" s="165">
        <f t="shared" si="0"/>
        <v>2.9388479258277136</v>
      </c>
      <c r="G9" s="165">
        <f t="shared" si="0"/>
        <v>2.8301076909869609</v>
      </c>
      <c r="J9" s="29" t="s">
        <v>553</v>
      </c>
      <c r="K9" s="165">
        <f t="shared" si="1"/>
        <v>2.8301076909869609</v>
      </c>
    </row>
    <row r="10" spans="1:11" x14ac:dyDescent="0.25">
      <c r="A10" s="204" t="s">
        <v>554</v>
      </c>
      <c r="B10" s="214">
        <v>3283</v>
      </c>
      <c r="C10" s="162">
        <v>3014</v>
      </c>
      <c r="E10" s="29" t="s">
        <v>554</v>
      </c>
      <c r="F10" s="165">
        <f t="shared" si="0"/>
        <v>3.1315279910718545</v>
      </c>
      <c r="G10" s="165">
        <f t="shared" si="0"/>
        <v>2.8749391913160429</v>
      </c>
      <c r="J10" s="29" t="s">
        <v>554</v>
      </c>
      <c r="K10" s="165">
        <f t="shared" si="1"/>
        <v>2.8749391913160429</v>
      </c>
    </row>
    <row r="11" spans="1:11" x14ac:dyDescent="0.25">
      <c r="A11" s="204" t="s">
        <v>555</v>
      </c>
      <c r="B11" s="214">
        <v>3945</v>
      </c>
      <c r="C11" s="162">
        <v>3684</v>
      </c>
      <c r="E11" s="29" t="s">
        <v>555</v>
      </c>
      <c r="F11" s="165">
        <f t="shared" si="0"/>
        <v>3.7629844425155241</v>
      </c>
      <c r="G11" s="165">
        <f t="shared" si="0"/>
        <v>3.5140265364327483</v>
      </c>
      <c r="J11" s="29" t="s">
        <v>555</v>
      </c>
      <c r="K11" s="165">
        <f t="shared" si="1"/>
        <v>3.5140265364327483</v>
      </c>
    </row>
    <row r="12" spans="1:11" x14ac:dyDescent="0.25">
      <c r="A12" s="204" t="s">
        <v>556</v>
      </c>
      <c r="B12" s="214">
        <v>4414</v>
      </c>
      <c r="C12" s="162">
        <v>3960</v>
      </c>
      <c r="E12" s="29" t="s">
        <v>556</v>
      </c>
      <c r="F12" s="165">
        <f t="shared" si="0"/>
        <v>4.2103455840972179</v>
      </c>
      <c r="G12" s="165">
        <f t="shared" si="0"/>
        <v>3.7772923681524651</v>
      </c>
      <c r="J12" s="29" t="s">
        <v>556</v>
      </c>
      <c r="K12" s="165">
        <f t="shared" si="1"/>
        <v>3.7772923681524651</v>
      </c>
    </row>
    <row r="13" spans="1:11" x14ac:dyDescent="0.25">
      <c r="A13" s="204" t="s">
        <v>557</v>
      </c>
      <c r="B13" s="214">
        <v>4319</v>
      </c>
      <c r="C13" s="162">
        <v>4013</v>
      </c>
      <c r="E13" s="29" t="s">
        <v>557</v>
      </c>
      <c r="F13" s="165">
        <f t="shared" si="0"/>
        <v>4.1197287217299232</v>
      </c>
      <c r="G13" s="165">
        <f t="shared" si="0"/>
        <v>3.8278470387363241</v>
      </c>
      <c r="J13" s="29" t="s">
        <v>557</v>
      </c>
      <c r="K13" s="165">
        <f t="shared" si="1"/>
        <v>3.8278470387363241</v>
      </c>
    </row>
    <row r="14" spans="1:11" x14ac:dyDescent="0.25">
      <c r="A14" s="204" t="s">
        <v>558</v>
      </c>
      <c r="B14" s="214">
        <v>4122</v>
      </c>
      <c r="C14" s="162">
        <v>3732</v>
      </c>
      <c r="E14" s="29" t="s">
        <v>558</v>
      </c>
      <c r="F14" s="165">
        <f t="shared" si="0"/>
        <v>3.9318179650314296</v>
      </c>
      <c r="G14" s="165">
        <f t="shared" si="0"/>
        <v>3.5598118984709597</v>
      </c>
      <c r="J14" s="29" t="s">
        <v>558</v>
      </c>
      <c r="K14" s="165">
        <f t="shared" si="1"/>
        <v>3.5598118984709597</v>
      </c>
    </row>
    <row r="15" spans="1:11" x14ac:dyDescent="0.25">
      <c r="A15" s="204" t="s">
        <v>559</v>
      </c>
      <c r="B15" s="214">
        <v>3709</v>
      </c>
      <c r="C15" s="162">
        <v>3306</v>
      </c>
      <c r="E15" s="29" t="s">
        <v>559</v>
      </c>
      <c r="F15" s="165">
        <f t="shared" si="0"/>
        <v>3.5378730791609829</v>
      </c>
      <c r="G15" s="165">
        <f t="shared" si="0"/>
        <v>3.1534668103818309</v>
      </c>
      <c r="J15" s="29" t="s">
        <v>559</v>
      </c>
      <c r="K15" s="165">
        <f t="shared" si="1"/>
        <v>3.1534668103818309</v>
      </c>
    </row>
    <row r="16" spans="1:11" x14ac:dyDescent="0.25">
      <c r="A16" s="204" t="s">
        <v>560</v>
      </c>
      <c r="B16" s="214">
        <v>3360</v>
      </c>
      <c r="C16" s="162">
        <v>2774</v>
      </c>
      <c r="E16" s="29" t="s">
        <v>560</v>
      </c>
      <c r="F16" s="165">
        <f t="shared" si="0"/>
        <v>3.2049753426748193</v>
      </c>
      <c r="G16" s="165">
        <f t="shared" si="0"/>
        <v>2.6460123811249843</v>
      </c>
      <c r="J16" s="29" t="s">
        <v>560</v>
      </c>
      <c r="K16" s="165">
        <f t="shared" si="1"/>
        <v>2.6460123811249843</v>
      </c>
    </row>
    <row r="17" spans="1:11" x14ac:dyDescent="0.25">
      <c r="A17" s="204" t="s">
        <v>561</v>
      </c>
      <c r="B17" s="214">
        <v>3679</v>
      </c>
      <c r="C17" s="162">
        <v>2712</v>
      </c>
      <c r="E17" s="29" t="s">
        <v>561</v>
      </c>
      <c r="F17" s="165">
        <f t="shared" si="0"/>
        <v>3.509257227887101</v>
      </c>
      <c r="G17" s="165">
        <f t="shared" si="0"/>
        <v>2.5868729551589609</v>
      </c>
      <c r="J17" s="29" t="s">
        <v>561</v>
      </c>
      <c r="K17" s="165">
        <f t="shared" si="1"/>
        <v>2.5868729551589609</v>
      </c>
    </row>
    <row r="18" spans="1:11" x14ac:dyDescent="0.25">
      <c r="A18" s="204" t="s">
        <v>562</v>
      </c>
      <c r="B18" s="214">
        <v>3768</v>
      </c>
      <c r="C18" s="162">
        <v>2279</v>
      </c>
      <c r="E18" s="29" t="s">
        <v>562</v>
      </c>
      <c r="F18" s="165">
        <f t="shared" si="0"/>
        <v>3.5941509199996182</v>
      </c>
      <c r="G18" s="165">
        <f t="shared" si="0"/>
        <v>2.1738508351059265</v>
      </c>
      <c r="J18" s="29" t="s">
        <v>562</v>
      </c>
      <c r="K18" s="165">
        <f t="shared" si="1"/>
        <v>2.1738508351059265</v>
      </c>
    </row>
    <row r="19" spans="1:11" x14ac:dyDescent="0.25">
      <c r="A19" s="204" t="s">
        <v>563</v>
      </c>
      <c r="B19" s="214">
        <v>2417</v>
      </c>
      <c r="C19" s="162">
        <v>1406</v>
      </c>
      <c r="E19" s="29" t="s">
        <v>563</v>
      </c>
      <c r="F19" s="165">
        <f t="shared" si="0"/>
        <v>2.3054837509657848</v>
      </c>
      <c r="G19" s="165">
        <f t="shared" si="0"/>
        <v>1.3411295630359512</v>
      </c>
      <c r="J19" s="29" t="s">
        <v>563</v>
      </c>
      <c r="K19" s="165">
        <f t="shared" si="1"/>
        <v>1.3411295630359512</v>
      </c>
    </row>
    <row r="20" spans="1:11" x14ac:dyDescent="0.25">
      <c r="A20" s="204" t="s">
        <v>564</v>
      </c>
      <c r="B20" s="214">
        <v>1954</v>
      </c>
      <c r="C20" s="162">
        <v>1251</v>
      </c>
      <c r="E20" s="29" t="s">
        <v>564</v>
      </c>
      <c r="F20" s="165">
        <f t="shared" si="0"/>
        <v>1.8638457796388679</v>
      </c>
      <c r="G20" s="165">
        <f t="shared" si="0"/>
        <v>1.1932809981208925</v>
      </c>
      <c r="J20" s="29" t="s">
        <v>564</v>
      </c>
      <c r="K20" s="165">
        <f t="shared" si="1"/>
        <v>1.1932809981208925</v>
      </c>
    </row>
    <row r="21" spans="1:11" x14ac:dyDescent="0.25">
      <c r="A21" s="205" t="s">
        <v>565</v>
      </c>
      <c r="B21" s="72">
        <v>1262</v>
      </c>
      <c r="C21" s="111">
        <v>838</v>
      </c>
      <c r="E21" s="31" t="s">
        <v>565</v>
      </c>
      <c r="F21" s="165">
        <f t="shared" si="0"/>
        <v>1.203773476921316</v>
      </c>
      <c r="G21" s="165">
        <f t="shared" si="0"/>
        <v>0.79933611225044587</v>
      </c>
      <c r="J21" s="31" t="s">
        <v>565</v>
      </c>
      <c r="K21" s="212">
        <f t="shared" si="1"/>
        <v>0.79933611225044587</v>
      </c>
    </row>
    <row r="22" spans="1:11" x14ac:dyDescent="0.25">
      <c r="A22" s="311" t="s">
        <v>16</v>
      </c>
      <c r="B22" s="121">
        <f>SUM(B4:B21)</f>
        <v>55887</v>
      </c>
      <c r="C22" s="124">
        <f>SUM(C4:C21)</f>
        <v>48950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9306</v>
      </c>
      <c r="C3" s="110"/>
      <c r="E3" s="299" t="s">
        <v>717</v>
      </c>
      <c r="F3" s="71">
        <v>55</v>
      </c>
      <c r="G3" s="71">
        <v>55.44</v>
      </c>
      <c r="K3" s="122" t="s">
        <v>16</v>
      </c>
      <c r="L3" s="71">
        <v>2.71</v>
      </c>
      <c r="M3" s="71">
        <v>2.39</v>
      </c>
    </row>
    <row r="4" spans="1:16" x14ac:dyDescent="0.25">
      <c r="A4" s="204" t="s">
        <v>712</v>
      </c>
      <c r="B4" s="214">
        <v>10438</v>
      </c>
      <c r="C4" s="162"/>
      <c r="E4" s="300" t="s">
        <v>718</v>
      </c>
      <c r="F4" s="216">
        <v>38.700000000000003</v>
      </c>
      <c r="G4" s="216">
        <v>37.299999999999997</v>
      </c>
      <c r="K4" s="217" t="s">
        <v>212</v>
      </c>
      <c r="L4" s="216">
        <v>2.71</v>
      </c>
      <c r="M4" s="216">
        <v>2.39</v>
      </c>
      <c r="N4" s="213"/>
    </row>
    <row r="5" spans="1:16" x14ac:dyDescent="0.25">
      <c r="A5" s="204" t="s">
        <v>713</v>
      </c>
      <c r="B5" s="214">
        <v>8720</v>
      </c>
      <c r="C5" s="162"/>
      <c r="E5" s="300" t="s">
        <v>719</v>
      </c>
      <c r="F5" s="216">
        <v>5.63</v>
      </c>
      <c r="G5" s="216">
        <v>6.42</v>
      </c>
      <c r="K5" s="123" t="s">
        <v>213</v>
      </c>
      <c r="L5" s="73"/>
      <c r="M5" s="73"/>
      <c r="N5" s="213"/>
    </row>
    <row r="6" spans="1:16" x14ac:dyDescent="0.25">
      <c r="A6" s="204" t="s">
        <v>714</v>
      </c>
      <c r="B6" s="214">
        <v>7676</v>
      </c>
      <c r="C6" s="162"/>
      <c r="E6" s="300" t="s">
        <v>720</v>
      </c>
      <c r="F6" s="216">
        <v>0.55000000000000004</v>
      </c>
      <c r="G6" s="216">
        <v>0.69</v>
      </c>
      <c r="K6" s="228"/>
      <c r="L6" s="166"/>
      <c r="M6" s="213"/>
    </row>
    <row r="7" spans="1:16" x14ac:dyDescent="0.25">
      <c r="A7" s="204" t="s">
        <v>715</v>
      </c>
      <c r="B7" s="214">
        <v>2553</v>
      </c>
      <c r="C7" s="162"/>
      <c r="E7" s="301" t="s">
        <v>721</v>
      </c>
      <c r="F7" s="73">
        <v>0.12</v>
      </c>
      <c r="G7" s="73">
        <v>0.15</v>
      </c>
      <c r="K7" s="229"/>
      <c r="L7" s="213"/>
      <c r="M7" s="213"/>
    </row>
    <row r="8" spans="1:16" x14ac:dyDescent="0.25">
      <c r="A8" s="205" t="s">
        <v>716</v>
      </c>
      <c r="B8" s="72">
        <v>1343</v>
      </c>
      <c r="C8" s="111"/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 t="e">
        <f>C3/SUM(C3:C8)*100</f>
        <v>#DIV/0!</v>
      </c>
      <c r="C13" s="303">
        <f>B3/SUM(B3:B8)*100</f>
        <v>23.244080327705067</v>
      </c>
      <c r="E13" s="219" t="s">
        <v>844</v>
      </c>
      <c r="F13" s="291">
        <f>IF(ISBLANK(F3),"",F3)</f>
        <v>55</v>
      </c>
      <c r="G13" s="291">
        <f>IF(ISBLANK(G3),"",G3)</f>
        <v>55.44</v>
      </c>
    </row>
    <row r="14" spans="1:16" x14ac:dyDescent="0.25">
      <c r="A14" s="222" t="s">
        <v>833</v>
      </c>
      <c r="B14" s="307" t="e">
        <f>C4/SUM(C3:C8)*100</f>
        <v>#DIV/0!</v>
      </c>
      <c r="C14" s="304">
        <f>B4/SUM(B3:B8)*100</f>
        <v>26.071535617943852</v>
      </c>
      <c r="E14" s="288" t="s">
        <v>845</v>
      </c>
      <c r="F14" s="292">
        <f t="shared" ref="F14:G17" si="0">IF(ISBLANK(F4),"",F4)</f>
        <v>38.700000000000003</v>
      </c>
      <c r="G14" s="292">
        <f t="shared" si="0"/>
        <v>37.299999999999997</v>
      </c>
    </row>
    <row r="15" spans="1:16" x14ac:dyDescent="0.25">
      <c r="A15" s="222" t="s">
        <v>834</v>
      </c>
      <c r="B15" s="307" t="e">
        <f>C5/SUM(C3:C8)*100</f>
        <v>#DIV/0!</v>
      </c>
      <c r="C15" s="304">
        <f>B5/SUM(B3:B8)*100</f>
        <v>21.78039764212209</v>
      </c>
      <c r="E15" s="288" t="s">
        <v>846</v>
      </c>
      <c r="F15" s="292">
        <f t="shared" si="0"/>
        <v>5.63</v>
      </c>
      <c r="G15" s="292">
        <f t="shared" si="0"/>
        <v>6.42</v>
      </c>
    </row>
    <row r="16" spans="1:16" x14ac:dyDescent="0.25">
      <c r="A16" s="222" t="s">
        <v>835</v>
      </c>
      <c r="B16" s="307" t="e">
        <f>C6/SUM(C3:C8)*100</f>
        <v>#DIV/0!</v>
      </c>
      <c r="C16" s="304">
        <f>B6/SUM(B3:B8)*100</f>
        <v>19.172744529923069</v>
      </c>
      <c r="E16" s="288" t="s">
        <v>847</v>
      </c>
      <c r="F16" s="292">
        <f t="shared" si="0"/>
        <v>0.55000000000000004</v>
      </c>
      <c r="G16" s="292">
        <f t="shared" si="0"/>
        <v>0.69</v>
      </c>
    </row>
    <row r="17" spans="1:18" x14ac:dyDescent="0.25">
      <c r="A17" s="222" t="s">
        <v>836</v>
      </c>
      <c r="B17" s="307" t="e">
        <f>C7/SUM(C3:C8)*100</f>
        <v>#DIV/0!</v>
      </c>
      <c r="C17" s="304">
        <f>B7/SUM(B3:B8)*100</f>
        <v>6.3767609151763409</v>
      </c>
      <c r="E17" s="221" t="s">
        <v>848</v>
      </c>
      <c r="F17" s="293">
        <f t="shared" si="0"/>
        <v>0.12</v>
      </c>
      <c r="G17" s="293">
        <f t="shared" si="0"/>
        <v>0.15</v>
      </c>
    </row>
    <row r="18" spans="1:18" x14ac:dyDescent="0.25">
      <c r="A18" s="223" t="s">
        <v>837</v>
      </c>
      <c r="B18" s="308" t="e">
        <f>C8/SUM(C3:C8)*100</f>
        <v>#DIV/0!</v>
      </c>
      <c r="C18" s="305">
        <f>B8/SUM(B3:B8)*100</f>
        <v>3.3544809671295832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 t="e">
        <f>B13</f>
        <v>#DIV/0!</v>
      </c>
      <c r="C22" s="303">
        <f>C13</f>
        <v>23.244080327705067</v>
      </c>
    </row>
    <row r="23" spans="1:18" x14ac:dyDescent="0.25">
      <c r="A23" s="222" t="s">
        <v>839</v>
      </c>
      <c r="B23" s="307" t="e">
        <f t="shared" ref="B23:C27" si="1">B14</f>
        <v>#DIV/0!</v>
      </c>
      <c r="C23" s="304">
        <f t="shared" si="1"/>
        <v>26.071535617943852</v>
      </c>
    </row>
    <row r="24" spans="1:18" x14ac:dyDescent="0.25">
      <c r="A24" s="309" t="s">
        <v>840</v>
      </c>
      <c r="B24" s="307" t="e">
        <f t="shared" si="1"/>
        <v>#DIV/0!</v>
      </c>
      <c r="C24" s="304">
        <f t="shared" si="1"/>
        <v>21.78039764212209</v>
      </c>
    </row>
    <row r="25" spans="1:18" x14ac:dyDescent="0.25">
      <c r="A25" s="222" t="s">
        <v>841</v>
      </c>
      <c r="B25" s="307" t="e">
        <f t="shared" si="1"/>
        <v>#DIV/0!</v>
      </c>
      <c r="C25" s="304">
        <f t="shared" si="1"/>
        <v>19.172744529923069</v>
      </c>
    </row>
    <row r="26" spans="1:18" x14ac:dyDescent="0.25">
      <c r="A26" s="222" t="s">
        <v>842</v>
      </c>
      <c r="B26" s="307" t="e">
        <f t="shared" si="1"/>
        <v>#DIV/0!</v>
      </c>
      <c r="C26" s="304">
        <f t="shared" si="1"/>
        <v>6.3767609151763409</v>
      </c>
    </row>
    <row r="27" spans="1:18" x14ac:dyDescent="0.25">
      <c r="A27" s="310" t="s">
        <v>843</v>
      </c>
      <c r="B27" s="308" t="e">
        <f t="shared" si="1"/>
        <v>#DIV/0!</v>
      </c>
      <c r="C27" s="305">
        <f t="shared" si="1"/>
        <v>3.3544809671295832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14232</v>
      </c>
      <c r="C34" s="110"/>
      <c r="E34" s="299" t="s">
        <v>717</v>
      </c>
      <c r="F34" s="71">
        <v>55.44</v>
      </c>
      <c r="G34" s="213"/>
      <c r="K34" s="122" t="s">
        <v>16</v>
      </c>
      <c r="L34" s="71">
        <v>2.39</v>
      </c>
      <c r="M34" s="213"/>
    </row>
    <row r="35" spans="1:16" x14ac:dyDescent="0.25">
      <c r="A35" s="204" t="s">
        <v>712</v>
      </c>
      <c r="B35" s="214">
        <v>11572</v>
      </c>
      <c r="C35" s="162"/>
      <c r="E35" s="300" t="s">
        <v>718</v>
      </c>
      <c r="F35" s="216">
        <v>37.299999999999997</v>
      </c>
      <c r="G35" s="213"/>
      <c r="K35" s="217" t="s">
        <v>212</v>
      </c>
      <c r="L35" s="216">
        <v>2.39</v>
      </c>
      <c r="M35" s="213"/>
      <c r="N35" s="29" t="s">
        <v>884</v>
      </c>
    </row>
    <row r="36" spans="1:16" x14ac:dyDescent="0.25">
      <c r="A36" s="204" t="s">
        <v>713</v>
      </c>
      <c r="B36" s="214">
        <v>8217</v>
      </c>
      <c r="C36" s="162"/>
      <c r="E36" s="300" t="s">
        <v>719</v>
      </c>
      <c r="F36" s="216">
        <v>6.42</v>
      </c>
      <c r="G36" s="213"/>
      <c r="K36" s="123" t="s">
        <v>213</v>
      </c>
      <c r="L36" s="73"/>
      <c r="M36" s="213"/>
      <c r="N36" s="290">
        <v>2022</v>
      </c>
    </row>
    <row r="37" spans="1:16" x14ac:dyDescent="0.25">
      <c r="A37" s="204" t="s">
        <v>714</v>
      </c>
      <c r="B37" s="214">
        <v>6768</v>
      </c>
      <c r="C37" s="162"/>
      <c r="E37" s="300" t="s">
        <v>720</v>
      </c>
      <c r="F37" s="216">
        <v>0.69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2033</v>
      </c>
      <c r="C38" s="162"/>
      <c r="E38" s="301" t="s">
        <v>721</v>
      </c>
      <c r="F38" s="73">
        <v>0.15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737</v>
      </c>
      <c r="C39" s="111"/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 t="e">
        <f>C34/SUM(C34:C39)*100</f>
        <v>#DIV/0!</v>
      </c>
      <c r="C44" s="303">
        <f>B34/SUM(B34:B39)*100</f>
        <v>32.672926375720287</v>
      </c>
      <c r="E44" s="219" t="s">
        <v>844</v>
      </c>
      <c r="F44" s="291">
        <f>IF(ISBLANK(F34),"",F34)</f>
        <v>55.44</v>
      </c>
    </row>
    <row r="45" spans="1:16" x14ac:dyDescent="0.25">
      <c r="A45" s="222" t="s">
        <v>833</v>
      </c>
      <c r="B45" s="307" t="e">
        <f>C35/SUM(C34:C39)*100</f>
        <v>#DIV/0!</v>
      </c>
      <c r="C45" s="304">
        <f>B35/SUM(B34:B39)*100</f>
        <v>26.566266443214946</v>
      </c>
      <c r="E45" s="288" t="s">
        <v>845</v>
      </c>
      <c r="F45" s="292">
        <f t="shared" ref="F45:F48" si="2">IF(ISBLANK(F35),"",F35)</f>
        <v>37.299999999999997</v>
      </c>
    </row>
    <row r="46" spans="1:16" x14ac:dyDescent="0.25">
      <c r="A46" s="222" t="s">
        <v>834</v>
      </c>
      <c r="B46" s="307" t="e">
        <f>C36/SUM(C34:C39)*100</f>
        <v>#DIV/0!</v>
      </c>
      <c r="C46" s="304">
        <f>B36/SUM(B34:B39)*100</f>
        <v>18.864069423081336</v>
      </c>
      <c r="E46" s="288" t="s">
        <v>846</v>
      </c>
      <c r="F46" s="292">
        <f t="shared" si="2"/>
        <v>6.42</v>
      </c>
    </row>
    <row r="47" spans="1:16" x14ac:dyDescent="0.25">
      <c r="A47" s="222" t="s">
        <v>835</v>
      </c>
      <c r="B47" s="307" t="e">
        <f>C37/SUM(C34:C39)*100</f>
        <v>#DIV/0!</v>
      </c>
      <c r="C47" s="304">
        <f>B37/SUM(B34:B39)*100</f>
        <v>15.53754677563764</v>
      </c>
      <c r="E47" s="288" t="s">
        <v>847</v>
      </c>
      <c r="F47" s="292">
        <f t="shared" si="2"/>
        <v>0.69</v>
      </c>
    </row>
    <row r="48" spans="1:16" x14ac:dyDescent="0.25">
      <c r="A48" s="222" t="s">
        <v>836</v>
      </c>
      <c r="B48" s="307" t="e">
        <f>C38/SUM(C34:C39)*100</f>
        <v>#DIV/0!</v>
      </c>
      <c r="C48" s="304">
        <f>B38/SUM(B34:B39)*100</f>
        <v>4.6672329484147932</v>
      </c>
      <c r="E48" s="221" t="s">
        <v>848</v>
      </c>
      <c r="F48" s="293">
        <f t="shared" si="2"/>
        <v>0.15</v>
      </c>
    </row>
    <row r="49" spans="1:3" x14ac:dyDescent="0.25">
      <c r="A49" s="223" t="s">
        <v>837</v>
      </c>
      <c r="B49" s="308" t="e">
        <f>C39/SUM(C34:C39)*100</f>
        <v>#DIV/0!</v>
      </c>
      <c r="C49" s="305">
        <f>B39/SUM(B34:B39)*100</f>
        <v>1.6919580339309903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 t="e">
        <f>B44</f>
        <v>#DIV/0!</v>
      </c>
      <c r="C53" s="303">
        <f>C44</f>
        <v>32.672926375720287</v>
      </c>
    </row>
    <row r="54" spans="1:3" x14ac:dyDescent="0.25">
      <c r="A54" s="222" t="s">
        <v>839</v>
      </c>
      <c r="B54" s="307" t="e">
        <f t="shared" ref="B54:C54" si="3">B45</f>
        <v>#DIV/0!</v>
      </c>
      <c r="C54" s="304">
        <f t="shared" si="3"/>
        <v>26.566266443214946</v>
      </c>
    </row>
    <row r="55" spans="1:3" x14ac:dyDescent="0.25">
      <c r="A55" s="309" t="s">
        <v>840</v>
      </c>
      <c r="B55" s="307" t="e">
        <f t="shared" ref="B55:C55" si="4">B46</f>
        <v>#DIV/0!</v>
      </c>
      <c r="C55" s="304">
        <f t="shared" si="4"/>
        <v>18.864069423081336</v>
      </c>
    </row>
    <row r="56" spans="1:3" x14ac:dyDescent="0.25">
      <c r="A56" s="222" t="s">
        <v>841</v>
      </c>
      <c r="B56" s="307" t="e">
        <f t="shared" ref="B56:C56" si="5">B47</f>
        <v>#DIV/0!</v>
      </c>
      <c r="C56" s="304">
        <f t="shared" si="5"/>
        <v>15.53754677563764</v>
      </c>
    </row>
    <row r="57" spans="1:3" x14ac:dyDescent="0.25">
      <c r="A57" s="222" t="s">
        <v>842</v>
      </c>
      <c r="B57" s="307" t="e">
        <f t="shared" ref="B57:C57" si="6">B48</f>
        <v>#DIV/0!</v>
      </c>
      <c r="C57" s="304">
        <f t="shared" si="6"/>
        <v>4.6672329484147932</v>
      </c>
    </row>
    <row r="58" spans="1:3" x14ac:dyDescent="0.25">
      <c r="A58" s="310" t="s">
        <v>843</v>
      </c>
      <c r="B58" s="308" t="e">
        <f t="shared" ref="B58:C58" si="7">B49</f>
        <v>#DIV/0!</v>
      </c>
      <c r="C58" s="305">
        <f t="shared" si="7"/>
        <v>1.6919580339309903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2024-01-30T09:39:33Z</dcterms:modified>
</cp:coreProperties>
</file>