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<sst xmlns="http://schemas.openxmlformats.org/spreadsheetml/2006/main" count="6316" uniqueCount="2914">
  <si>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</si>
  <si>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</si>
  <si>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</si>
  <si>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</si>
  <si>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</si>
  <si>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</si>
  <si>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</si>
  <si>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</si>
  <si>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</si>
  <si>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</si>
  <si>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</si>
  <si>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</si>
  <si>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</si>
  <si>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</si>
  <si>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</si>
  <si>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</si>
  <si>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</si>
  <si>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</si>
  <si>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</si>
  <si>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</si>
  <si>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</si>
  <si>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</si>
  <si>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</si>
  <si>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</si>
  <si>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</si>
  <si>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</si>
  <si>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</si>
  <si>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</si>
  <si>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</si>
  <si>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</si>
  <si>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</si>
  <si>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</si>
  <si>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</si>
  <si>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</si>
  <si>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</si>
  <si>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</si>
  <si>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</si>
  <si>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</si>
  <si>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</si>
  <si>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</si>
  <si>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</si>
  <si>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</si>
  <si>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</si>
  <si>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</si>
  <si>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</si>
  <si>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</si>
  <si>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</si>
  <si>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</si>
  <si>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</si>
  <si>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</si>
  <si>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</si>
  <si>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</si>
  <si>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</si>
  <si>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</si>
  <si>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</si>
  <si>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</si>
  <si>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</si>
  <si>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</si>
  <si>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</si>
  <si>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</si>
  <si>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</si>
  <si>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</si>
  <si>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</si>
  <si>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</si>
  <si>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</si>
  <si>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</si>
  <si>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</si>
  <si>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</si>
  <si>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</si>
  <si>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</si>
  <si>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</si>
  <si>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</si>
  <si>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</si>
  <si>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</si>
  <si>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</si>
  <si>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</si>
  <si>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</si>
  <si>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</si>
  <si>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</si>
  <si>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</si>
  <si>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</si>
  <si>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</si>
  <si>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</si>
  <si>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</si>
  <si>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</si>
  <si>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</si>
  <si>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</si>
  <si>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</si>
  <si>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</si>
  <si>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</si>
  <si>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</si>
  <si>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</si>
  <si>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</si>
  <si>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</si>
  <si>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</si>
  <si>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</si>
  <si>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</si>
  <si>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</si>
  <si>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</si>
  <si>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</si>
  <si>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</si>
  <si>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</si>
  <si>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</si>
  <si>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</si>
  <si>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</si>
  <si>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</si>
  <si>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</si>
  <si>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</si>
  <si>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</si>
  <si>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</si>
  <si>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</si>
  <si>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</si>
  <si>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</si>
  <si>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</si>
  <si>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</si>
  <si>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</si>
  <si>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</si>
  <si>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</si>
  <si>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</si>
  <si>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</si>
  <si>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</si>
  <si>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</si>
  <si>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</si>
  <si>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</si>
  <si>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</si>
  <si>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</si>
  <si>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</si>
  <si>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</si>
  <si>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</si>
  <si>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</si>
  <si>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</si>
  <si>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</si>
  <si>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</si>
  <si>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</si>
  <si>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</si>
  <si>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</si>
  <si>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</si>
  <si>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</si>
  <si>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</si>
  <si>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</si>
  <si>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</si>
  <si>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</si>
  <si>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</si>
  <si>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</si>
  <si>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</si>
  <si>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</si>
  <si>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</si>
  <si>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</si>
  <si>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</si>
  <si>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</si>
  <si>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</si>
  <si>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</si>
  <si>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</si>
  <si>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</si>
  <si>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</si>
  <si>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</si>
  <si>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</si>
  <si>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</si>
  <si>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</si>
  <si>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</si>
  <si>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</si>
  <si>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</si>
  <si>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</si>
  <si>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</si>
  <si>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</si>
  <si>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</si>
  <si>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</si>
  <si>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</si>
  <si>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</si>
  <si>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</si>
  <si>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</si>
  <si>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</si>
  <si>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</si>
  <si>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</si>
  <si>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</si>
  <si>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</si>
  <si>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</si>
  <si>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</si>
  <si>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</si>
  <si>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</si>
  <si>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</si>
  <si>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</si>
  <si>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</si>
  <si>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</si>
  <si>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</si>
  <si>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</si>
  <si>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</si>
  <si>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</si>
  <si>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</si>
  <si>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</si>
  <si>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</si>
  <si>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</si>
  <si>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</si>
  <si>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</si>
  <si>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</si>
  <si>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</si>
  <si>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</si>
  <si>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</si>
  <si>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</si>
  <si>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</si>
  <si>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</si>
  <si>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</si>
  <si>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</si>
  <si>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</si>
  <si>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</si>
  <si>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</si>
  <si>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</si>
  <si>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</si>
  <si>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</si>
  <si>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</si>
  <si>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</si>
  <si>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</si>
  <si>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</si>
  <si>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</si>
  <si>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</si>
  <si>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</si>
  <si>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</si>
  <si>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</si>
  <si>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</si>
  <si>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</si>
  <si>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</si>
  <si>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</si>
  <si>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</si>
  <si>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</si>
  <si>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</si>
  <si>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</si>
  <si>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</si>
  <si>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</si>
  <si>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</si>
  <si>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</si>
  <si>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</si>
  <si>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</si>
  <si>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</si>
  <si>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</si>
  <si>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</si>
  <si>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</si>
  <si>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</si>
  <si>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</si>
  <si>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</si>
  <si>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</si>
  <si>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</si>
  <si>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</si>
  <si>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</si>
  <si>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</si>
  <si>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</si>
  <si>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</si>
  <si>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</si>
  <si>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</si>
  <si>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</si>
  <si>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</si>
  <si>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</si>
  <si>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</si>
  <si>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</si>
  <si>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</si>
  <si>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</si>
  <si>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</si>
  <si>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</si>
  <si>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</si>
  <si>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</si>
  <si>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</si>
  <si>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</si>
  <si>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</si>
  <si>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</si>
  <si>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</si>
  <si>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</si>
  <si>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</si>
  <si>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</si>
  <si>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</si>
  <si>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</si>
  <si>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</si>
  <si>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</si>
  <si>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</si>
  <si>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</si>
  <si>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</si>
  <si>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</si>
  <si>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</si>
  <si>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</si>
  <si>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</si>
  <si>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</si>
  <si>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</si>
  <si>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</si>
  <si>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</si>
  <si>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</si>
  <si>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</si>
  <si>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</si>
  <si>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</si>
  <si>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</si>
  <si>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</si>
  <si>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</si>
  <si>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</si>
  <si>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</si>
  <si>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</si>
  <si>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</si>
  <si>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</si>
  <si>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</si>
  <si>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</si>
  <si>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</si>
  <si>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</si>
  <si>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</si>
  <si>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</si>
  <si>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</si>
  <si>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</si>
  <si>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</si>
  <si>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</si>
  <si>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</si>
  <si>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</si>
  <si>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</si>
  <si>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</si>
  <si>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</si>
  <si>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</si>
  <si>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</si>
  <si>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</si>
  <si>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</si>
  <si>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</si>
  <si>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</si>
  <si>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</si>
  <si>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</si>
  <si>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</si>
  <si>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</si>
  <si>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</si>
  <si>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</si>
  <si>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</si>
  <si>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</si>
  <si>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</si>
  <si>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</si>
  <si>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</si>
  <si>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</si>
  <si>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</si>
  <si>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</si>
  <si>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</si>
  <si>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</si>
  <si>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</si>
  <si>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</si>
  <si>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</si>
  <si>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</si>
  <si>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</si>
  <si>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</si>
  <si>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</si>
  <si>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</si>
  <si>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</si>
  <si>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</si>
  <si>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</si>
  <si>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</si>
  <si>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</si>
  <si>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</si>
  <si>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</si>
  <si>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</si>
  <si>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</si>
  <si>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</si>
  <si>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</si>
  <si>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</si>
  <si>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</si>
  <si>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</si>
  <si>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</si>
  <si>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</si>
  <si>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</si>
  <si>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</si>
  <si>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</si>
  <si>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</si>
  <si>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</si>
  <si>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</si>
  <si>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</si>
  <si>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</si>
  <si>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</si>
  <si>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</si>
  <si>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</si>
  <si>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</si>
  <si>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</si>
  <si>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</si>
  <si>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</si>
  <si>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</si>
  <si>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</si>
  <si>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</si>
  <si>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</si>
  <si>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</si>
  <si>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</si>
  <si>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</si>
  <si>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</si>
  <si>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</si>
  <si>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</si>
  <si>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</si>
  <si>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</si>
  <si>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</si>
  <si>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</si>
  <si>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</si>
  <si>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</si>
  <si>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</si>
  <si>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</si>
  <si>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</si>
  <si>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</si>
  <si>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</si>
  <si>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</si>
  <si>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</si>
  <si>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</si>
  <si>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</si>
  <si>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</si>
  <si>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</si>
  <si>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</si>
  <si>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</si>
  <si>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</si>
  <si>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</si>
  <si>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</si>
  <si>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</si>
  <si>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</si>
  <si>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</si>
  <si>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</si>
  <si>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</si>
  <si>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</si>
  <si>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</si>
  <si>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</si>
  <si>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</si>
  <si>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</si>
  <si>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</si>
  <si>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</si>
  <si>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</si>
  <si>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</si>
  <si>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</si>
  <si>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</si>
  <si>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</si>
  <si>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</si>
  <si>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</si>
  <si>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</si>
  <si>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</si>
  <si>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</si>
  <si>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</si>
  <si>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</si>
  <si>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</si>
  <si>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</si>
  <si>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</si>
  <si>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</si>
  <si>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</si>
  <si>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</si>
  <si>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</si>
  <si>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</si>
  <si>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</si>
  <si>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</si>
  <si>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</si>
  <si>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</si>
  <si>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</si>
  <si>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</si>
  <si>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</si>
  <si>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</si>
  <si>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</si>
  <si>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</si>
  <si>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</si>
  <si>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</si>
  <si>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</si>
  <si>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</si>
  <si>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</si>
  <si>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</si>
  <si>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</si>
  <si>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</si>
  <si>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</si>
  <si>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</si>
  <si>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</si>
  <si>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</si>
  <si>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</si>
  <si>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</si>
  <si>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</si>
  <si>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</si>
  <si>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</si>
  <si>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</si>
  <si>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</si>
  <si>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</si>
  <si>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</si>
  <si>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</si>
  <si>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</si>
  <si>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</si>
  <si>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</si>
  <si>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</si>
  <si>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</si>
  <si>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</si>
  <si>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</si>
  <si>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</si>
  <si>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</si>
  <si>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</si>
  <si>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</si>
  <si>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</si>
  <si>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</si>
  <si>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</si>
  <si>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</si>
  <si>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</si>
  <si>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</si>
  <si>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</si>
  <si>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</si>
  <si>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</si>
  <si>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</si>
  <si>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</si>
  <si>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</si>
  <si>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</si>
  <si>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</si>
  <si>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</si>
  <si>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</si>
  <si>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</si>
  <si>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</si>
  <si>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</si>
  <si>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</si>
  <si>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</si>
  <si>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</si>
  <si>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</si>
  <si>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</si>
  <si>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</si>
  <si>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</si>
  <si>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</si>
  <si>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</si>
  <si>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</si>
  <si>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</si>
  <si>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</si>
  <si>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</si>
  <si>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</si>
  <si>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</si>
  <si>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</si>
  <si>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</si>
  <si>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</si>
  <si>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</si>
  <si>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</si>
  <si>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</si>
  <si>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</si>
  <si>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</si>
  <si>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</si>
  <si>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</si>
  <si>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</si>
  <si>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</si>
  <si>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</si>
  <si>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</si>
  <si>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</si>
  <si>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</si>
  <si>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</si>
  <si>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</si>
  <si>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</si>
  <si>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</si>
  <si>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</si>
  <si>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</si>
  <si>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</si>
  <si>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</si>
  <si>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</si>
  <si>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</si>
  <si>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</si>
  <si>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</si>
  <si>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</si>
  <si>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</si>
  <si>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</si>
  <si>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</si>
  <si>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</si>
  <si>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</si>
  <si>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</si>
  <si>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</si>
  <si>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</si>
  <si>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</si>
  <si>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</si>
  <si>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</si>
  <si>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</si>
  <si>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</si>
  <si>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</si>
  <si>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</si>
  <si>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</si>
  <si>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</si>
  <si>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</si>
  <si>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</si>
  <si>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</si>
  <si>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</si>
  <si>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</si>
  <si>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</si>
  <si>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</si>
  <si>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</si>
  <si>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</si>
  <si>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</si>
  <si>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</si>
  <si>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</si>
  <si>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</si>
  <si>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</si>
  <si>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</si>
  <si>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</si>
  <si>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</si>
  <si>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</si>
  <si>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</si>
  <si>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</si>
  <si>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</si>
  <si>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</si>
  <si>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</si>
  <si>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</si>
  <si>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</si>
  <si>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</si>
  <si>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</si>
  <si>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</si>
  <si>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</si>
  <si>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</si>
  <si>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</si>
  <si>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</si>
  <si>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</si>
  <si>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</si>
  <si>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</si>
  <si>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</si>
  <si>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</si>
  <si>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</si>
  <si>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</si>
  <si>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</si>
  <si>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</si>
  <si>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</si>
  <si>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</si>
  <si>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</si>
  <si>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</si>
  <si>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</si>
  <si>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</si>
  <si>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</si>
  <si>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</si>
  <si>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</si>
  <si>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</si>
  <si>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</si>
  <si>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</si>
  <si>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</si>
  <si>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</si>
  <si>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</si>
  <si>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</si>
  <si>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</si>
  <si>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</si>
  <si>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</si>
  <si>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</si>
  <si>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</si>
  <si>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</si>
  <si>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</si>
  <si>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</si>
  <si>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</si>
  <si>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</si>
  <si>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</si>
  <si>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</si>
  <si>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</si>
  <si>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</si>
  <si>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</si>
  <si>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</si>
  <si>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</si>
  <si>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</si>
  <si>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</si>
  <si>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</si>
  <si>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</si>
  <si>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</si>
  <si>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</si>
  <si>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</si>
  <si>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</si>
  <si>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</si>
  <si>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</si>
  <si>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</si>
  <si>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</si>
  <si>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</si>
  <si>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</si>
  <si>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</si>
  <si>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</si>
  <si>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</si>
  <si>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</si>
  <si>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</si>
  <si>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</si>
  <si>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</si>
  <si>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</si>
  <si>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</si>
  <si>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</si>
  <si>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</si>
  <si>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</si>
  <si>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</si>
  <si>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</si>
  <si>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</si>
  <si>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</si>
  <si>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</si>
  <si>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</si>
  <si>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</si>
  <si>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</si>
  <si>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</si>
  <si>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</si>
  <si>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</si>
  <si>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</si>
  <si>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</si>
  <si>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</si>
  <si>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</si>
  <si>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</si>
  <si>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</si>
  <si>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</si>
  <si>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</si>
  <si>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</si>
  <si>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</si>
  <si>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</si>
  <si>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</si>
  <si>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</si>
  <si>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</si>
  <si>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</si>
  <si>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</si>
  <si>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</si>
  <si>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</si>
  <si>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</si>
  <si>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</si>
  <si>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</si>
  <si>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</si>
  <si>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</si>
  <si>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</si>
  <si>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</si>
  <si>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</si>
  <si>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</si>
  <si>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</si>
  <si>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</si>
  <si>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</si>
  <si>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</si>
  <si>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</si>
  <si>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</si>
  <si>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</si>
  <si>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</si>
  <si>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</si>
  <si>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</si>
  <si>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</si>
  <si>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</si>
  <si>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</si>
  <si>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</si>
  <si>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</si>
  <si>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</si>
  <si>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</si>
  <si>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</si>
  <si>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</si>
  <si>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</si>
  <si>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</si>
  <si>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</si>
  <si>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</si>
  <si>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</si>
  <si>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</si>
  <si>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</si>
  <si>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</si>
  <si>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</si>
  <si>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</si>
  <si>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</si>
  <si>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</si>
  <si>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</si>
  <si>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</si>
  <si>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</si>
  <si>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</si>
  <si>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</si>
  <si>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</si>
  <si>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</si>
  <si>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</si>
  <si>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</si>
  <si>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</si>
  <si>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</si>
  <si>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</si>
  <si>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</si>
  <si>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</si>
  <si>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</si>
  <si>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</si>
  <si>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</si>
  <si>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</si>
  <si>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</si>
  <si>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</si>
  <si>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</si>
  <si>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</si>
  <si>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</si>
  <si>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</si>
  <si>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</si>
  <si>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</si>
  <si>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</si>
  <si>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</si>
  <si>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</si>
  <si>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</si>
  <si>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</si>
  <si>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</si>
  <si>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</si>
  <si>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</si>
  <si>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</si>
  <si>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</si>
  <si>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</si>
  <si>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</si>
  <si>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</si>
  <si>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</si>
  <si>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</si>
  <si>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</si>
  <si>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</si>
  <si>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</si>
  <si>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</si>
  <si>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</si>
  <si>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</si>
  <si>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</si>
  <si>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</si>
  <si>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</si>
  <si>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</si>
  <si>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</si>
  <si>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</si>
  <si>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</si>
  <si>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</si>
  <si>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</si>
  <si>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</si>
  <si>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</si>
  <si>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</si>
  <si>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</si>
  <si>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</si>
  <si>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</si>
  <si>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</si>
  <si>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</si>
  <si>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</si>
  <si>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</si>
  <si>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</si>
  <si>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</si>
  <si>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</si>
  <si>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</si>
  <si>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</si>
  <si>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</si>
  <si>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</si>
  <si>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</si>
  <si>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</si>
  <si>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</si>
  <si>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</si>
  <si>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</si>
  <si>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</si>
  <si>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</si>
  <si>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</si>
  <si>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</si>
  <si>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</si>
  <si>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</si>
  <si>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</si>
  <si>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</si>
  <si>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</si>
  <si>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</si>
  <si>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</si>
  <si>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</si>
  <si>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</si>
  <si>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</si>
  <si>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</si>
  <si>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</si>
  <si>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</si>
  <si>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</si>
  <si>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</si>
  <si>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</si>
  <si>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</si>
  <si>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</si>
  <si>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</si>
  <si>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</si>
  <si>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</si>
  <si>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</si>
  <si>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</si>
  <si>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</si>
  <si>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</si>
  <si>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</si>
  <si>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</si>
  <si>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</si>
  <si>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</si>
  <si>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</si>
  <si>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</si>
  <si>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</si>
  <si>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</si>
  <si>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</si>
  <si>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</si>
  <si>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</si>
  <si>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</si>
  <si>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</si>
  <si>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</si>
  <si>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</si>
  <si>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</si>
  <si>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</si>
  <si>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</si>
  <si>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</si>
  <si>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</si>
  <si>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</si>
  <si>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</si>
  <si>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</si>
  <si>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</si>
  <si>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</si>
  <si>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</si>
  <si>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</si>
  <si>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</si>
  <si>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</si>
  <si>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</si>
  <si>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</si>
  <si>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</si>
  <si>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</si>
  <si>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</si>
  <si>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</si>
  <si>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</si>
  <si>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</si>
  <si>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</si>
  <si>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</si>
  <si>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</si>
  <si>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</si>
  <si>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</si>
  <si>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</si>
  <si>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</si>
  <si>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</si>
  <si>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</si>
  <si>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</si>
  <si>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</si>
  <si>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</si>
  <si>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</si>
  <si>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</si>
  <si>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</si>
  <si>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</si>
  <si>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</si>
  <si>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</si>
  <si>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</si>
  <si>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</si>
  <si>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</si>
  <si>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</si>
  <si>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</si>
  <si>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</si>
  <si>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</si>
  <si>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</si>
  <si>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</si>
  <si>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</si>
  <si>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</si>
  <si>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</si>
  <si>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</si>
  <si>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</si>
  <si>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</si>
  <si>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</si>
  <si>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</si>
  <si>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</si>
  <si>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</si>
  <si>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</si>
  <si>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</si>
  <si>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</si>
  <si>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</si>
  <si>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</si>
  <si>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</si>
  <si>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</si>
  <si>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</si>
  <si>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</si>
  <si>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</si>
  <si>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</si>
  <si>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</si>
  <si>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</si>
  <si>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</si>
  <si>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</si>
  <si>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</si>
  <si>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</si>
  <si>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</si>
  <si>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</si>
  <si>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</si>
  <si>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</si>
  <si>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</si>
  <si>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</si>
  <si>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</si>
  <si>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</si>
  <si>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</si>
  <si>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</si>
  <si>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</si>
  <si>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</si>
  <si>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</si>
  <si>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</si>
  <si>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</si>
  <si>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</si>
  <si>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</si>
  <si>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</si>
  <si>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</si>
  <si>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</si>
  <si>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</si>
  <si>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</si>
  <si>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</si>
  <si>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</si>
  <si>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</si>
  <si>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</si>
  <si>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</si>
  <si>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</si>
  <si>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</si>
  <si>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</si>
  <si>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</si>
  <si>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</si>
  <si>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</si>
  <si>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</si>
  <si>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</si>
  <si>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</si>
  <si>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</si>
  <si>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</si>
  <si>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</si>
  <si>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</si>
  <si>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</si>
  <si>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</si>
  <si>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</si>
  <si>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</si>
  <si>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</si>
  <si>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</si>
  <si>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</si>
  <si>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</si>
  <si>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</si>
  <si>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</si>
  <si>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</si>
  <si>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</si>
  <si>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</si>
  <si>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</si>
  <si>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</si>
  <si>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</si>
  <si>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</si>
  <si>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</si>
  <si>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</si>
  <si>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</si>
  <si>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</si>
  <si>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</si>
  <si>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</si>
  <si>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</si>
  <si>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</si>
  <si>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</si>
  <si>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</si>
  <si>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</si>
  <si>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</si>
  <si>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</si>
  <si>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</si>
  <si>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</si>
  <si>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</si>
  <si>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</si>
  <si>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</si>
  <si>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</si>
  <si>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</si>
  <si>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</si>
  <si>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</si>
  <si>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</si>
  <si>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</si>
  <si>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</si>
  <si>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</si>
  <si>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</si>
  <si>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</si>
  <si>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</si>
  <si>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</si>
  <si>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</si>
  <si>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</si>
  <si>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</si>
  <si>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</si>
  <si>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</si>
  <si>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</si>
  <si>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</si>
  <si>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</si>
  <si>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</si>
  <si>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</si>
  <si>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</si>
  <si>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</si>
  <si>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</si>
  <si>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</si>
  <si>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</si>
  <si>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</si>
  <si>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</si>
  <si>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</si>
  <si>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</si>
  <si>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</si>
  <si>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</si>
  <si>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</si>
  <si>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</si>
  <si>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</si>
  <si>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</si>
  <si>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</si>
  <si>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</si>
  <si>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</si>
  <si>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</si>
  <si>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</si>
  <si>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</si>
  <si>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</si>
  <si>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</si>
  <si>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</si>
  <si>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</si>
  <si>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</si>
  <si>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</si>
  <si>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</si>
  <si>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</si>
  <si>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</si>
  <si>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</si>
  <si>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</si>
  <si>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</si>
  <si>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</si>
  <si>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</si>
  <si>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</si>
  <si>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</si>
  <si>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</si>
  <si>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</si>
  <si>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</si>
  <si>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</si>
  <si>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</si>
  <si>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</si>
  <si>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</si>
  <si>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</si>
  <si>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</si>
  <si>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</si>
  <si>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</si>
  <si>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</si>
  <si>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</si>
  <si>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</si>
  <si>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</si>
  <si>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</si>
  <si>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</si>
  <si>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</si>
  <si>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</si>
  <si>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</si>
  <si>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</si>
  <si>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</si>
  <si>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</si>
  <si>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</si>
  <si>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</si>
  <si>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</si>
  <si>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</si>
  <si>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</si>
  <si>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</si>
  <si>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</si>
  <si>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</si>
  <si>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</si>
  <si>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</si>
  <si>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</si>
  <si>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</si>
  <si>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</si>
  <si>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</si>
  <si>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</si>
  <si>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</si>
  <si>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</si>
  <si>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</si>
  <si>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</si>
  <si>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</si>
  <si>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</si>
  <si>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</si>
  <si>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</si>
  <si>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</si>
  <si>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</si>
  <si>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</si>
  <si>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</si>
  <si>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</si>
  <si>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</si>
  <si>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</si>
  <si>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</si>
  <si>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</si>
  <si>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</si>
  <si>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</si>
  <si>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</si>
  <si>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</si>
  <si>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</si>
  <si>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</si>
  <si>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</si>
  <si>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</si>
  <si>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</si>
  <si>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</si>
  <si>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</si>
  <si>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</si>
  <si>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</si>
  <si>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</si>
  <si>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</si>
  <si>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</si>
  <si>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</si>
  <si>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</si>
  <si>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</si>
  <si>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</si>
  <si>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</si>
  <si>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</si>
  <si>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</si>
  <si>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</si>
  <si>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</si>
  <si>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</si>
  <si>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</si>
  <si>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</si>
  <si>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</si>
  <si>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</si>
  <si>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</si>
  <si>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</si>
  <si>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</si>
  <si>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</si>
  <si>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</si>
  <si>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</si>
  <si>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</si>
  <si>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</si>
  <si>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</si>
  <si>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</si>
  <si>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</si>
  <si>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</si>
  <si>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</si>
  <si>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</si>
  <si>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</si>
  <si>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</si>
  <si>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</si>
  <si>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</si>
  <si>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</si>
  <si>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</si>
  <si>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</si>
  <si>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</si>
  <si>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</si>
  <si>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</si>
  <si>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</si>
  <si>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</si>
  <si>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</si>
  <si>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</si>
  <si>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</si>
  <si>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</si>
  <si>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</si>
  <si>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</si>
  <si>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</si>
  <si>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</si>
  <si>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</si>
  <si>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</si>
  <si>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</si>
  <si>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</si>
  <si>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</si>
  <si>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</si>
  <si>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</si>
  <si>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</si>
  <si>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</si>
  <si>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</si>
  <si>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</si>
  <si>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</si>
  <si>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</si>
  <si>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</si>
  <si>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</si>
  <si>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</si>
  <si>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</si>
  <si>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</si>
  <si>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</si>
  <si>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</si>
  <si>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</si>
  <si>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</si>
  <si>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</si>
  <si>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</si>
  <si>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</si>
  <si>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</si>
  <si>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</si>
  <si>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</si>
  <si>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</si>
  <si>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</si>
  <si>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</si>
  <si>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</si>
  <si>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</si>
  <si>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</si>
  <si>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</si>
  <si>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</si>
  <si>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</si>
  <si>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</si>
  <si>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</si>
  <si>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</si>
  <si>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</si>
  <si>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</si>
  <si>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</si>
  <si>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</si>
  <si>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</si>
  <si>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</si>
  <si>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</si>
  <si>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</si>
  <si>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</si>
  <si>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</si>
  <si>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</si>
  <si>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</si>
  <si>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</si>
  <si>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</si>
  <si>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</si>
  <si>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</si>
  <si>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</si>
  <si>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</si>
  <si>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</si>
  <si>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</si>
  <si>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</si>
  <si>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</si>
  <si>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</si>
  <si>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</si>
  <si>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</si>
  <si>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</si>
  <si>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</si>
  <si>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</si>
  <si>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</si>
  <si>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</si>
  <si>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</si>
  <si>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</si>
  <si>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</si>
  <si>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</si>
  <si>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</si>
  <si>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</si>
  <si>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</si>
  <si>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</si>
  <si>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</si>
  <si>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</si>
  <si>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</si>
  <si>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</si>
  <si>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</si>
  <si>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</si>
  <si>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</si>
  <si>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</si>
  <si>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</si>
  <si>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</si>
  <si>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</si>
  <si>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</si>
  <si>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</si>
  <si>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</si>
  <si>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</si>
  <si>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</si>
  <si>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</si>
  <si>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</si>
  <si>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</si>
  <si>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</si>
  <si>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</si>
  <si>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</si>
  <si>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</si>
  <si>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</si>
  <si>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</si>
  <si>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</si>
  <si>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</si>
  <si>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</si>
  <si>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</si>
  <si>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</si>
  <si>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</si>
  <si>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</si>
  <si>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</si>
  <si>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</si>
  <si>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</si>
  <si>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</si>
  <si>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</si>
  <si>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</si>
  <si>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</si>
  <si>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</si>
  <si>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</si>
  <si>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</si>
  <si>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</si>
  <si>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</si>
  <si>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</si>
  <si>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</si>
  <si>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</si>
  <si>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</si>
  <si>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</si>
  <si>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</si>
  <si>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</si>
  <si>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</si>
  <si>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</si>
  <si>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</si>
  <si>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</si>
  <si>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</si>
  <si>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</si>
  <si>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</si>
  <si>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</si>
  <si>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</si>
  <si>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</si>
  <si>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</si>
  <si>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</si>
  <si>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</si>
  <si>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</si>
  <si>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</si>
  <si>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</si>
  <si>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</si>
  <si>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</si>
  <si>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</si>
  <si>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</si>
  <si>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</si>
  <si>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</si>
  <si>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</si>
  <si>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</si>
  <si>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</si>
  <si>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</si>
  <si>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</si>
  <si>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</si>
  <si>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</si>
  <si>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</si>
  <si>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</si>
  <si>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</si>
  <si>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</si>
  <si>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</si>
  <si>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</si>
  <si>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</si>
  <si>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</si>
  <si>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</si>
  <si>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</si>
  <si>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</si>
  <si>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</si>
  <si>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</si>
  <si>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</si>
  <si>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</si>
  <si>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</si>
  <si>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</si>
  <si>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</si>
  <si>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</si>
  <si>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</si>
  <si>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</si>
  <si>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</si>
  <si>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</si>
  <si>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</si>
  <si>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</si>
  <si>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</si>
  <si>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</si>
  <si>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</si>
  <si>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</si>
  <si>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</si>
  <si>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</si>
  <si>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</si>
  <si>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</si>
  <si>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</si>
  <si>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</si>
  <si>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</si>
  <si>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</si>
  <si>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</si>
  <si>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</si>
  <si>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</si>
  <si>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</si>
  <si>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</si>
  <si>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</si>
  <si>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</si>
  <si>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</si>
  <si>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</si>
  <si>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</si>
  <si>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</si>
  <si>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</si>
  <si>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</si>
  <si>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</si>
  <si>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</si>
  <si>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</si>
  <si>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</si>
  <si>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</si>
  <si>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</si>
  <si>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</si>
  <si>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</si>
  <si>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</si>
  <si>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</si>
  <si>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</si>
  <si>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</si>
  <si>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</si>
  <si>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</si>
  <si>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</si>
  <si>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</si>
  <si>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</si>
  <si>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</si>
  <si>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</si>
  <si>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</si>
  <si>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</si>
  <si>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</si>
  <si>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</si>
  <si>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</si>
  <si>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</si>
  <si>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</si>
  <si>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</si>
  <si>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</si>
  <si>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</si>
  <si>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</si>
  <si>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</si>
  <si>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</si>
  <si>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</si>
  <si>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</si>
  <si>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</si>
  <si>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</si>
  <si>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</si>
  <si>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</si>
  <si>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</si>
  <si>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</si>
  <si>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</si>
  <si>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</si>
  <si>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</si>
  <si>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</si>
  <si>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</si>
  <si>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</si>
  <si>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</si>
  <si>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</si>
  <si>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</si>
  <si>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</si>
  <si>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</si>
  <si>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</si>
  <si>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</si>
  <si>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</si>
  <si>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</si>
  <si>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</si>
  <si>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</si>
  <si>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</si>
  <si>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</si>
  <si>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</si>
  <si>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</si>
  <si>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</si>
  <si>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</si>
  <si>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</si>
  <si>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</si>
  <si>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</si>
  <si>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</si>
  <si>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</si>
  <si>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</si>
  <si>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</si>
  <si>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</si>
  <si>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</si>
  <si>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</si>
  <si>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</si>
  <si>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</si>
  <si>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</si>
  <si>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</si>
  <si>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</si>
  <si>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</si>
  <si>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</si>
  <si>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</si>
  <si>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</si>
  <si>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</si>
  <si>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</si>
  <si>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</si>
  <si>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</si>
  <si>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</si>
  <si>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</si>
  <si>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</si>
  <si>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</si>
  <si>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</si>
  <si>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</si>
  <si>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</si>
  <si>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</si>
  <si>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</si>
  <si>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</si>
  <si>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</si>
  <si>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</si>
  <si>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</si>
  <si>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</si>
  <si>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</si>
  <si>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</si>
  <si>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</si>
  <si>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</si>
  <si>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</si>
  <si>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</si>
  <si>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</si>
  <si>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</si>
  <si>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</si>
  <si>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</si>
  <si>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</si>
  <si>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</si>
  <si>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</si>
  <si>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</si>
  <si>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</si>
  <si>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</si>
  <si>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</si>
  <si>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</si>
  <si>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</si>
  <si>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</si>
  <si>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</si>
  <si>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</si>
  <si>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</si>
  <si>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</si>
  <si>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</si>
  <si>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</si>
  <si>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</si>
  <si>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</si>
  <si>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</si>
  <si>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</si>
  <si>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</si>
  <si>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</si>
  <si>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</si>
  <si>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</si>
  <si>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</si>
  <si>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</si>
  <si>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</si>
  <si>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</si>
  <si>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</si>
  <si>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</si>
  <si>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</si>
  <si>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</si>
  <si>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</si>
  <si>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</si>
  <si>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</si>
  <si>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</si>
  <si>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</si>
  <si>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</si>
  <si>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</si>
  <si>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</si>
  <si>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</si>
  <si>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</si>
  <si>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</si>
  <si>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</si>
  <si>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</si>
  <si>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</si>
  <si>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</si>
  <si>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</si>
  <si>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</si>
  <si>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</si>
  <si>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</si>
  <si>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</si>
  <si>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</si>
  <si>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</si>
  <si>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</si>
  <si>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</si>
  <si>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</si>
  <si>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</si>
  <si>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</si>
  <si>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</si>
  <si>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</si>
  <si>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</si>
  <si>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</si>
  <si>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</si>
  <si>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</si>
  <si>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</si>
  <si>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</si>
  <si>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</si>
  <si>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</si>
  <si>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</si>
  <si>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</si>
  <si>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</si>
  <si>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</si>
  <si>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</si>
  <si>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</si>
  <si>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</si>
  <si>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</si>
  <si>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</si>
  <si>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</si>
  <si>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</si>
  <si>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</si>
  <si>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</si>
  <si>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</si>
  <si>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</si>
  <si>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</si>
  <si>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</si>
  <si>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</si>
  <si>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</si>
  <si>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</si>
  <si>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</si>
  <si>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</si>
  <si>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</si>
  <si>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</si>
  <si>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</si>
  <si>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</si>
  <si>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</si>
  <si>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</si>
  <si>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</si>
  <si>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</si>
  <si>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</si>
  <si>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</si>
  <si>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</si>
  <si>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</si>
  <si>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</si>
  <si>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</si>
  <si>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</si>
  <si>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</si>
  <si>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</si>
  <si>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</si>
  <si>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</si>
  <si>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</si>
  <si>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</si>
  <si>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</si>
  <si>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</si>
  <si>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</si>
  <si>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</si>
  <si>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</si>
  <si>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</si>
  <si>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</si>
  <si>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</si>
  <si>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</si>
  <si>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</si>
  <si>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</si>
  <si>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</si>
  <si>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</si>
  <si>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</si>
  <si>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</si>
  <si>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</si>
  <si>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</si>
  <si>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</si>
  <si>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</si>
  <si>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</si>
  <si>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</si>
  <si>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</si>
  <si>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</si>
  <si>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</si>
  <si>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</si>
  <si>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</si>
  <si>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</si>
  <si>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</si>
  <si>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</si>
  <si>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</si>
  <si>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</si>
  <si>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</si>
  <si>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</si>
  <si>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</si>
  <si>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</si>
  <si>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</si>
  <si>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</si>
  <si>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</si>
  <si>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</si>
  <si>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</si>
  <si>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</si>
  <si>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</si>
  <si>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</si>
  <si>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</si>
  <si>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</si>
  <si>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</si>
  <si>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</si>
  <si>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</si>
  <si>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</si>
  <si>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</si>
  <si>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</si>
  <si>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</si>
  <si>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</si>
  <si>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</si>
  <si>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</si>
  <si>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</si>
  <si>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</si>
  <si>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</si>
  <si>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</si>
  <si>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</si>
  <si>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</si>
  <si>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</si>
  <si>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</si>
  <si>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</si>
  <si>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</si>
  <si>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</si>
  <si>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</si>
  <si>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</si>
  <si>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</si>
  <si>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</si>
  <si>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</si>
  <si>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</si>
  <si>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</si>
  <si>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</si>
  <si>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</si>
  <si>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</si>
  <si>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</si>
  <si>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</si>
  <si>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</si>
  <si>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</si>
  <si>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</si>
  <si>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</si>
  <si>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</si>
  <si>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</si>
  <si>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</si>
  <si>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</si>
  <si>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</si>
  <si>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</si>
  <si>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</si>
  <si>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</si>
  <si>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</si>
  <si>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</si>
  <si>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</si>
  <si>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</si>
  <si>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</si>
  <si>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</si>
  <si>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</si>
  <si>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</si>
  <si>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</si>
  <si>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</si>
  <si>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</si>
  <si>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</si>
  <si>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</si>
  <si>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</si>
  <si>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</si>
  <si>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</si>
  <si>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</si>
  <si>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</si>
  <si>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</si>
  <si>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</si>
  <si>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</si>
  <si>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</si>
  <si>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</si>
  <si>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</si>
  <si>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</si>
  <si>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</si>
  <si>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</si>
  <si>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</si>
  <si>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</si>
  <si>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</si>
  <si>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</si>
  <si>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</si>
  <si>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</si>
  <si>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</si>
  <si>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</si>
  <si>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</si>
  <si>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</si>
  <si>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</si>
  <si>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</si>
  <si>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</si>
  <si>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</si>
  <si>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</si>
  <si>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</si>
  <si>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</si>
  <si>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</si>
  <si>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</si>
  <si>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</si>
  <si>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</si>
  <si>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</si>
  <si>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</si>
  <si>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</si>
  <si>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</si>
  <si>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</si>
  <si>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</si>
  <si>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</si>
  <si>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</si>
  <si>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</si>
  <si>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</si>
  <si>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</si>
  <si>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</si>
  <si>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</si>
  <si>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</si>
  <si>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</si>
  <si>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</si>
  <si>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</si>
  <si>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</si>
  <si>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</si>
  <si>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</si>
  <si>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</si>
  <si>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</si>
  <si>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</si>
  <si>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</si>
  <si>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</si>
  <si>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</si>
  <si>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</si>
  <si>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</si>
  <si>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</si>
  <si>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</si>
  <si>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</si>
  <si>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</si>
  <si>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</si>
  <si>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</si>
  <si>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</si>
  <si>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</si>
  <si>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</si>
  <si>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</si>
  <si>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</si>
  <si>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</si>
  <si>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</si>
  <si>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</si>
  <si>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</si>
  <si>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</si>
  <si>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</si>
  <si>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</si>
  <si>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</si>
  <si>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</si>
  <si>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</si>
  <si>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</si>
  <si>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</si>
  <si>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</si>
  <si>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</si>
  <si>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</si>
  <si>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</si>
  <si>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</si>
  <si>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</si>
  <si>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</si>
  <si>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</si>
  <si>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</si>
  <si>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</si>
  <si>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</si>
  <si>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</si>
  <si>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</si>
  <si>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</si>
  <si>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</si>
  <si>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</si>
  <si>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</si>
  <si>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</si>
  <si>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</si>
  <si>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</si>
  <si>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</si>
  <si>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</si>
  <si>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</si>
  <si>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</si>
  <si>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</si>
  <si>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</si>
  <si>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</si>
  <si>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</si>
  <si>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</si>
  <si>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</si>
  <si>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</si>
  <si>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</si>
  <si>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</si>
  <si>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</si>
  <si>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</si>
  <si>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</si>
  <si>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</si>
  <si>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</si>
  <si>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</si>
  <si>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</si>
  <si>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</si>
  <si>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</si>
  <si>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</si>
  <si>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</si>
  <si>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</si>
  <si>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</si>
  <si>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</si>
  <si>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</si>
  <si>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</si>
  <si>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</si>
  <si>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</si>
  <si>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</si>
  <si>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</si>
  <si>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</si>
  <si>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</si>
  <si>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</si>
  <si>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</si>
  <si>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</si>
  <si>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</si>
  <si>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</si>
  <si>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</si>
  <si>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</si>
  <si>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</si>
  <si>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</si>
  <si>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</si>
  <si>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</si>
  <si>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</si>
  <si>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</si>
  <si>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</si>
  <si>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</si>
  <si>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</si>
  <si>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</si>
  <si>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</si>
  <si>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</si>
  <si>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</si>
  <si>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</si>
  <si>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</si>
  <si>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</si>
  <si>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</si>
  <si>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</si>
  <si>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</si>
  <si>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</si>
  <si>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</si>
  <si>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</si>
  <si>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</si>
  <si>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</si>
  <si>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</si>
  <si>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</si>
  <si>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</si>
  <si>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</si>
  <si>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</si>
  <si>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</si>
  <si>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</si>
  <si>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</si>
  <si>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</si>
  <si>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</si>
  <si>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</si>
  <si>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</si>
  <si>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</si>
  <si>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</si>
  <si>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</si>
  <si>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</si>
  <si>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</si>
  <si>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</si>
  <si>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</si>
  <si>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</si>
  <si>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</si>
  <si>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</si>
  <si>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</si>
  <si>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</si>
  <si>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</si>
  <si>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</si>
  <si>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</si>
  <si>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</si>
  <si>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</si>
  <si>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</si>
  <si>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</si>
  <si>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</si>
  <si>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</si>
  <si>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</si>
  <si>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</si>
  <si>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</si>
  <si>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</si>
  <si>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</si>
  <si>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</si>
  <si>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</si>
  <si>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</si>
  <si>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</si>
  <si>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</si>
  <si>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</si>
  <si>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</si>
  <si>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</si>
  <si>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</si>
  <si>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</si>
  <si>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</si>
  <si>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</si>
  <si>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</si>
  <si>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</si>
  <si>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</si>
  <si>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</si>
  <si>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</si>
  <si>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</si>
  <si>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</si>
  <si>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</si>
  <si>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</si>
  <si>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</si>
  <si>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</si>
  <si>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</si>
  <si>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</si>
  <si>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</si>
  <si>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</si>
  <si>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</si>
  <si>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</si>
  <si>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</si>
  <si>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</si>
  <si>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</si>
  <si>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</si>
  <si>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</si>
  <si>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</si>
  <si>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</si>
  <si>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</si>
  <si>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</si>
  <si>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</si>
  <si>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</si>
  <si>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</si>
  <si>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</si>
  <si>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</si>
  <si>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</si>
  <si>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</si>
  <si>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</si>
  <si>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</si>
  <si>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</si>
  <si>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</si>
  <si>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</si>
  <si>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</si>
  <si>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</si>
  <si>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</si>
  <si>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</si>
  <si>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</si>
  <si>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</si>
  <si>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</si>
  <si>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</si>
  <si>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</si>
  <si>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</si>
  <si>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</si>
  <si>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</si>
  <si>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</si>
  <si>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</si>
  <si>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</si>
  <si>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</si>
  <si>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</si>
  <si>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</si>
  <si>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</si>
  <si>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</si>
  <si>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</si>
  <si>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</si>
  <si>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</si>
  <si>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</si>
  <si>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</si>
  <si>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</si>
  <si>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</si>
  <si>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</si>
  <si>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</si>
  <si>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</si>
  <si>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</si>
  <si>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</si>
  <si>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</si>
  <si>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</si>
  <si>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</si>
  <si>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</si>
  <si>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</si>
  <si>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</si>
  <si>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</si>
  <si>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</si>
  <si>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</si>
  <si>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</si>
  <si>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</si>
  <si>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</si>
  <si>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</si>
  <si>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</si>
  <si>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</si>
  <si>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</si>
  <si>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</si>
  <si>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</si>
  <si>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</si>
  <si>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</si>
  <si>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</si>
  <si>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</si>
  <si>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</si>
  <si>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</si>
  <si>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</si>
  <si>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</si>
  <si>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</si>
  <si>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</si>
  <si>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</si>
  <si>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</si>
  <si>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</si>
  <si>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</si>
  <si>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</si>
  <si>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</si>
  <si>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</si>
  <si>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</si>
  <si>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</si>
  <si>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</si>
  <si>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</si>
  <si>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</si>
  <si>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</si>
  <si>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</si>
  <si>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</si>
  <si>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</si>
  <si>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</si>
  <si>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</si>
  <si>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</si>
  <si>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</si>
  <si>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</si>
  <si>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</si>
  <si>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</si>
  <si>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</si>
  <si>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</si>
  <si>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</si>
  <si>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</si>
  <si>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</si>
  <si>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</si>
  <si>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</si>
  <si>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</si>
  <si>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</si>
  <si>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</si>
  <si>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</si>
  <si>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</si>
  <si>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</si>
  <si>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</si>
  <si>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</si>
  <si>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</si>
  <si>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</si>
  <si>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</si>
  <si>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</si>
  <si>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</si>
  <si>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</si>
  <si>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</si>
  <si>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</si>
  <si>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</si>
  <si>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</si>
  <si>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</si>
  <si>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</si>
  <si>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</si>
  <si>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</si>
  <si>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</si>
  <si>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</si>
  <si>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</si>
  <si>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</si>
  <si>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</si>
  <si>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</si>
  <si>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</si>
  <si>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</si>
  <si>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</si>
  <si>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</si>
  <si>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</si>
  <si>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</si>
  <si>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</si>
  <si>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</si>
  <si>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</si>
  <si>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</si>
  <si>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</si>
  <si>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</si>
  <si>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</si>
  <si>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</si>
  <si>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</si>
  <si>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</si>
  <si>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</si>
  <si>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</si>
  <si>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</si>
  <si>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</si>
  <si>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</si>
  <si>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</si>
  <si>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</si>
  <si>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</si>
  <si>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</si>
  <si>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</si>
  <si>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</si>
  <si>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</si>
  <si>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</si>
  <si>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</si>
  <si>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</si>
  <si>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</si>
  <si>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</si>
  <si>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</si>
  <si>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</si>
  <si>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</si>
  <si>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</si>
  <si>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</si>
  <si>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</si>
  <si>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</si>
  <si>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</si>
  <si>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</si>
  <si>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</si>
  <si>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</si>
  <si>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</si>
  <si>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</si>
  <si>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</si>
  <si>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</si>
  <si>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</si>
  <si>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</si>
  <si>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</si>
  <si>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</si>
  <si>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</si>
  <si>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</si>
  <si>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</si>
  <si>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</si>
  <si>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</si>
  <si>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</si>
  <si>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</si>
  <si>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</si>
  <si>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</si>
  <si>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</si>
  <si>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</si>
  <si>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</si>
  <si>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</si>
  <si>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</si>
  <si>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</si>
  <si>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</si>
  <si>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</si>
  <si>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</si>
  <si>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</si>
  <si>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</si>
  <si>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</si>
  <si>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</si>
  <si>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</si>
  <si>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</si>
  <si>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</si>
  <si>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</si>
  <si>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</si>
  <si>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</si>
  <si>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</si>
  <si>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</si>
  <si>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</si>
  <si>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</si>
  <si>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</si>
  <si>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</si>
  <si>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</si>
  <si>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</si>
  <si>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</si>
  <si>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</si>
  <si>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</si>
  <si>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</si>
  <si>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</si>
  <si>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</si>
  <si>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</si>
  <si>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</si>
  <si>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</si>
  <si>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</si>
  <si>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</si>
  <si>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</si>
  <si>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</si>
  <si>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</si>
  <si>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</si>
  <si>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</si>
  <si>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</si>
  <si>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</si>
  <si>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</si>
  <si>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</si>
  <si>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</si>
  <si>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</si>
  <si>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</si>
  <si>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</si>
  <si>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</si>
  <si>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</si>
  <si>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</si>
  <si>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</si>
  <si>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</si>
  <si>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</si>
  <si>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</si>
  <si>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</si>
  <si>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</si>
  <si>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</si>
  <si>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</si>
  <si>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</si>
  <si>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</si>
  <si>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</si>
  <si>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</si>
  <si>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</si>
  <si>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</si>
  <si>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</si>
  <si>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</si>
  <si>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</si>
  <si>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</si>
  <si>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</si>
  <si>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</si>
  <si>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</si>
  <si>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</si>
  <si>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</si>
  <si>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</si>
  <si>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</si>
  <si>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</si>
  <si>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</si>
  <si>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</si>
  <si>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</si>
  <si>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</si>
  <si>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</si>
  <si>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</si>
  <si>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</si>
  <si>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</si>
  <si>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</si>
  <si>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</si>
  <si>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</si>
  <si>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</si>
  <si>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</si>
  <si>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</si>
  <si>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</si>
  <si>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</si>
  <si>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</si>
  <si>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</si>
  <si>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</si>
  <si>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</si>
  <si>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</si>
  <si>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</si>
  <si>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</si>
  <si>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</si>
  <si>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</si>
  <si>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</si>
  <si>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</si>
  <si>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</si>
  <si>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</si>
  <si>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</si>
  <si>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</si>
  <si>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</si>
  <si>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</si>
  <si>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</si>
  <si>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</si>
  <si>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</si>
  <si>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</si>
  <si>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</si>
  <si>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</si>
  <si>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</si>
  <si>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</si>
  <si>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</si>
  <si>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</si>
  <si>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</si>
  <si>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</si>
  <si>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</si>
  <si>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</si>
  <si>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</si>
  <si>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</si>
  <si>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</si>
  <si>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</si>
  <si>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</si>
  <si>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</si>
  <si>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</si>
  <si>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</si>
  <si>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</si>
  <si>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</si>
  <si>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</si>
  <si>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</si>
  <si>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</si>
  <si>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</si>
  <si>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</si>
  <si>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</si>
  <si>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</si>
  <si>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</si>
  <si>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</si>
  <si>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</si>
  <si>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</si>
  <si>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</si>
  <si>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</si>
  <si>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</si>
  <si>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</si>
  <si>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</si>
  <si>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</si>
  <si>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</si>
  <si>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</si>
  <si>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</si>
  <si>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</si>
  <si>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</si>
  <si>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</si>
  <si>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</si>
  <si>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</si>
  <si>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</si>
  <si>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</si>
  <si>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</si>
  <si>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</si>
  <si>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</si>
  <si>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</si>
  <si>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</si>
  <si>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</si>
  <si>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</si>
  <si>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</si>
  <si>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</si>
  <si>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</si>
  <si>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</si>
  <si>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</si>
  <si>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</si>
  <si>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</si>
  <si>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</si>
  <si>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</si>
  <si>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</si>
  <si>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</si>
  <si>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</si>
  <si>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</si>
  <si>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</si>
  <si>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</si>
  <si>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</si>
  <si>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</si>
  <si>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</si>
  <si>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</si>
  <si>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</si>
  <si>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</si>
  <si>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</si>
  <si>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</si>
  <si>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</si>
  <si>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</si>
  <si>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</si>
  <si>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</si>
  <si>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</si>
  <si>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</si>
  <si>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</si>
  <si>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</si>
  <si>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</si>
  <si>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</si>
  <si>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</si>
  <si>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</si>
  <si>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</si>
  <si>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</si>
  <si>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</si>
  <si>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</si>
  <si>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</si>
  <si>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</si>
  <si>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</si>
  <si>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</si>
  <si>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</si>
  <si>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</si>
  <si>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</si>
  <si>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</si>
  <si>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</si>
  <si>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</si>
  <si>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</si>
  <si>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</si>
  <si>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</si>
  <si>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</si>
  <si>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</si>
  <si>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</si>
  <si>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</si>
  <si>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</si>
  <si>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</si>
  <si>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</si>
  <si>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</si>
  <si>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</si>
  <si>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</si>
  <si>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</si>
  <si>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</si>
  <si>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</si>
  <si>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</si>
  <si>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</si>
  <si>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</si>
  <si>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</si>
  <si>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</si>
  <si>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</si>
  <si>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</si>
  <si>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</si>
  <si>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</si>
  <si>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</si>
  <si>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</si>
  <si>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</si>
  <si>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</si>
  <si>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</si>
  <si>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</si>
  <si>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</si>
  <si>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</si>
  <si>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</si>
  <si>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</si>
  <si>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</si>
  <si>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</si>
  <si>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</si>
  <si>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</si>
  <si>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</si>
  <si>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</si>
  <si>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</si>
  <si>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</si>
  <si>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</si>
  <si>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</si>
  <si>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</si>
  <si>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</si>
  <si>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</si>
  <si>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</si>
  <si>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</si>
  <si>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</si>
  <si>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</si>
  <si>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</si>
  <si>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</si>
  <si>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</si>
  <si>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</si>
  <si>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</si>
  <si>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</si>
  <si>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</si>
  <si>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</si>
  <si>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</si>
  <si>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</si>
  <si>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</si>
  <si>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</si>
  <si>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</si>
  <si>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</si>
  <si>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</si>
  <si>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</si>
  <si>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</si>
  <si>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</si>
  <si>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</si>
  <si>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</si>
  <si>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</si>
  <si>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</si>
  <si>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</si>
  <si>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</si>
  <si>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</si>
  <si>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</si>
  <si>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</si>
  <si>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</si>
  <si>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</si>
  <si>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</si>
  <si>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</si>
  <si>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</si>
  <si>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</si>
  <si>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</si>
  <si>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</si>
  <si>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</si>
  <si>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</si>
  <si>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</si>
  <si>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</si>
  <si>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</si>
  <si>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</si>
  <si>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</si>
  <si>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</si>
  <si>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</si>
  <si>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</si>
  <si>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</si>
  <si>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</si>
  <si>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</si>
  <si>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</si>
  <si>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</si>
  <si>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</si>
  <si>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</si>
  <si>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</si>
  <si>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</si>
  <si>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</si>
  <si>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</si>
  <si>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</si>
  <si>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</si>
  <si>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</si>
  <si>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</si>
  <si>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</si>
  <si>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</si>
  <si>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</si>
  <si>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</si>
  <si>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</si>
  <si>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</si>
  <si>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</si>
  <si>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</si>
  <si>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</si>
  <si>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</si>
  <si>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</si>
  <si>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</si>
  <si>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</si>
  <si>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</si>
  <si>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</si>
  <si>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</si>
  <si>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</si>
  <si>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</si>
  <si>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</si>
  <si>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</si>
  <si>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</si>
  <si>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</si>
  <si>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</si>
  <si>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</si>
  <si>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</si>
  <si>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</si>
  <si>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</si>
  <si>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</si>
  <si>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</si>
  <si>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</si>
  <si>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</si>
  <si>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</si>
  <si>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</si>
  <si>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</si>
  <si>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</si>
  <si>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</si>
  <si>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</si>
  <si>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</si>
  <si>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</si>
  <si>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</si>
  <si>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</si>
  <si>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</si>
  <si>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</si>
  <si>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</si>
  <si>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</si>
  <si>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</si>
  <si>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</si>
  <si>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</si>
  <si>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</si>
  <si>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</si>
  <si>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</si>
  <si>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</si>
  <si>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</si>
  <si>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</si>
  <si>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</si>
  <si>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</si>
  <si>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</si>
  <si>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</si>
  <si>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</si>
  <si>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</si>
  <si>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</si>
  <si>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</si>
  <si>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</si>
  <si>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</si>
  <si>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</si>
  <si>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</si>
  <si>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</si>
  <si>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</si>
  <si>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</si>
  <si>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</si>
  <si>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</si>
  <si>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</si>
  <si>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</si>
  <si>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</si>
  <si>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</si>
  <si>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</si>
  <si>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</si>
  <si>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</si>
  <si>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</si>
  <si>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</si>
  <si>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</si>
  <si>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</si>
  <si>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</si>
  <si>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</si>
  <si>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</si>
  <si>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</si>
  <si>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</si>
  <si>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</si>
  <si>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</si>
  <si>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</si>
  <si>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</si>
  <si>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</si>
  <si>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</si>
  <si>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</si>
  <si>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</si>
  <si>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</si>
  <si>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</si>
  <si>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</si>
  <si>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</si>
  <si>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</si>
  <si>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</si>
  <si>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</si>
  <si>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</si>
  <si>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</si>
  <si>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</si>
  <si>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</si>
  <si>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</si>
  <si>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</si>
  <si>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</si>
  <si>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</si>
  <si>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</si>
  <si>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</si>
  <si>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</si>
  <si>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</si>
  <si>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</si>
  <si>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</si>
  <si>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</si>
  <si>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</si>
  <si>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</si>
  <si>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</si>
  <si>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</si>
  <si>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</si>
  <si>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</si>
  <si>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</si>
  <si>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</si>
  <si>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</si>
  <si>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</si>
  <si>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</si>
  <si>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</si>
  <si>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</si>
  <si>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</si>
  <si>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</si>
  <si>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</si>
  <si>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</si>
  <si>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</si>
  <si>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</si>
  <si>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</si>
  <si>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</si>
  <si>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</si>
  <si>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</si>
  <si>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</si>
  <si>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</si>
  <si>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</si>
  <si>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</si>
  <si>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</si>
  <si>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</si>
  <si>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</si>
  <si>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</si>
  <si>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</si>
  <si>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</si>
  <si>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</si>
  <si>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</si>
  <si>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</si>
  <si>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</si>
  <si>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</si>
  <si>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</si>
  <si>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</si>
  <si>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</si>
  <si>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</si>
  <si>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</si>
  <si>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</si>
  <si>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</si>
  <si>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</si>
  <si>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</si>
  <si>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</si>
  <si>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</si>
  <si>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</si>
  <si>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</si>
  <si>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</si>
  <si>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</si>
  <si>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</si>
  <si>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</si>
  <si>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</si>
  <si>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</si>
  <si>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</si>
  <si>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</si>
  <si>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</si>
  <si>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</si>
  <si>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</si>
  <si>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</si>
  <si>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</si>
  <si>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</si>
  <si>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</si>
  <si>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</si>
  <si>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</si>
  <si>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</si>
  <si>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</si>
  <si>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</si>
  <si>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</si>
  <si>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</si>
  <si>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</si>
  <si>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</si>
  <si>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</si>
  <si>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</si>
  <si>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</si>
  <si>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</si>
  <si>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</si>
  <si>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</si>
  <si>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</si>
  <si>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</si>
  <si>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</si>
  <si>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</si>
  <si>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</si>
  <si>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</si>
  <si>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</si>
  <si>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</si>
  <si>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</si>
  <si>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</si>
  <si>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</si>
  <si>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</si>
  <si>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</si>
  <si>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</si>
  <si>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</si>
  <si>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</si>
  <si>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</si>
  <si>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</si>
  <si>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</si>
  <si>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</si>
  <si>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</si>
  <si>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</si>
  <si>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</si>
  <si>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</si>
  <si>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</si>
  <si>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</si>
  <si>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</si>
  <si>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</si>
  <si>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</si>
  <si>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</si>
  <si>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</si>
  <si>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</si>
  <si>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</si>
  <si>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</si>
  <si>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</si>
  <si>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</si>
  <si>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</si>
  <si>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</si>
  <si>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</si>
  <si>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</si>
  <si>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</si>
  <si>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</si>
  <si>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</si>
  <si>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</si>
  <si>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</si>
  <si>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</si>
  <si>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</si>
  <si>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</si>
  <si>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</si>
  <si>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</si>
  <si>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</si>
  <si>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</si>
  <si>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</si>
  <si>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</si>
  <si>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</si>
  <si>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</si>
  <si>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</si>
  <si>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</si>
  <si>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</si>
  <si>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</si>
  <si>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</si>
  <si>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</si>
  <si>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</si>
  <si>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</si>
  <si>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</si>
  <si>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</si>
  <si>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</si>
  <si>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</si>
  <si>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</si>
  <si>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</si>
  <si>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</si>
  <si>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</si>
  <si>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</si>
  <si>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</si>
  <si>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</si>
  <si>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</si>
  <si>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</si>
  <si>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</si>
  <si>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</si>
  <si>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</si>
  <si>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</si>
  <si>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</si>
  <si>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</si>
  <si>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</si>
  <si>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</si>
  <si>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</si>
  <si>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</si>
  <si>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</si>
  <si>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</si>
  <si>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</si>
  <si>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</si>
  <si>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</si>
  <si>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</si>
  <si>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</si>
  <si>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</si>
  <si>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</si>
  <si>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</si>
  <si>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</si>
  <si>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</si>
  <si>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</si>
  <si>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</si>
  <si>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</si>
  <si>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</si>
  <si>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</si>
  <si>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</si>
  <si>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</si>
  <si>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</si>
  <si>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</si>
  <si>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</si>
  <si>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</si>
  <si>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</si>
  <si>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</si>
  <si>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</si>
  <si>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</si>
  <si>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</si>
  <si>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</si>
  <si>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</si>
  <si>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</si>
  <si>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</si>
  <si>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</si>
  <si>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</si>
  <si>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</si>
  <si>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</si>
  <si>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</si>
  <si>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</si>
  <si>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</si>
  <si>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</si>
  <si>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</si>
  <si>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</si>
  <si>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</si>
  <si>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</si>
  <si>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</si>
  <si>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</si>
  <si>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</si>
  <si>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</si>
  <si>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</si>
  <si>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</si>
  <si>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</si>
  <si>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</si>
  <si>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</si>
  <si>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</si>
  <si>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</si>
  <si>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</si>
  <si>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</si>
  <si>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</si>
  <si>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</si>
  <si>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</si>
  <si>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</si>
  <si>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</si>
  <si>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</si>
  <si>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</si>
  <si>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</si>
  <si>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</si>
  <si>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</si>
  <si>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</si>
  <si>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</si>
  <si>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</si>
  <si>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</si>
  <si>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</si>
  <si>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</si>
  <si>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</si>
  <si>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</si>
  <si>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</si>
  <si>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</si>
  <si>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</si>
  <si>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</si>
  <si>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</si>
  <si>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</si>
  <si>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</si>
  <si>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</si>
  <si>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</si>
  <si>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</si>
  <si>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</si>
  <si>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</si>
  <si>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</si>
  <si>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</si>
  <si>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</si>
  <si>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</si>
  <si>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</si>
  <si>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</si>
  <si>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</si>
  <si>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</si>
  <si>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</si>
  <si>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</si>
  <si>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</si>
  <si>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</si>
  <si>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</si>
  <si>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</si>
  <si>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</si>
  <si>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</si>
  <si>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</si>
  <si>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</si>
  <si>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</si>
  <si>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</si>
  <si>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</si>
  <si>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</si>
  <si>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</si>
  <si>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</si>
  <si>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</si>
  <si>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</si>
  <si>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</si>
  <si>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</si>
  <si>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</si>
  <si>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</si>
  <si>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</si>
  <si>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</si>
  <si>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</si>
  <si>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</si>
  <si>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</si>
  <si>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</si>
  <si>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</si>
  <si>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</si>
  <si>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</si>
  <si>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</si>
  <si>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</si>
  <si>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</si>
  <si>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</si>
  <si>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</si>
  <si>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</si>
  <si>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</si>
  <si>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</si>
  <si>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</si>
  <si>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</si>
  <si>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</si>
  <si>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</si>
  <si>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</si>
  <si>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</si>
  <si>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</si>
  <si>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</si>
  <si>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</si>
  <si>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</si>
  <si>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</si>
  <si>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</si>
  <si>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</si>
  <si>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Прешево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</si>
</sst>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232</c:v>
                </c:pt>
                <c:pt idx="1">
                  <c:v>279</c:v>
                </c:pt>
                <c:pt idx="2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272</c:v>
                </c:pt>
                <c:pt idx="1">
                  <c:v>326</c:v>
                </c:pt>
                <c:pt idx="2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265920"/>
        <c:axId val="117267456"/>
      </c:barChart>
      <c:catAx>
        <c:axId val="11726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67456"/>
        <c:crosses val="autoZero"/>
        <c:auto val="1"/>
        <c:lblAlgn val="ctr"/>
        <c:lblOffset val="100"/>
        <c:noMultiLvlLbl val="0"/>
      </c:catAx>
      <c:valAx>
        <c:axId val="117267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659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2419</c:v>
                </c:pt>
                <c:pt idx="1">
                  <c:v>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816768"/>
        <c:axId val="118818304"/>
      </c:barChart>
      <c:catAx>
        <c:axId val="118816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818304"/>
        <c:crosses val="autoZero"/>
        <c:auto val="1"/>
        <c:lblAlgn val="ctr"/>
        <c:lblOffset val="100"/>
        <c:noMultiLvlLbl val="0"/>
      </c:catAx>
      <c:valAx>
        <c:axId val="118818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1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3038</c:v>
                </c:pt>
                <c:pt idx="1">
                  <c:v>2830</c:v>
                </c:pt>
                <c:pt idx="2">
                  <c:v>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830976"/>
        <c:axId val="118832512"/>
      </c:barChart>
      <c:catAx>
        <c:axId val="11883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32512"/>
        <c:crosses val="autoZero"/>
        <c:auto val="1"/>
        <c:lblAlgn val="ctr"/>
        <c:lblOffset val="100"/>
        <c:noMultiLvlLbl val="0"/>
      </c:catAx>
      <c:valAx>
        <c:axId val="118832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30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13</c:v>
                </c:pt>
                <c:pt idx="1">
                  <c:v>55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864128"/>
        <c:axId val="118865920"/>
      </c:barChart>
      <c:catAx>
        <c:axId val="118864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65920"/>
        <c:crosses val="autoZero"/>
        <c:auto val="1"/>
        <c:lblAlgn val="ctr"/>
        <c:lblOffset val="100"/>
        <c:noMultiLvlLbl val="0"/>
      </c:catAx>
      <c:valAx>
        <c:axId val="1188659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8864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</c:v>
                </c:pt>
                <c:pt idx="1">
                  <c:v>43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956416"/>
        <c:axId val="118957952"/>
      </c:barChart>
      <c:catAx>
        <c:axId val="11895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57952"/>
        <c:crosses val="autoZero"/>
        <c:auto val="1"/>
        <c:lblAlgn val="ctr"/>
        <c:lblOffset val="100"/>
        <c:noMultiLvlLbl val="0"/>
      </c:catAx>
      <c:valAx>
        <c:axId val="11895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56416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63</c:v>
                </c:pt>
                <c:pt idx="1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980608"/>
        <c:axId val="118982144"/>
      </c:barChart>
      <c:catAx>
        <c:axId val="118980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82144"/>
        <c:crosses val="autoZero"/>
        <c:auto val="1"/>
        <c:lblAlgn val="ctr"/>
        <c:lblOffset val="100"/>
        <c:noMultiLvlLbl val="0"/>
      </c:catAx>
      <c:valAx>
        <c:axId val="1189821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80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120.806</c:v>
                </c:pt>
                <c:pt idx="1">
                  <c:v>221.30600000000001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004544"/>
        <c:axId val="119014528"/>
      </c:barChart>
      <c:catAx>
        <c:axId val="119004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14528"/>
        <c:crosses val="autoZero"/>
        <c:auto val="1"/>
        <c:lblAlgn val="ctr"/>
        <c:lblOffset val="100"/>
        <c:noMultiLvlLbl val="0"/>
      </c:catAx>
      <c:valAx>
        <c:axId val="119014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04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1821</c:v>
                </c:pt>
                <c:pt idx="1">
                  <c:v>1322</c:v>
                </c:pt>
                <c:pt idx="2">
                  <c:v>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035392"/>
        <c:axId val="119036928"/>
      </c:barChart>
      <c:catAx>
        <c:axId val="1190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36928"/>
        <c:crosses val="autoZero"/>
        <c:auto val="1"/>
        <c:lblAlgn val="ctr"/>
        <c:lblOffset val="100"/>
        <c:noMultiLvlLbl val="0"/>
      </c:catAx>
      <c:valAx>
        <c:axId val="11903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35392"/>
        <c:crosses val="autoZero"/>
        <c:crossBetween val="between"/>
        <c:majorUnit val="4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13.3</c:v>
                </c:pt>
                <c:pt idx="1">
                  <c:v>6.6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049600"/>
        <c:axId val="119071872"/>
      </c:barChart>
      <c:catAx>
        <c:axId val="11904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71872"/>
        <c:crosses val="autoZero"/>
        <c:auto val="1"/>
        <c:lblAlgn val="ctr"/>
        <c:lblOffset val="100"/>
        <c:noMultiLvlLbl val="0"/>
      </c:catAx>
      <c:valAx>
        <c:axId val="11907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49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8.9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555584"/>
        <c:axId val="119557120"/>
      </c:barChart>
      <c:catAx>
        <c:axId val="11955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557120"/>
        <c:crosses val="autoZero"/>
        <c:auto val="1"/>
        <c:lblAlgn val="ctr"/>
        <c:lblOffset val="100"/>
        <c:noMultiLvlLbl val="0"/>
      </c:catAx>
      <c:valAx>
        <c:axId val="119557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55558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21.482058347810458</c:v>
                </c:pt>
                <c:pt idx="1">
                  <c:v>66.321212484274852</c:v>
                </c:pt>
                <c:pt idx="2">
                  <c:v>12.196729167914695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274</c:v>
                </c:pt>
                <c:pt idx="1">
                  <c:v>330</c:v>
                </c:pt>
                <c:pt idx="2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19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280128"/>
        <c:axId val="117281920"/>
      </c:barChart>
      <c:catAx>
        <c:axId val="11728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81920"/>
        <c:crosses val="autoZero"/>
        <c:auto val="1"/>
        <c:lblAlgn val="ctr"/>
        <c:lblOffset val="100"/>
        <c:noMultiLvlLbl val="0"/>
      </c:catAx>
      <c:valAx>
        <c:axId val="11728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801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9620352"/>
        <c:axId val="119621888"/>
      </c:barChart>
      <c:catAx>
        <c:axId val="11962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21888"/>
        <c:crosses val="autoZero"/>
        <c:auto val="1"/>
        <c:lblAlgn val="ctr"/>
        <c:lblOffset val="100"/>
        <c:noMultiLvlLbl val="0"/>
      </c:catAx>
      <c:valAx>
        <c:axId val="11962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620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9657600"/>
        <c:axId val="119659136"/>
      </c:barChart>
      <c:catAx>
        <c:axId val="11965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59136"/>
        <c:crosses val="autoZero"/>
        <c:auto val="1"/>
        <c:lblAlgn val="ctr"/>
        <c:lblOffset val="100"/>
        <c:noMultiLvlLbl val="0"/>
      </c:catAx>
      <c:valAx>
        <c:axId val="11965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657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98.5</c:v>
                </c:pt>
                <c:pt idx="1">
                  <c:v>98.8</c:v>
                </c:pt>
                <c:pt idx="2">
                  <c:v>98.1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71.7</c:v>
                </c:pt>
                <c:pt idx="1">
                  <c:v>111.5</c:v>
                </c:pt>
                <c:pt idx="2">
                  <c:v>94.4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772672"/>
        <c:axId val="119774208"/>
      </c:barChart>
      <c:catAx>
        <c:axId val="119772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74208"/>
        <c:crosses val="autoZero"/>
        <c:auto val="1"/>
        <c:lblAlgn val="ctr"/>
        <c:lblOffset val="100"/>
        <c:noMultiLvlLbl val="0"/>
      </c:catAx>
      <c:valAx>
        <c:axId val="11977420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7267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4495</c:v>
                </c:pt>
                <c:pt idx="1">
                  <c:v>4288</c:v>
                </c:pt>
                <c:pt idx="2">
                  <c:v>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791616"/>
        <c:axId val="119793152"/>
      </c:barChart>
      <c:catAx>
        <c:axId val="11979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93152"/>
        <c:crosses val="autoZero"/>
        <c:auto val="1"/>
        <c:lblAlgn val="ctr"/>
        <c:lblOffset val="100"/>
        <c:noMultiLvlLbl val="0"/>
      </c:catAx>
      <c:valAx>
        <c:axId val="11979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91616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26</c:v>
                </c:pt>
                <c:pt idx="1">
                  <c:v>38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7</c:v>
                </c:pt>
                <c:pt idx="1">
                  <c:v>9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828480"/>
        <c:axId val="119830016"/>
      </c:barChart>
      <c:catAx>
        <c:axId val="11982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30016"/>
        <c:crosses val="autoZero"/>
        <c:auto val="1"/>
        <c:lblAlgn val="ctr"/>
        <c:lblOffset val="100"/>
        <c:noMultiLvlLbl val="0"/>
      </c:catAx>
      <c:valAx>
        <c:axId val="119830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284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83</c:v>
                </c:pt>
                <c:pt idx="1">
                  <c:v>137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139</c:v>
                </c:pt>
                <c:pt idx="1">
                  <c:v>113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882112"/>
        <c:axId val="119883648"/>
      </c:barChart>
      <c:catAx>
        <c:axId val="11988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83648"/>
        <c:crosses val="autoZero"/>
        <c:auto val="1"/>
        <c:lblAlgn val="ctr"/>
        <c:lblOffset val="100"/>
        <c:noMultiLvlLbl val="0"/>
      </c:catAx>
      <c:valAx>
        <c:axId val="11988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82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3.1060923740490023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2.86946624333553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2.5399868208230996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3.0551728269334451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4.0496016294255073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4.3850715868927095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3.9148145929431499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2.9772958725214163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2.7496555442401007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3.369675912058947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3.9297909303300784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3.5194392859282333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3.1899598634158033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2.4321571916372129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1.7102977295872523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1.3209129575271072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0.66794464745701798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0.32648415503504463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9986432"/>
        <c:axId val="119992320"/>
      </c:barChart>
      <c:catAx>
        <c:axId val="1199864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9992320"/>
        <c:crosses val="autoZero"/>
        <c:auto val="1"/>
        <c:lblAlgn val="ctr"/>
        <c:lblOffset val="100"/>
        <c:noMultiLvlLbl val="0"/>
      </c:catAx>
      <c:valAx>
        <c:axId val="1199923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99864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3.5374108907925481</c:v>
                </c:pt>
                <c:pt idx="1">
                  <c:v>2.9743006050440304</c:v>
                </c:pt>
                <c:pt idx="2">
                  <c:v>2.8275324986521295</c:v>
                </c:pt>
                <c:pt idx="3">
                  <c:v>3.3936380518780327</c:v>
                </c:pt>
                <c:pt idx="4">
                  <c:v>4.2622656203198943</c:v>
                </c:pt>
                <c:pt idx="5">
                  <c:v>4.5408254957167671</c:v>
                </c:pt>
                <c:pt idx="6">
                  <c:v>3.9118193254657636</c:v>
                </c:pt>
                <c:pt idx="7">
                  <c:v>3.2648415503504462</c:v>
                </c:pt>
                <c:pt idx="8">
                  <c:v>2.7706224165818005</c:v>
                </c:pt>
                <c:pt idx="9">
                  <c:v>2.9802911399988021</c:v>
                </c:pt>
                <c:pt idx="10">
                  <c:v>3.4535434014257476</c:v>
                </c:pt>
                <c:pt idx="11">
                  <c:v>3.282813155214761</c:v>
                </c:pt>
                <c:pt idx="12">
                  <c:v>2.9473431977475588</c:v>
                </c:pt>
                <c:pt idx="13">
                  <c:v>2.2464506080392979</c:v>
                </c:pt>
                <c:pt idx="14">
                  <c:v>1.4317378541903791</c:v>
                </c:pt>
                <c:pt idx="15">
                  <c:v>1.1951117234769064</c:v>
                </c:pt>
                <c:pt idx="16">
                  <c:v>0.62002036781884629</c:v>
                </c:pt>
                <c:pt idx="17">
                  <c:v>0.2456119331456299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0070144"/>
        <c:axId val="120071680"/>
      </c:barChart>
      <c:catAx>
        <c:axId val="12007014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0071680"/>
        <c:crosses val="autoZero"/>
        <c:auto val="1"/>
        <c:lblAlgn val="ctr"/>
        <c:lblOffset val="100"/>
        <c:noMultiLvlLbl val="0"/>
      </c:catAx>
      <c:valAx>
        <c:axId val="1200716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0701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0.26637868970482359</c:v>
                </c:pt>
                <c:pt idx="1">
                  <c:v>0.21405373486861529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2.8797696184305255</c:v>
                </c:pt>
                <c:pt idx="1">
                  <c:v>0.9226454089164452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12.037437005039598</c:v>
                </c:pt>
                <c:pt idx="1">
                  <c:v>3.8308237378210803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34.967602591792655</c:v>
                </c:pt>
                <c:pt idx="1">
                  <c:v>21.530853262474167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34.29805615550756</c:v>
                </c:pt>
                <c:pt idx="1">
                  <c:v>55.558015943312668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2.3830093592512598</c:v>
                </c:pt>
                <c:pt idx="1">
                  <c:v>3.0188957779746088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13.16774658027358</c:v>
                </c:pt>
                <c:pt idx="1">
                  <c:v>14.924712134632417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177792"/>
        <c:axId val="120179328"/>
      </c:barChart>
      <c:catAx>
        <c:axId val="120177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179328"/>
        <c:crosses val="autoZero"/>
        <c:auto val="1"/>
        <c:lblAlgn val="ctr"/>
        <c:lblOffset val="100"/>
        <c:noMultiLvlLbl val="0"/>
      </c:catAx>
      <c:valAx>
        <c:axId val="120179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1777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17.825773938084954</c:v>
                </c:pt>
                <c:pt idx="1">
                  <c:v>9.4405078240330678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42.52699784017279</c:v>
                </c:pt>
                <c:pt idx="1">
                  <c:v>39.216120460584584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39.517638588912888</c:v>
                </c:pt>
                <c:pt idx="1">
                  <c:v>51.247416592855032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0.12958963282937366</c:v>
                </c:pt>
                <c:pt idx="1">
                  <c:v>9.5955122527310296E-2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256000"/>
        <c:axId val="120257536"/>
      </c:barChart>
      <c:catAx>
        <c:axId val="12025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257536"/>
        <c:crosses val="autoZero"/>
        <c:auto val="1"/>
        <c:lblAlgn val="ctr"/>
        <c:lblOffset val="100"/>
        <c:noMultiLvlLbl val="0"/>
      </c:catAx>
      <c:valAx>
        <c:axId val="120257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25600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2550</c:v>
                </c:pt>
                <c:pt idx="1">
                  <c:v>2428</c:v>
                </c:pt>
                <c:pt idx="2">
                  <c:v>2398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1749</c:v>
                </c:pt>
                <c:pt idx="1">
                  <c:v>1592</c:v>
                </c:pt>
                <c:pt idx="2">
                  <c:v>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302016"/>
        <c:axId val="117303552"/>
      </c:barChart>
      <c:catAx>
        <c:axId val="11730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303552"/>
        <c:crosses val="autoZero"/>
        <c:auto val="1"/>
        <c:lblAlgn val="ctr"/>
        <c:lblOffset val="100"/>
        <c:noMultiLvlLbl val="0"/>
      </c:catAx>
      <c:valAx>
        <c:axId val="117303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3020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6</c:v>
                </c:pt>
                <c:pt idx="1">
                  <c:v>1</c:v>
                </c:pt>
                <c:pt idx="2">
                  <c:v>14</c:v>
                </c:pt>
                <c:pt idx="3">
                  <c:v>28</c:v>
                </c:pt>
                <c:pt idx="4">
                  <c:v>66</c:v>
                </c:pt>
                <c:pt idx="5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4</c:v>
                </c:pt>
                <c:pt idx="1">
                  <c:v>2</c:v>
                </c:pt>
                <c:pt idx="2">
                  <c:v>21</c:v>
                </c:pt>
                <c:pt idx="3">
                  <c:v>17</c:v>
                </c:pt>
                <c:pt idx="4">
                  <c:v>8</c:v>
                </c:pt>
                <c:pt idx="5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0301440"/>
        <c:axId val="120302976"/>
      </c:barChart>
      <c:catAx>
        <c:axId val="120301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02976"/>
        <c:crosses val="autoZero"/>
        <c:auto val="1"/>
        <c:lblAlgn val="ctr"/>
        <c:lblOffset val="100"/>
        <c:noMultiLvlLbl val="0"/>
      </c:catAx>
      <c:valAx>
        <c:axId val="1203029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01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2.34</c:v>
                </c:pt>
                <c:pt idx="1">
                  <c:v>0.63</c:v>
                </c:pt>
                <c:pt idx="4">
                  <c:v>1.49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0466816"/>
        <c:axId val="120472704"/>
      </c:barChart>
      <c:catAx>
        <c:axId val="120466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472704"/>
        <c:crosses val="autoZero"/>
        <c:auto val="1"/>
        <c:lblAlgn val="ctr"/>
        <c:lblOffset val="100"/>
        <c:noMultiLvlLbl val="0"/>
      </c:catAx>
      <c:valAx>
        <c:axId val="1204727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4668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65.762433210028775</c:v>
                </c:pt>
                <c:pt idx="2">
                  <c:v>5.7299164987042905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0</c:v>
                </c:pt>
                <c:pt idx="1">
                  <c:v>34.237566789971233</c:v>
                </c:pt>
                <c:pt idx="2">
                  <c:v>94.270083501295716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515968"/>
        <c:axId val="120521856"/>
      </c:barChart>
      <c:catAx>
        <c:axId val="120515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521856"/>
        <c:crosses val="autoZero"/>
        <c:auto val="1"/>
        <c:lblAlgn val="ctr"/>
        <c:lblOffset val="100"/>
        <c:noMultiLvlLbl val="0"/>
      </c:catAx>
      <c:valAx>
        <c:axId val="1205218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5159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156</c:v>
                </c:pt>
                <c:pt idx="1">
                  <c:v>191</c:v>
                </c:pt>
                <c:pt idx="2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230</c:v>
                </c:pt>
                <c:pt idx="1">
                  <c:v>195</c:v>
                </c:pt>
                <c:pt idx="2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578048"/>
        <c:axId val="120579584"/>
      </c:barChart>
      <c:catAx>
        <c:axId val="12057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579584"/>
        <c:crosses val="autoZero"/>
        <c:auto val="1"/>
        <c:lblAlgn val="ctr"/>
        <c:lblOffset val="100"/>
        <c:noMultiLvlLbl val="0"/>
      </c:catAx>
      <c:valAx>
        <c:axId val="120579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05780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159</c:v>
                </c:pt>
                <c:pt idx="1">
                  <c:v>146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184</c:v>
                </c:pt>
                <c:pt idx="1">
                  <c:v>150</c:v>
                </c:pt>
                <c:pt idx="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770944"/>
        <c:axId val="120772480"/>
      </c:barChart>
      <c:catAx>
        <c:axId val="12077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772480"/>
        <c:crosses val="autoZero"/>
        <c:auto val="1"/>
        <c:lblAlgn val="ctr"/>
        <c:lblOffset val="100"/>
        <c:noMultiLvlLbl val="0"/>
      </c:catAx>
      <c:valAx>
        <c:axId val="120772480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0770944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8.5706645273432276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16.031555020724696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12.073806658644203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16.031555020724696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16.833801310335605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30.458617462227572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0915072"/>
        <c:axId val="120916608"/>
      </c:barChart>
      <c:catAx>
        <c:axId val="120915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916608"/>
        <c:crosses val="autoZero"/>
        <c:auto val="1"/>
        <c:lblAlgn val="ctr"/>
        <c:lblOffset val="100"/>
        <c:noMultiLvlLbl val="0"/>
      </c:catAx>
      <c:valAx>
        <c:axId val="1209166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9150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37.06</c:v>
                </c:pt>
                <c:pt idx="1">
                  <c:v>37.06</c:v>
                </c:pt>
                <c:pt idx="2">
                  <c:v>19.420000000000002</c:v>
                </c:pt>
                <c:pt idx="3">
                  <c:v>5.34</c:v>
                </c:pt>
                <c:pt idx="4">
                  <c:v>1.1299999999999999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34.39</c:v>
                </c:pt>
                <c:pt idx="1">
                  <c:v>35.69</c:v>
                </c:pt>
                <c:pt idx="2">
                  <c:v>21.66</c:v>
                </c:pt>
                <c:pt idx="3">
                  <c:v>6.39</c:v>
                </c:pt>
                <c:pt idx="4">
                  <c:v>1.86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0962432"/>
        <c:axId val="120988800"/>
      </c:barChart>
      <c:catAx>
        <c:axId val="12096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988800"/>
        <c:crosses val="autoZero"/>
        <c:auto val="1"/>
        <c:lblAlgn val="ctr"/>
        <c:lblOffset val="100"/>
        <c:noMultiLvlLbl val="0"/>
      </c:catAx>
      <c:valAx>
        <c:axId val="120988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9624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46176</c:v>
                </c:pt>
                <c:pt idx="1">
                  <c:v>50627</c:v>
                </c:pt>
                <c:pt idx="2">
                  <c:v>57201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026432"/>
        <c:axId val="121027968"/>
      </c:barChart>
      <c:catAx>
        <c:axId val="12102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027968"/>
        <c:crosses val="autoZero"/>
        <c:auto val="1"/>
        <c:lblAlgn val="ctr"/>
        <c:lblOffset val="100"/>
        <c:noMultiLvlLbl val="0"/>
      </c:catAx>
      <c:valAx>
        <c:axId val="121027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026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1118</c:v>
                </c:pt>
                <c:pt idx="1">
                  <c:v>1152</c:v>
                </c:pt>
                <c:pt idx="2">
                  <c:v>1210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2865</c:v>
                </c:pt>
                <c:pt idx="1">
                  <c:v>2889</c:v>
                </c:pt>
                <c:pt idx="2">
                  <c:v>2812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251712"/>
        <c:axId val="121253248"/>
      </c:barChart>
      <c:catAx>
        <c:axId val="12125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253248"/>
        <c:crosses val="autoZero"/>
        <c:auto val="1"/>
        <c:lblAlgn val="ctr"/>
        <c:lblOffset val="100"/>
        <c:noMultiLvlLbl val="0"/>
      </c:catAx>
      <c:valAx>
        <c:axId val="121253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25171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27.8</c:v>
                </c:pt>
                <c:pt idx="1">
                  <c:v>48.8</c:v>
                </c:pt>
                <c:pt idx="2">
                  <c:v>1.7</c:v>
                </c:pt>
                <c:pt idx="3">
                  <c:v>21.700000000000003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25.1</c:v>
                </c:pt>
                <c:pt idx="1">
                  <c:v>55.3</c:v>
                </c:pt>
                <c:pt idx="2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71.158586688578467</c:v>
                </c:pt>
                <c:pt idx="1">
                  <c:v>92.689295039164492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28.841413311421526</c:v>
                </c:pt>
                <c:pt idx="1">
                  <c:v>7.3107049608355092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1366400"/>
        <c:axId val="121367936"/>
      </c:barChart>
      <c:catAx>
        <c:axId val="121366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367936"/>
        <c:crosses val="autoZero"/>
        <c:auto val="1"/>
        <c:lblAlgn val="ctr"/>
        <c:lblOffset val="100"/>
        <c:noMultiLvlLbl val="0"/>
      </c:catAx>
      <c:valAx>
        <c:axId val="1213679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36640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</c:v>
                </c:pt>
                <c:pt idx="1">
                  <c:v>8.5</c:v>
                </c:pt>
                <c:pt idx="2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471360"/>
        <c:axId val="121472896"/>
      </c:barChart>
      <c:catAx>
        <c:axId val="12147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472896"/>
        <c:crosses val="autoZero"/>
        <c:auto val="1"/>
        <c:lblAlgn val="ctr"/>
        <c:lblOffset val="100"/>
        <c:noMultiLvlLbl val="0"/>
      </c:catAx>
      <c:valAx>
        <c:axId val="121472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47136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583872"/>
        <c:axId val="121585664"/>
      </c:barChart>
      <c:catAx>
        <c:axId val="12158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585664"/>
        <c:crosses val="autoZero"/>
        <c:auto val="1"/>
        <c:lblAlgn val="ctr"/>
        <c:lblOffset val="100"/>
        <c:noMultiLvlLbl val="0"/>
      </c:catAx>
      <c:valAx>
        <c:axId val="12158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58387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6.41</c:v>
                </c:pt>
                <c:pt idx="1">
                  <c:v>0</c:v>
                </c:pt>
                <c:pt idx="2">
                  <c:v>5.88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8.6999999999999993</c:v>
                </c:pt>
                <c:pt idx="1">
                  <c:v>10.26</c:v>
                </c:pt>
                <c:pt idx="2">
                  <c:v>5.65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1620736"/>
        <c:axId val="121630720"/>
      </c:barChart>
      <c:catAx>
        <c:axId val="12162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630720"/>
        <c:crosses val="autoZero"/>
        <c:auto val="1"/>
        <c:lblAlgn val="ctr"/>
        <c:lblOffset val="100"/>
        <c:noMultiLvlLbl val="0"/>
      </c:catAx>
      <c:valAx>
        <c:axId val="121630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62073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804480"/>
        <c:axId val="122822656"/>
      </c:barChart>
      <c:catAx>
        <c:axId val="122804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22656"/>
        <c:crosses val="autoZero"/>
        <c:auto val="1"/>
        <c:lblAlgn val="ctr"/>
        <c:lblOffset val="100"/>
        <c:noMultiLvlLbl val="0"/>
      </c:catAx>
      <c:valAx>
        <c:axId val="122822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2804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870400"/>
        <c:axId val="122945920"/>
      </c:barChart>
      <c:catAx>
        <c:axId val="122870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45920"/>
        <c:crosses val="autoZero"/>
        <c:auto val="1"/>
        <c:lblAlgn val="ctr"/>
        <c:lblOffset val="100"/>
        <c:noMultiLvlLbl val="0"/>
      </c:catAx>
      <c:valAx>
        <c:axId val="1229459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2870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2993664"/>
        <c:axId val="123007744"/>
      </c:barChart>
      <c:catAx>
        <c:axId val="12299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07744"/>
        <c:crosses val="autoZero"/>
        <c:auto val="1"/>
        <c:lblAlgn val="ctr"/>
        <c:lblOffset val="100"/>
        <c:noMultiLvlLbl val="0"/>
      </c:catAx>
      <c:valAx>
        <c:axId val="123007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2993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7.5</c:v>
                </c:pt>
                <c:pt idx="1">
                  <c:v>7.7</c:v>
                </c:pt>
                <c:pt idx="2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18.8</c:v>
                </c:pt>
                <c:pt idx="1">
                  <c:v>18.899999999999999</c:v>
                </c:pt>
                <c:pt idx="2">
                  <c:v>16.899999999999999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489664"/>
        <c:axId val="123495552"/>
      </c:barChart>
      <c:catAx>
        <c:axId val="12348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495552"/>
        <c:crosses val="autoZero"/>
        <c:auto val="1"/>
        <c:lblAlgn val="ctr"/>
        <c:lblOffset val="100"/>
        <c:noMultiLvlLbl val="0"/>
      </c:catAx>
      <c:valAx>
        <c:axId val="123495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489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4478.05</c:v>
                </c:pt>
                <c:pt idx="1">
                  <c:v>6375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948416"/>
        <c:axId val="123966592"/>
      </c:barChart>
      <c:catAx>
        <c:axId val="12394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66592"/>
        <c:crosses val="autoZero"/>
        <c:auto val="1"/>
        <c:lblAlgn val="ctr"/>
        <c:lblOffset val="100"/>
        <c:noMultiLvlLbl val="0"/>
      </c:catAx>
      <c:valAx>
        <c:axId val="123966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48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129</c:v>
                </c:pt>
                <c:pt idx="1">
                  <c:v>171</c:v>
                </c:pt>
                <c:pt idx="2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90</c:v>
                </c:pt>
                <c:pt idx="1">
                  <c:v>114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141952"/>
        <c:axId val="124143488"/>
      </c:barChart>
      <c:catAx>
        <c:axId val="12414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143488"/>
        <c:crosses val="autoZero"/>
        <c:auto val="1"/>
        <c:lblAlgn val="ctr"/>
        <c:lblOffset val="100"/>
        <c:noMultiLvlLbl val="0"/>
      </c:catAx>
      <c:valAx>
        <c:axId val="12414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1419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25.9</c:v>
                </c:pt>
                <c:pt idx="1">
                  <c:v>23.7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57.6</c:v>
                </c:pt>
                <c:pt idx="1">
                  <c:v>51.8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16.5</c:v>
                </c:pt>
                <c:pt idx="1">
                  <c:v>24.5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420800"/>
        <c:axId val="117422336"/>
      </c:barChart>
      <c:catAx>
        <c:axId val="117420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422336"/>
        <c:crosses val="autoZero"/>
        <c:auto val="1"/>
        <c:lblAlgn val="ctr"/>
        <c:lblOffset val="100"/>
        <c:noMultiLvlLbl val="0"/>
      </c:catAx>
      <c:valAx>
        <c:axId val="117422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2080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232</c:v>
                </c:pt>
                <c:pt idx="1">
                  <c:v>279</c:v>
                </c:pt>
                <c:pt idx="2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272</c:v>
                </c:pt>
                <c:pt idx="1">
                  <c:v>326</c:v>
                </c:pt>
                <c:pt idx="2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198336"/>
        <c:axId val="125199872"/>
      </c:barChart>
      <c:catAx>
        <c:axId val="12519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99872"/>
        <c:crosses val="autoZero"/>
        <c:auto val="1"/>
        <c:lblAlgn val="ctr"/>
        <c:lblOffset val="100"/>
        <c:noMultiLvlLbl val="0"/>
      </c:catAx>
      <c:valAx>
        <c:axId val="12519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98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274</c:v>
                </c:pt>
                <c:pt idx="1">
                  <c:v>330</c:v>
                </c:pt>
                <c:pt idx="2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19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256064"/>
        <c:axId val="125257600"/>
      </c:barChart>
      <c:catAx>
        <c:axId val="12525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57600"/>
        <c:crosses val="autoZero"/>
        <c:auto val="1"/>
        <c:lblAlgn val="ctr"/>
        <c:lblOffset val="100"/>
        <c:noMultiLvlLbl val="0"/>
      </c:catAx>
      <c:valAx>
        <c:axId val="12525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56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2550</c:v>
                </c:pt>
                <c:pt idx="1">
                  <c:v>2428</c:v>
                </c:pt>
                <c:pt idx="2">
                  <c:v>2398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1749</c:v>
                </c:pt>
                <c:pt idx="1">
                  <c:v>1592</c:v>
                </c:pt>
                <c:pt idx="2">
                  <c:v>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285120"/>
        <c:axId val="125286656"/>
      </c:barChart>
      <c:catAx>
        <c:axId val="12528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86656"/>
        <c:crosses val="autoZero"/>
        <c:auto val="1"/>
        <c:lblAlgn val="ctr"/>
        <c:lblOffset val="100"/>
        <c:noMultiLvlLbl val="0"/>
      </c:catAx>
      <c:valAx>
        <c:axId val="125286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851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25.1</c:v>
                </c:pt>
                <c:pt idx="1">
                  <c:v>55.3</c:v>
                </c:pt>
                <c:pt idx="2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25.9</c:v>
                </c:pt>
                <c:pt idx="1">
                  <c:v>23.7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57.6</c:v>
                </c:pt>
                <c:pt idx="1">
                  <c:v>51.8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16.5</c:v>
                </c:pt>
                <c:pt idx="1">
                  <c:v>24.5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5383808"/>
        <c:axId val="125385344"/>
      </c:barChart>
      <c:catAx>
        <c:axId val="125383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385344"/>
        <c:crosses val="autoZero"/>
        <c:auto val="1"/>
        <c:lblAlgn val="ctr"/>
        <c:lblOffset val="100"/>
        <c:noMultiLvlLbl val="0"/>
      </c:catAx>
      <c:valAx>
        <c:axId val="125385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53838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5470208"/>
        <c:axId val="125471744"/>
      </c:barChart>
      <c:catAx>
        <c:axId val="125470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471744"/>
        <c:crosses val="autoZero"/>
        <c:auto val="1"/>
        <c:lblAlgn val="ctr"/>
        <c:lblOffset val="100"/>
        <c:noMultiLvlLbl val="0"/>
      </c:catAx>
      <c:valAx>
        <c:axId val="12547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5470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337</c:v>
                </c:pt>
                <c:pt idx="1">
                  <c:v>176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288</c:v>
                </c:pt>
                <c:pt idx="1">
                  <c:v>258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495936"/>
        <c:axId val="125714816"/>
      </c:barChart>
      <c:catAx>
        <c:axId val="125495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714816"/>
        <c:crosses val="autoZero"/>
        <c:auto val="1"/>
        <c:lblAlgn val="ctr"/>
        <c:lblOffset val="100"/>
        <c:noMultiLvlLbl val="0"/>
      </c:catAx>
      <c:valAx>
        <c:axId val="12571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495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105</c:v>
                </c:pt>
                <c:pt idx="1">
                  <c:v>62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54</c:v>
                </c:pt>
                <c:pt idx="1">
                  <c:v>87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742080"/>
        <c:axId val="125764352"/>
      </c:barChart>
      <c:catAx>
        <c:axId val="125742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764352"/>
        <c:crosses val="autoZero"/>
        <c:auto val="1"/>
        <c:lblAlgn val="ctr"/>
        <c:lblOffset val="100"/>
        <c:noMultiLvlLbl val="0"/>
      </c:catAx>
      <c:valAx>
        <c:axId val="125764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742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2419</c:v>
                </c:pt>
                <c:pt idx="1">
                  <c:v>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803520"/>
        <c:axId val="125813504"/>
      </c:barChart>
      <c:catAx>
        <c:axId val="125803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813504"/>
        <c:crosses val="autoZero"/>
        <c:auto val="1"/>
        <c:lblAlgn val="ctr"/>
        <c:lblOffset val="100"/>
        <c:noMultiLvlLbl val="0"/>
      </c:catAx>
      <c:valAx>
        <c:axId val="12581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803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3038</c:v>
                </c:pt>
                <c:pt idx="1">
                  <c:v>2830</c:v>
                </c:pt>
                <c:pt idx="2">
                  <c:v>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858944"/>
        <c:axId val="125860480"/>
      </c:barChart>
      <c:catAx>
        <c:axId val="12585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860480"/>
        <c:crosses val="autoZero"/>
        <c:auto val="1"/>
        <c:lblAlgn val="ctr"/>
        <c:lblOffset val="100"/>
        <c:noMultiLvlLbl val="0"/>
      </c:catAx>
      <c:valAx>
        <c:axId val="12586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858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31.4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16.8</c:v>
                </c:pt>
                <c:pt idx="2">
                  <c:v>16.8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68.599999999999994</c:v>
                </c:pt>
                <c:pt idx="1">
                  <c:v>83.2</c:v>
                </c:pt>
                <c:pt idx="2">
                  <c:v>83.2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7446912"/>
        <c:axId val="117452800"/>
      </c:barChart>
      <c:catAx>
        <c:axId val="1174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452800"/>
        <c:crosses val="autoZero"/>
        <c:auto val="1"/>
        <c:lblAlgn val="ctr"/>
        <c:lblOffset val="100"/>
        <c:noMultiLvlLbl val="0"/>
      </c:catAx>
      <c:valAx>
        <c:axId val="117452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74469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13</c:v>
                </c:pt>
                <c:pt idx="1">
                  <c:v>55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961728"/>
        <c:axId val="125963264"/>
      </c:barChart>
      <c:catAx>
        <c:axId val="125961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63264"/>
        <c:crosses val="autoZero"/>
        <c:auto val="1"/>
        <c:lblAlgn val="ctr"/>
        <c:lblOffset val="100"/>
        <c:noMultiLvlLbl val="0"/>
      </c:catAx>
      <c:valAx>
        <c:axId val="1259632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61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63</c:v>
                </c:pt>
                <c:pt idx="1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018688"/>
        <c:axId val="126020224"/>
      </c:barChart>
      <c:catAx>
        <c:axId val="126018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20224"/>
        <c:crosses val="autoZero"/>
        <c:auto val="1"/>
        <c:lblAlgn val="ctr"/>
        <c:lblOffset val="100"/>
        <c:noMultiLvlLbl val="0"/>
      </c:catAx>
      <c:valAx>
        <c:axId val="126020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18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1821</c:v>
                </c:pt>
                <c:pt idx="1">
                  <c:v>1322</c:v>
                </c:pt>
                <c:pt idx="2">
                  <c:v>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049280"/>
        <c:axId val="126063360"/>
      </c:barChart>
      <c:catAx>
        <c:axId val="12604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63360"/>
        <c:crosses val="autoZero"/>
        <c:auto val="1"/>
        <c:lblAlgn val="ctr"/>
        <c:lblOffset val="100"/>
        <c:noMultiLvlLbl val="0"/>
      </c:catAx>
      <c:valAx>
        <c:axId val="12606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49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21.482058347810458</c:v>
                </c:pt>
                <c:pt idx="1">
                  <c:v>66.321212484274852</c:v>
                </c:pt>
                <c:pt idx="2">
                  <c:v>12.196729167914695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6247680"/>
        <c:axId val="126249216"/>
      </c:barChart>
      <c:catAx>
        <c:axId val="1262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49216"/>
        <c:crosses val="autoZero"/>
        <c:auto val="1"/>
        <c:lblAlgn val="ctr"/>
        <c:lblOffset val="100"/>
        <c:noMultiLvlLbl val="0"/>
      </c:catAx>
      <c:valAx>
        <c:axId val="126249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6247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6379136"/>
        <c:axId val="126380672"/>
      </c:barChart>
      <c:catAx>
        <c:axId val="12637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80672"/>
        <c:crosses val="autoZero"/>
        <c:auto val="1"/>
        <c:lblAlgn val="ctr"/>
        <c:lblOffset val="100"/>
        <c:noMultiLvlLbl val="0"/>
      </c:catAx>
      <c:valAx>
        <c:axId val="12638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6379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98.5</c:v>
                </c:pt>
                <c:pt idx="1">
                  <c:v>98.8</c:v>
                </c:pt>
                <c:pt idx="2">
                  <c:v>98.1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71.7</c:v>
                </c:pt>
                <c:pt idx="1">
                  <c:v>111.5</c:v>
                </c:pt>
                <c:pt idx="2">
                  <c:v>94.4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445056"/>
        <c:axId val="126446592"/>
      </c:barChart>
      <c:catAx>
        <c:axId val="126445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46592"/>
        <c:crosses val="autoZero"/>
        <c:auto val="1"/>
        <c:lblAlgn val="ctr"/>
        <c:lblOffset val="100"/>
        <c:noMultiLvlLbl val="0"/>
      </c:catAx>
      <c:valAx>
        <c:axId val="126446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450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4495</c:v>
                </c:pt>
                <c:pt idx="1">
                  <c:v>4288</c:v>
                </c:pt>
                <c:pt idx="2">
                  <c:v>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521344"/>
        <c:axId val="126522880"/>
      </c:barChart>
      <c:catAx>
        <c:axId val="12652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522880"/>
        <c:crosses val="autoZero"/>
        <c:auto val="1"/>
        <c:lblAlgn val="ctr"/>
        <c:lblOffset val="100"/>
        <c:noMultiLvlLbl val="0"/>
      </c:catAx>
      <c:valAx>
        <c:axId val="12652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521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26</c:v>
                </c:pt>
                <c:pt idx="1">
                  <c:v>38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7</c:v>
                </c:pt>
                <c:pt idx="1">
                  <c:v>9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545920"/>
        <c:axId val="126547456"/>
      </c:barChart>
      <c:catAx>
        <c:axId val="12654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547456"/>
        <c:crosses val="autoZero"/>
        <c:auto val="1"/>
        <c:lblAlgn val="ctr"/>
        <c:lblOffset val="100"/>
        <c:noMultiLvlLbl val="0"/>
      </c:catAx>
      <c:valAx>
        <c:axId val="126547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5459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83</c:v>
                </c:pt>
                <c:pt idx="1">
                  <c:v>137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139</c:v>
                </c:pt>
                <c:pt idx="1">
                  <c:v>113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611840"/>
        <c:axId val="126613376"/>
      </c:barChart>
      <c:catAx>
        <c:axId val="12661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13376"/>
        <c:crosses val="autoZero"/>
        <c:auto val="1"/>
        <c:lblAlgn val="ctr"/>
        <c:lblOffset val="100"/>
        <c:noMultiLvlLbl val="0"/>
      </c:catAx>
      <c:valAx>
        <c:axId val="12661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11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7480064"/>
        <c:axId val="117490048"/>
      </c:barChart>
      <c:catAx>
        <c:axId val="117480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490048"/>
        <c:crosses val="autoZero"/>
        <c:auto val="1"/>
        <c:lblAlgn val="ctr"/>
        <c:lblOffset val="100"/>
        <c:noMultiLvlLbl val="0"/>
      </c:catAx>
      <c:valAx>
        <c:axId val="11749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480064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3.1060923740490023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2.86946624333553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2.5399868208230996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3.0551728269334451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4.0496016294255073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4.3850715868927095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3.9148145929431499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2.9772958725214163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2.7496555442401007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3.369675912058947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3.9297909303300784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3.5194392859282333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3.1899598634158033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2.4321571916372129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1.7102977295872523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1.3209129575271072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0.66794464745701798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0.32648415503504463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6957824"/>
        <c:axId val="126980096"/>
      </c:barChart>
      <c:catAx>
        <c:axId val="1269578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6980096"/>
        <c:crosses val="autoZero"/>
        <c:auto val="1"/>
        <c:lblAlgn val="ctr"/>
        <c:lblOffset val="100"/>
        <c:noMultiLvlLbl val="0"/>
      </c:catAx>
      <c:valAx>
        <c:axId val="12698009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69578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3.5374108907925481</c:v>
                </c:pt>
                <c:pt idx="1">
                  <c:v>2.9743006050440304</c:v>
                </c:pt>
                <c:pt idx="2">
                  <c:v>2.8275324986521295</c:v>
                </c:pt>
                <c:pt idx="3">
                  <c:v>3.3936380518780327</c:v>
                </c:pt>
                <c:pt idx="4">
                  <c:v>4.2622656203198943</c:v>
                </c:pt>
                <c:pt idx="5">
                  <c:v>4.5408254957167671</c:v>
                </c:pt>
                <c:pt idx="6">
                  <c:v>3.9118193254657636</c:v>
                </c:pt>
                <c:pt idx="7">
                  <c:v>3.2648415503504462</c:v>
                </c:pt>
                <c:pt idx="8">
                  <c:v>2.7706224165818005</c:v>
                </c:pt>
                <c:pt idx="9">
                  <c:v>2.9802911399988021</c:v>
                </c:pt>
                <c:pt idx="10">
                  <c:v>3.4535434014257476</c:v>
                </c:pt>
                <c:pt idx="11">
                  <c:v>3.282813155214761</c:v>
                </c:pt>
                <c:pt idx="12">
                  <c:v>2.9473431977475588</c:v>
                </c:pt>
                <c:pt idx="13">
                  <c:v>2.2464506080392979</c:v>
                </c:pt>
                <c:pt idx="14">
                  <c:v>1.4317378541903791</c:v>
                </c:pt>
                <c:pt idx="15">
                  <c:v>1.1951117234769064</c:v>
                </c:pt>
                <c:pt idx="16">
                  <c:v>0.62002036781884629</c:v>
                </c:pt>
                <c:pt idx="17">
                  <c:v>0.2456119331456299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6991360"/>
        <c:axId val="127009536"/>
      </c:barChart>
      <c:catAx>
        <c:axId val="12699136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7009536"/>
        <c:crosses val="autoZero"/>
        <c:auto val="1"/>
        <c:lblAlgn val="ctr"/>
        <c:lblOffset val="100"/>
        <c:noMultiLvlLbl val="0"/>
      </c:catAx>
      <c:valAx>
        <c:axId val="12700953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913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0.26637868970482359</c:v>
                </c:pt>
                <c:pt idx="1">
                  <c:v>0.21405373486861529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2.8797696184305255</c:v>
                </c:pt>
                <c:pt idx="1">
                  <c:v>0.9226454089164452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12.037437005039598</c:v>
                </c:pt>
                <c:pt idx="1">
                  <c:v>3.8308237378210803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34.967602591792655</c:v>
                </c:pt>
                <c:pt idx="1">
                  <c:v>21.530853262474167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34.29805615550756</c:v>
                </c:pt>
                <c:pt idx="1">
                  <c:v>55.558015943312668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2.3830093592512598</c:v>
                </c:pt>
                <c:pt idx="1">
                  <c:v>3.0188957779746088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13.16774658027358</c:v>
                </c:pt>
                <c:pt idx="1">
                  <c:v>14.924712134632417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7169664"/>
        <c:axId val="127171200"/>
      </c:barChart>
      <c:catAx>
        <c:axId val="127169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171200"/>
        <c:crosses val="autoZero"/>
        <c:auto val="1"/>
        <c:lblAlgn val="ctr"/>
        <c:lblOffset val="100"/>
        <c:noMultiLvlLbl val="0"/>
      </c:catAx>
      <c:valAx>
        <c:axId val="127171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1696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17.825773938084954</c:v>
                </c:pt>
                <c:pt idx="1">
                  <c:v>9.4405078240330678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42.52699784017279</c:v>
                </c:pt>
                <c:pt idx="1">
                  <c:v>39.216120460584584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39.517638588912888</c:v>
                </c:pt>
                <c:pt idx="1">
                  <c:v>51.247416592855032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0.12958963282937366</c:v>
                </c:pt>
                <c:pt idx="1">
                  <c:v>9.5955122527310296E-2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7346176"/>
        <c:axId val="127347712"/>
      </c:barChart>
      <c:catAx>
        <c:axId val="127346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347712"/>
        <c:crosses val="autoZero"/>
        <c:auto val="1"/>
        <c:lblAlgn val="ctr"/>
        <c:lblOffset val="100"/>
        <c:noMultiLvlLbl val="0"/>
      </c:catAx>
      <c:valAx>
        <c:axId val="1273477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3461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6</c:v>
                </c:pt>
                <c:pt idx="1">
                  <c:v>1</c:v>
                </c:pt>
                <c:pt idx="2">
                  <c:v>14</c:v>
                </c:pt>
                <c:pt idx="3">
                  <c:v>28</c:v>
                </c:pt>
                <c:pt idx="4">
                  <c:v>66</c:v>
                </c:pt>
                <c:pt idx="5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4</c:v>
                </c:pt>
                <c:pt idx="1">
                  <c:v>2</c:v>
                </c:pt>
                <c:pt idx="2">
                  <c:v>21</c:v>
                </c:pt>
                <c:pt idx="3">
                  <c:v>17</c:v>
                </c:pt>
                <c:pt idx="4">
                  <c:v>8</c:v>
                </c:pt>
                <c:pt idx="5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7461248"/>
        <c:axId val="127462784"/>
      </c:barChart>
      <c:catAx>
        <c:axId val="127461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462784"/>
        <c:crosses val="autoZero"/>
        <c:auto val="1"/>
        <c:lblAlgn val="ctr"/>
        <c:lblOffset val="100"/>
        <c:noMultiLvlLbl val="0"/>
      </c:catAx>
      <c:valAx>
        <c:axId val="1274627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461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2.34</c:v>
                </c:pt>
                <c:pt idx="1">
                  <c:v>0.63</c:v>
                </c:pt>
                <c:pt idx="3">
                  <c:v>0</c:v>
                </c:pt>
                <c:pt idx="4">
                  <c:v>1.49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9027456"/>
        <c:axId val="129180800"/>
      </c:barChart>
      <c:catAx>
        <c:axId val="129027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180800"/>
        <c:crosses val="autoZero"/>
        <c:auto val="1"/>
        <c:lblAlgn val="ctr"/>
        <c:lblOffset val="100"/>
        <c:noMultiLvlLbl val="0"/>
      </c:catAx>
      <c:valAx>
        <c:axId val="129180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027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65.762433210028775</c:v>
                </c:pt>
                <c:pt idx="2">
                  <c:v>5.7299164987042905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0</c:v>
                </c:pt>
                <c:pt idx="1">
                  <c:v>34.237566789971233</c:v>
                </c:pt>
                <c:pt idx="2">
                  <c:v>94.270083501295716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232256"/>
        <c:axId val="129504384"/>
      </c:barChart>
      <c:catAx>
        <c:axId val="129232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504384"/>
        <c:crosses val="autoZero"/>
        <c:auto val="1"/>
        <c:lblAlgn val="ctr"/>
        <c:lblOffset val="100"/>
        <c:noMultiLvlLbl val="0"/>
      </c:catAx>
      <c:valAx>
        <c:axId val="1295043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2322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8.9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938176"/>
        <c:axId val="131939712"/>
      </c:barChart>
      <c:catAx>
        <c:axId val="13193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939712"/>
        <c:crosses val="autoZero"/>
        <c:auto val="1"/>
        <c:lblAlgn val="ctr"/>
        <c:lblOffset val="100"/>
        <c:noMultiLvlLbl val="0"/>
      </c:catAx>
      <c:valAx>
        <c:axId val="13193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938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156</c:v>
                </c:pt>
                <c:pt idx="1">
                  <c:v>191</c:v>
                </c:pt>
                <c:pt idx="2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230</c:v>
                </c:pt>
                <c:pt idx="1">
                  <c:v>195</c:v>
                </c:pt>
                <c:pt idx="2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007808"/>
        <c:axId val="132009344"/>
      </c:barChart>
      <c:catAx>
        <c:axId val="13200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009344"/>
        <c:crosses val="autoZero"/>
        <c:auto val="1"/>
        <c:lblAlgn val="ctr"/>
        <c:lblOffset val="100"/>
        <c:noMultiLvlLbl val="0"/>
      </c:catAx>
      <c:valAx>
        <c:axId val="13200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0078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159</c:v>
                </c:pt>
                <c:pt idx="1">
                  <c:v>146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184</c:v>
                </c:pt>
                <c:pt idx="1">
                  <c:v>150</c:v>
                </c:pt>
                <c:pt idx="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077824"/>
        <c:axId val="132096000"/>
      </c:barChart>
      <c:catAx>
        <c:axId val="13207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096000"/>
        <c:crosses val="autoZero"/>
        <c:auto val="1"/>
        <c:lblAlgn val="ctr"/>
        <c:lblOffset val="100"/>
        <c:noMultiLvlLbl val="0"/>
      </c:catAx>
      <c:valAx>
        <c:axId val="132096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0778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337</c:v>
                </c:pt>
                <c:pt idx="1">
                  <c:v>176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288</c:v>
                </c:pt>
                <c:pt idx="1">
                  <c:v>258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689792"/>
        <c:axId val="118691328"/>
      </c:barChart>
      <c:catAx>
        <c:axId val="11868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691328"/>
        <c:crosses val="autoZero"/>
        <c:auto val="1"/>
        <c:lblAlgn val="ctr"/>
        <c:lblOffset val="100"/>
        <c:noMultiLvlLbl val="0"/>
      </c:catAx>
      <c:valAx>
        <c:axId val="11869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689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8.5706645273432276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16.031555020724696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12.073806658644203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16.031555020724696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16.833801310335605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30.458617462227572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2172416"/>
        <c:axId val="132202880"/>
      </c:barChart>
      <c:catAx>
        <c:axId val="132172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202880"/>
        <c:crosses val="autoZero"/>
        <c:auto val="1"/>
        <c:lblAlgn val="ctr"/>
        <c:lblOffset val="100"/>
        <c:noMultiLvlLbl val="0"/>
      </c:catAx>
      <c:valAx>
        <c:axId val="1322028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1724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37.06</c:v>
                </c:pt>
                <c:pt idx="1">
                  <c:v>37.06</c:v>
                </c:pt>
                <c:pt idx="2">
                  <c:v>19.420000000000002</c:v>
                </c:pt>
                <c:pt idx="3">
                  <c:v>5.34</c:v>
                </c:pt>
                <c:pt idx="4">
                  <c:v>1.1299999999999999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34.39</c:v>
                </c:pt>
                <c:pt idx="1">
                  <c:v>35.69</c:v>
                </c:pt>
                <c:pt idx="2">
                  <c:v>21.66</c:v>
                </c:pt>
                <c:pt idx="3">
                  <c:v>6.39</c:v>
                </c:pt>
                <c:pt idx="4">
                  <c:v>1.86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2260992"/>
        <c:axId val="132262528"/>
      </c:barChart>
      <c:catAx>
        <c:axId val="132260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262528"/>
        <c:crosses val="autoZero"/>
        <c:auto val="1"/>
        <c:lblAlgn val="ctr"/>
        <c:lblOffset val="100"/>
        <c:noMultiLvlLbl val="0"/>
      </c:catAx>
      <c:valAx>
        <c:axId val="132262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2609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46176</c:v>
                </c:pt>
                <c:pt idx="1">
                  <c:v>50627</c:v>
                </c:pt>
                <c:pt idx="2">
                  <c:v>57201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451712"/>
        <c:axId val="132457600"/>
      </c:barChart>
      <c:catAx>
        <c:axId val="13245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457600"/>
        <c:crosses val="autoZero"/>
        <c:auto val="1"/>
        <c:lblAlgn val="ctr"/>
        <c:lblOffset val="100"/>
        <c:noMultiLvlLbl val="0"/>
      </c:catAx>
      <c:valAx>
        <c:axId val="13245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451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1118</c:v>
                </c:pt>
                <c:pt idx="1">
                  <c:v>1152</c:v>
                </c:pt>
                <c:pt idx="2">
                  <c:v>1210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2865</c:v>
                </c:pt>
                <c:pt idx="1">
                  <c:v>2889</c:v>
                </c:pt>
                <c:pt idx="2">
                  <c:v>2812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484480"/>
        <c:axId val="132498560"/>
      </c:barChart>
      <c:catAx>
        <c:axId val="13248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498560"/>
        <c:crosses val="autoZero"/>
        <c:auto val="1"/>
        <c:lblAlgn val="ctr"/>
        <c:lblOffset val="100"/>
        <c:noMultiLvlLbl val="0"/>
      </c:catAx>
      <c:valAx>
        <c:axId val="13249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4844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27.8</c:v>
                </c:pt>
                <c:pt idx="1">
                  <c:v>48.8</c:v>
                </c:pt>
                <c:pt idx="2">
                  <c:v>1.7</c:v>
                </c:pt>
                <c:pt idx="3">
                  <c:v>21.700000000000003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71.158586688578467</c:v>
                </c:pt>
                <c:pt idx="1">
                  <c:v>92.689295039164492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28.841413311421526</c:v>
                </c:pt>
                <c:pt idx="1">
                  <c:v>7.3107049608355092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2630784"/>
        <c:axId val="132636672"/>
      </c:barChart>
      <c:catAx>
        <c:axId val="132630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636672"/>
        <c:crosses val="autoZero"/>
        <c:auto val="1"/>
        <c:lblAlgn val="ctr"/>
        <c:lblOffset val="100"/>
        <c:noMultiLvlLbl val="0"/>
      </c:catAx>
      <c:valAx>
        <c:axId val="1326366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63078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</c:v>
                </c:pt>
                <c:pt idx="1">
                  <c:v>43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682496"/>
        <c:axId val="132684032"/>
      </c:barChart>
      <c:catAx>
        <c:axId val="13268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84032"/>
        <c:crosses val="autoZero"/>
        <c:auto val="1"/>
        <c:lblAlgn val="ctr"/>
        <c:lblOffset val="100"/>
        <c:noMultiLvlLbl val="0"/>
      </c:catAx>
      <c:valAx>
        <c:axId val="132684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82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</c:v>
                </c:pt>
                <c:pt idx="1">
                  <c:v>8.5</c:v>
                </c:pt>
                <c:pt idx="2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831296"/>
        <c:axId val="133857664"/>
      </c:barChart>
      <c:catAx>
        <c:axId val="13383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57664"/>
        <c:crosses val="autoZero"/>
        <c:auto val="1"/>
        <c:lblAlgn val="ctr"/>
        <c:lblOffset val="100"/>
        <c:noMultiLvlLbl val="0"/>
      </c:catAx>
      <c:valAx>
        <c:axId val="13385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31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886720"/>
        <c:axId val="133888256"/>
      </c:barChart>
      <c:catAx>
        <c:axId val="13388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888256"/>
        <c:crosses val="autoZero"/>
        <c:auto val="1"/>
        <c:lblAlgn val="ctr"/>
        <c:lblOffset val="100"/>
        <c:noMultiLvlLbl val="0"/>
      </c:catAx>
      <c:valAx>
        <c:axId val="13388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886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6.41</c:v>
                </c:pt>
                <c:pt idx="1">
                  <c:v>0</c:v>
                </c:pt>
                <c:pt idx="2">
                  <c:v>5.88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8.6999999999999993</c:v>
                </c:pt>
                <c:pt idx="1">
                  <c:v>10.26</c:v>
                </c:pt>
                <c:pt idx="2">
                  <c:v>5.65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3935872"/>
        <c:axId val="133937408"/>
      </c:barChart>
      <c:catAx>
        <c:axId val="13393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937408"/>
        <c:crosses val="autoZero"/>
        <c:auto val="1"/>
        <c:lblAlgn val="ctr"/>
        <c:lblOffset val="100"/>
        <c:noMultiLvlLbl val="0"/>
      </c:catAx>
      <c:valAx>
        <c:axId val="13393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3935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105</c:v>
                </c:pt>
                <c:pt idx="1">
                  <c:v>62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54</c:v>
                </c:pt>
                <c:pt idx="1">
                  <c:v>87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727040"/>
        <c:axId val="118728576"/>
      </c:barChart>
      <c:catAx>
        <c:axId val="118727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728576"/>
        <c:crosses val="autoZero"/>
        <c:auto val="1"/>
        <c:lblAlgn val="ctr"/>
        <c:lblOffset val="100"/>
        <c:noMultiLvlLbl val="0"/>
      </c:catAx>
      <c:valAx>
        <c:axId val="11872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727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13.3</c:v>
                </c:pt>
                <c:pt idx="1">
                  <c:v>6.6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966848"/>
        <c:axId val="133989120"/>
      </c:barChart>
      <c:catAx>
        <c:axId val="13396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89120"/>
        <c:crosses val="autoZero"/>
        <c:auto val="1"/>
        <c:lblAlgn val="ctr"/>
        <c:lblOffset val="100"/>
        <c:noMultiLvlLbl val="0"/>
      </c:catAx>
      <c:valAx>
        <c:axId val="13398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66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31.4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16.8</c:v>
                </c:pt>
                <c:pt idx="2">
                  <c:v>16.8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68.599999999999994</c:v>
                </c:pt>
                <c:pt idx="1">
                  <c:v>83.2</c:v>
                </c:pt>
                <c:pt idx="2">
                  <c:v>83.2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4168576"/>
        <c:axId val="134170112"/>
      </c:barChart>
      <c:catAx>
        <c:axId val="13416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170112"/>
        <c:crosses val="autoZero"/>
        <c:auto val="1"/>
        <c:lblAlgn val="ctr"/>
        <c:lblOffset val="100"/>
        <c:noMultiLvlLbl val="0"/>
      </c:catAx>
      <c:valAx>
        <c:axId val="134170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41685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209920"/>
        <c:axId val="134211456"/>
      </c:barChart>
      <c:catAx>
        <c:axId val="13420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11456"/>
        <c:crosses val="autoZero"/>
        <c:auto val="1"/>
        <c:lblAlgn val="ctr"/>
        <c:lblOffset val="100"/>
        <c:noMultiLvlLbl val="0"/>
      </c:catAx>
      <c:valAx>
        <c:axId val="1342114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209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390528"/>
        <c:axId val="134392064"/>
      </c:barChart>
      <c:catAx>
        <c:axId val="134390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92064"/>
        <c:crosses val="autoZero"/>
        <c:auto val="1"/>
        <c:lblAlgn val="ctr"/>
        <c:lblOffset val="100"/>
        <c:noMultiLvlLbl val="0"/>
      </c:catAx>
      <c:valAx>
        <c:axId val="1343920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390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4493312"/>
        <c:axId val="134494848"/>
      </c:barChart>
      <c:catAx>
        <c:axId val="134493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94848"/>
        <c:crosses val="autoZero"/>
        <c:auto val="1"/>
        <c:lblAlgn val="ctr"/>
        <c:lblOffset val="100"/>
        <c:noMultiLvlLbl val="0"/>
      </c:catAx>
      <c:valAx>
        <c:axId val="1344948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493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7.5</c:v>
                </c:pt>
                <c:pt idx="1">
                  <c:v>7.7</c:v>
                </c:pt>
                <c:pt idx="2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18.8</c:v>
                </c:pt>
                <c:pt idx="1">
                  <c:v>18.899999999999999</c:v>
                </c:pt>
                <c:pt idx="2">
                  <c:v>16.899999999999999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4538752"/>
        <c:axId val="134540288"/>
      </c:barChart>
      <c:catAx>
        <c:axId val="13453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540288"/>
        <c:crosses val="autoZero"/>
        <c:auto val="1"/>
        <c:lblAlgn val="ctr"/>
        <c:lblOffset val="100"/>
        <c:noMultiLvlLbl val="0"/>
      </c:catAx>
      <c:valAx>
        <c:axId val="134540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5387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120.806</c:v>
                </c:pt>
                <c:pt idx="1">
                  <c:v>221.30600000000001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821376"/>
        <c:axId val="134822912"/>
      </c:barChart>
      <c:catAx>
        <c:axId val="134821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822912"/>
        <c:crosses val="autoZero"/>
        <c:auto val="1"/>
        <c:lblAlgn val="ctr"/>
        <c:lblOffset val="100"/>
        <c:noMultiLvlLbl val="0"/>
      </c:catAx>
      <c:valAx>
        <c:axId val="1348229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821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4478.05</c:v>
                </c:pt>
                <c:pt idx="1">
                  <c:v>6375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874240"/>
        <c:axId val="134875776"/>
      </c:barChart>
      <c:catAx>
        <c:axId val="13487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875776"/>
        <c:crosses val="autoZero"/>
        <c:auto val="1"/>
        <c:lblAlgn val="ctr"/>
        <c:lblOffset val="100"/>
        <c:noMultiLvlLbl val="0"/>
      </c:catAx>
      <c:valAx>
        <c:axId val="13487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87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129</c:v>
                </c:pt>
                <c:pt idx="1">
                  <c:v>171</c:v>
                </c:pt>
                <c:pt idx="2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90</c:v>
                </c:pt>
                <c:pt idx="1">
                  <c:v>114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935680"/>
        <c:axId val="134937216"/>
      </c:barChart>
      <c:catAx>
        <c:axId val="13493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937216"/>
        <c:crosses val="autoZero"/>
        <c:auto val="1"/>
        <c:lblAlgn val="ctr"/>
        <c:lblOffset val="100"/>
        <c:noMultiLvlLbl val="0"/>
      </c:catAx>
      <c:valAx>
        <c:axId val="13493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9356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16731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16655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32878</v>
      </c>
      <c r="C4" s="35">
        <v>16692</v>
      </c>
      <c r="D4" s="63">
        <v>16186</v>
      </c>
      <c r="E4" s="211"/>
    </row>
    <row r="5" spans="1:5" ht="30" x14ac:dyDescent="0.25">
      <c r="A5" s="201" t="s">
        <v>716</v>
      </c>
      <c r="B5" s="72">
        <v>33237</v>
      </c>
      <c r="C5" s="61">
        <v>16837</v>
      </c>
      <c r="D5" s="111">
        <v>16400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181</v>
      </c>
      <c r="C4" s="71">
        <v>475</v>
      </c>
    </row>
    <row r="5" spans="1:6" x14ac:dyDescent="0.25">
      <c r="A5" s="286" t="s">
        <v>719</v>
      </c>
      <c r="B5" s="214">
        <v>244</v>
      </c>
      <c r="C5" s="214">
        <v>259</v>
      </c>
    </row>
    <row r="6" spans="1:6" x14ac:dyDescent="0.25">
      <c r="A6" s="286" t="s">
        <v>720</v>
      </c>
      <c r="B6" s="214">
        <v>260</v>
      </c>
      <c r="C6" s="214">
        <v>281</v>
      </c>
    </row>
    <row r="7" spans="1:6" x14ac:dyDescent="0.25">
      <c r="A7" s="286" t="s">
        <v>721</v>
      </c>
      <c r="B7" s="214">
        <v>289</v>
      </c>
      <c r="C7" s="214">
        <v>247</v>
      </c>
    </row>
    <row r="8" spans="1:6" x14ac:dyDescent="0.25">
      <c r="A8" s="286" t="s">
        <v>722</v>
      </c>
      <c r="B8" s="214">
        <v>3</v>
      </c>
      <c r="C8" s="214">
        <v>14</v>
      </c>
    </row>
    <row r="9" spans="1:6" x14ac:dyDescent="0.25">
      <c r="A9" s="286" t="s">
        <v>723</v>
      </c>
      <c r="B9" s="214">
        <v>117</v>
      </c>
      <c r="C9" s="214">
        <v>140</v>
      </c>
    </row>
    <row r="10" spans="1:6" ht="30" x14ac:dyDescent="0.25">
      <c r="A10" s="293" t="s">
        <v>724</v>
      </c>
      <c r="B10" s="214">
        <v>301</v>
      </c>
      <c r="C10" s="214">
        <v>60</v>
      </c>
    </row>
    <row r="11" spans="1:6" x14ac:dyDescent="0.25">
      <c r="A11" s="286" t="s">
        <v>887</v>
      </c>
      <c r="B11" s="214">
        <v>94</v>
      </c>
      <c r="C11" s="214">
        <v>115</v>
      </c>
    </row>
    <row r="12" spans="1:6" x14ac:dyDescent="0.25">
      <c r="A12" s="294" t="s">
        <v>16</v>
      </c>
      <c r="B12" s="1">
        <f>SUM(B4:B11)</f>
        <v>1489</v>
      </c>
      <c r="C12" s="1">
        <f>SUM(C4:C11)</f>
        <v>1591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1111</v>
      </c>
      <c r="C19" s="71">
        <v>3156</v>
      </c>
    </row>
    <row r="20" spans="1:3" x14ac:dyDescent="0.25">
      <c r="A20" s="286" t="s">
        <v>719</v>
      </c>
      <c r="B20" s="214">
        <v>3788</v>
      </c>
      <c r="C20" s="214">
        <v>4491</v>
      </c>
    </row>
    <row r="21" spans="1:3" x14ac:dyDescent="0.25">
      <c r="A21" s="286" t="s">
        <v>720</v>
      </c>
      <c r="B21" s="214">
        <v>2883</v>
      </c>
      <c r="C21" s="214">
        <v>3128</v>
      </c>
    </row>
    <row r="22" spans="1:3" x14ac:dyDescent="0.25">
      <c r="A22" s="286" t="s">
        <v>721</v>
      </c>
      <c r="B22" s="214">
        <v>1844</v>
      </c>
      <c r="C22" s="214">
        <v>2018</v>
      </c>
    </row>
    <row r="23" spans="1:3" x14ac:dyDescent="0.25">
      <c r="A23" s="286" t="s">
        <v>722</v>
      </c>
      <c r="B23" s="214">
        <v>70</v>
      </c>
      <c r="C23" s="214">
        <v>255</v>
      </c>
    </row>
    <row r="24" spans="1:3" x14ac:dyDescent="0.25">
      <c r="A24" s="286" t="s">
        <v>723</v>
      </c>
      <c r="B24" s="214">
        <v>966</v>
      </c>
      <c r="C24" s="214">
        <v>922</v>
      </c>
    </row>
    <row r="25" spans="1:3" ht="30" x14ac:dyDescent="0.25">
      <c r="A25" s="293" t="s">
        <v>724</v>
      </c>
      <c r="B25" s="214">
        <v>5205</v>
      </c>
      <c r="C25" s="214">
        <v>1062</v>
      </c>
    </row>
    <row r="26" spans="1:3" x14ac:dyDescent="0.25">
      <c r="A26" s="286" t="s">
        <v>887</v>
      </c>
      <c r="B26" s="214">
        <v>906</v>
      </c>
      <c r="C26" s="214">
        <v>1644</v>
      </c>
    </row>
    <row r="27" spans="1:3" x14ac:dyDescent="0.25">
      <c r="A27" s="294" t="s">
        <v>16</v>
      </c>
      <c r="B27" s="1">
        <f>SUM(B19:B26)</f>
        <v>16773</v>
      </c>
      <c r="C27" s="1">
        <f>SUM(C19:C26)</f>
        <v>16676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72.34</v>
      </c>
      <c r="C4" s="1018">
        <v>70.319999999999993</v>
      </c>
      <c r="D4" s="1018">
        <v>74.34</v>
      </c>
      <c r="E4" s="1019">
        <v>114</v>
      </c>
      <c r="F4" s="1019">
        <v>33.9</v>
      </c>
      <c r="G4" s="1020">
        <v>32.9</v>
      </c>
      <c r="H4" s="1021">
        <v>31.8</v>
      </c>
      <c r="I4" s="1022">
        <v>34</v>
      </c>
      <c r="J4" s="1019">
        <v>9.9</v>
      </c>
    </row>
    <row r="5" spans="1:12" x14ac:dyDescent="0.25">
      <c r="A5" s="498">
        <v>2021</v>
      </c>
      <c r="B5" s="757">
        <v>71.88</v>
      </c>
      <c r="C5" s="758">
        <v>69.739999999999995</v>
      </c>
      <c r="D5" s="758">
        <v>74.040000000000006</v>
      </c>
      <c r="E5" s="1023">
        <v>114</v>
      </c>
      <c r="F5" s="1023">
        <v>34.9</v>
      </c>
      <c r="G5" s="1024">
        <v>33</v>
      </c>
      <c r="H5" s="1025">
        <v>31.9</v>
      </c>
      <c r="I5" s="1026">
        <v>34.200000000000003</v>
      </c>
      <c r="J5" s="1023">
        <v>0</v>
      </c>
    </row>
    <row r="6" spans="1:12" x14ac:dyDescent="0.25">
      <c r="A6" s="499">
        <v>2022</v>
      </c>
      <c r="B6" s="1011">
        <v>73.61</v>
      </c>
      <c r="C6" s="1012">
        <v>71.33</v>
      </c>
      <c r="D6" s="1012">
        <v>75.95</v>
      </c>
      <c r="E6" s="1013">
        <v>126</v>
      </c>
      <c r="F6" s="1013">
        <v>75.400000000000006</v>
      </c>
      <c r="G6" s="1014">
        <v>37.5</v>
      </c>
      <c r="H6" s="1015">
        <v>36.700000000000003</v>
      </c>
      <c r="I6" s="1016">
        <v>38.4</v>
      </c>
      <c r="J6" s="1013">
        <v>0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9.9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0</v>
      </c>
    </row>
    <row r="13" spans="1:12" x14ac:dyDescent="0.25">
      <c r="A13" s="633">
        <f t="shared" si="0"/>
        <v>2022</v>
      </c>
      <c r="B13" s="627">
        <f t="shared" si="1"/>
        <v>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4180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4022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12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57201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3932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120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4237</v>
      </c>
      <c r="C5" s="70">
        <v>3983</v>
      </c>
      <c r="D5" s="55">
        <v>2865</v>
      </c>
      <c r="E5" s="110">
        <v>1118</v>
      </c>
      <c r="F5" s="55">
        <v>13.2</v>
      </c>
      <c r="G5" s="55">
        <v>18.8</v>
      </c>
      <c r="H5" s="110">
        <v>7.5</v>
      </c>
      <c r="I5" s="55"/>
      <c r="J5" s="70"/>
      <c r="K5" s="55"/>
      <c r="L5" s="55"/>
      <c r="M5" s="71">
        <v>109</v>
      </c>
      <c r="N5" s="71">
        <v>90</v>
      </c>
      <c r="O5" s="71">
        <v>129</v>
      </c>
    </row>
    <row r="6" spans="1:16" x14ac:dyDescent="0.25">
      <c r="A6" s="215">
        <v>2021</v>
      </c>
      <c r="B6" s="212">
        <v>4229</v>
      </c>
      <c r="C6" s="212">
        <v>4042</v>
      </c>
      <c r="D6" s="58">
        <v>2889</v>
      </c>
      <c r="E6" s="160">
        <v>1152</v>
      </c>
      <c r="F6" s="58">
        <v>13.4</v>
      </c>
      <c r="G6" s="58">
        <v>18.899999999999999</v>
      </c>
      <c r="H6" s="160">
        <v>7.7</v>
      </c>
      <c r="I6" s="58">
        <v>46176</v>
      </c>
      <c r="J6" s="212">
        <v>4299</v>
      </c>
      <c r="K6" s="58">
        <v>1749</v>
      </c>
      <c r="L6" s="58">
        <v>2550</v>
      </c>
      <c r="M6" s="214">
        <v>142</v>
      </c>
      <c r="N6" s="214">
        <v>114</v>
      </c>
      <c r="O6" s="214">
        <v>171</v>
      </c>
    </row>
    <row r="7" spans="1:16" x14ac:dyDescent="0.25">
      <c r="A7" s="229">
        <v>2022</v>
      </c>
      <c r="B7" s="167">
        <v>4180</v>
      </c>
      <c r="C7" s="167">
        <v>4022</v>
      </c>
      <c r="D7" s="94">
        <v>2812</v>
      </c>
      <c r="E7" s="169">
        <v>1210</v>
      </c>
      <c r="F7" s="94">
        <v>12</v>
      </c>
      <c r="G7" s="58">
        <v>16.899999999999999</v>
      </c>
      <c r="H7" s="160">
        <v>7.2</v>
      </c>
      <c r="I7" s="94">
        <v>50627</v>
      </c>
      <c r="J7" s="167">
        <v>4020</v>
      </c>
      <c r="K7" s="94">
        <v>1592</v>
      </c>
      <c r="L7" s="94">
        <v>2428</v>
      </c>
      <c r="M7" s="214">
        <v>120</v>
      </c>
      <c r="N7" s="214">
        <v>96</v>
      </c>
      <c r="O7" s="214">
        <v>145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57201</v>
      </c>
      <c r="J8" s="1072">
        <v>3932</v>
      </c>
      <c r="K8" s="1073">
        <v>1534</v>
      </c>
      <c r="L8" s="1073">
        <v>2398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46176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50627</v>
      </c>
      <c r="F14" s="514">
        <f>A5</f>
        <v>2020</v>
      </c>
      <c r="G14" s="310">
        <f>IF(ISBLANK(E5),"",E5)</f>
        <v>1118</v>
      </c>
      <c r="H14" s="310">
        <f>IF(ISBLANK(D5),"",D5)</f>
        <v>2865</v>
      </c>
      <c r="K14" s="514">
        <f>A6</f>
        <v>2021</v>
      </c>
      <c r="L14" s="310">
        <f>IF(ISBLANK(L6),"",L6)</f>
        <v>2550</v>
      </c>
      <c r="M14" s="310">
        <f>IF(ISBLANK(K6),"",K6)</f>
        <v>1749</v>
      </c>
    </row>
    <row r="15" spans="1:16" x14ac:dyDescent="0.25">
      <c r="A15" s="481">
        <f>A8</f>
        <v>2023</v>
      </c>
      <c r="B15" s="311">
        <f t="shared" si="0"/>
        <v>57201</v>
      </c>
      <c r="F15" s="486">
        <f t="shared" ref="F15:F16" si="1">A6</f>
        <v>2021</v>
      </c>
      <c r="G15" s="479">
        <f t="shared" ref="G15:G16" si="2">IF(ISBLANK(E6),"",E6)</f>
        <v>1152</v>
      </c>
      <c r="H15" s="479">
        <f t="shared" ref="H15:H16" si="3">IF(ISBLANK(D6),"",D6)</f>
        <v>2889</v>
      </c>
      <c r="K15" s="486">
        <f>A7</f>
        <v>2022</v>
      </c>
      <c r="L15" s="479">
        <f t="shared" ref="L15:L16" si="4">IF(ISBLANK(L7),"",L7)</f>
        <v>2428</v>
      </c>
      <c r="M15" s="479">
        <f t="shared" ref="M15:M16" si="5">IF(ISBLANK(K7),"",K7)</f>
        <v>1592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1210</v>
      </c>
      <c r="H16" s="311">
        <f t="shared" si="3"/>
        <v>2812</v>
      </c>
      <c r="K16" s="481">
        <f>A8</f>
        <v>2023</v>
      </c>
      <c r="L16" s="311">
        <f t="shared" si="4"/>
        <v>2398</v>
      </c>
      <c r="M16" s="311">
        <f t="shared" si="5"/>
        <v>1534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4237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4229</v>
      </c>
      <c r="C21" s="373"/>
      <c r="D21" s="197"/>
      <c r="F21" s="514">
        <f>A5</f>
        <v>2020</v>
      </c>
      <c r="G21" s="310">
        <f>IF(ISBLANK(E5),"",E5)</f>
        <v>1118</v>
      </c>
      <c r="H21" s="310">
        <f>IF(ISBLANK(D5),"",D5)</f>
        <v>2865</v>
      </c>
      <c r="K21" s="514">
        <f>A6</f>
        <v>2021</v>
      </c>
      <c r="L21" s="310">
        <f>IF(ISBLANK(L6),"",L6)</f>
        <v>2550</v>
      </c>
      <c r="M21" s="310">
        <f>IF(ISBLANK(K6),"",K6)</f>
        <v>1749</v>
      </c>
    </row>
    <row r="22" spans="1:15" x14ac:dyDescent="0.25">
      <c r="A22" s="481">
        <f t="shared" si="6"/>
        <v>2022</v>
      </c>
      <c r="B22" s="311">
        <f t="shared" si="7"/>
        <v>4180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1152</v>
      </c>
      <c r="H22" s="479">
        <f t="shared" ref="H22:H23" si="10">IF(ISBLANK(D6),"",D6)</f>
        <v>2889</v>
      </c>
      <c r="K22" s="486">
        <f>A7</f>
        <v>2022</v>
      </c>
      <c r="L22" s="479">
        <f>IF(ISBLANK(L7),"",L7)</f>
        <v>2428</v>
      </c>
      <c r="M22" s="479">
        <f>IF(ISBLANK(K7),"",K7)</f>
        <v>1592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1210</v>
      </c>
      <c r="H23" s="311">
        <f t="shared" si="10"/>
        <v>2812</v>
      </c>
      <c r="K23" s="481">
        <f>A8</f>
        <v>2023</v>
      </c>
      <c r="L23" s="311">
        <f>IF(ISBLANK(L8),"",L8)</f>
        <v>2398</v>
      </c>
      <c r="M23" s="311">
        <f>IF(ISBLANK(K8),"",K8)</f>
        <v>1534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4237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4229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4180</v>
      </c>
      <c r="C28" s="373"/>
      <c r="D28" s="197"/>
      <c r="F28" s="514">
        <f>A5</f>
        <v>2020</v>
      </c>
      <c r="G28" s="310">
        <f>IF(ISBLANK(H5),"",H5)</f>
        <v>7.5</v>
      </c>
      <c r="H28" s="310">
        <f>IF(ISBLANK(G5),"",G5)</f>
        <v>18.8</v>
      </c>
      <c r="K28" s="514">
        <f>A5</f>
        <v>2020</v>
      </c>
      <c r="L28" s="310">
        <f>IF(ISBLANK(O5),"",O5)</f>
        <v>129</v>
      </c>
      <c r="M28" s="310">
        <f>IF(ISBLANK(N5),"",N5)</f>
        <v>90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7.7</v>
      </c>
      <c r="H29" s="479">
        <f t="shared" ref="H29:H30" si="15">IF(ISBLANK(G6),"",G6)</f>
        <v>18.899999999999999</v>
      </c>
      <c r="K29" s="486">
        <f t="shared" ref="K29:K30" si="16">A6</f>
        <v>2021</v>
      </c>
      <c r="L29" s="479">
        <f t="shared" ref="L29:L30" si="17">IF(ISBLANK(O6),"",O6)</f>
        <v>171</v>
      </c>
      <c r="M29" s="479">
        <f t="shared" ref="M29:M30" si="18">IF(ISBLANK(N6),"",N6)</f>
        <v>114</v>
      </c>
    </row>
    <row r="30" spans="1:15" x14ac:dyDescent="0.25">
      <c r="F30" s="481">
        <f t="shared" si="13"/>
        <v>2022</v>
      </c>
      <c r="G30" s="311">
        <f t="shared" si="14"/>
        <v>7.2</v>
      </c>
      <c r="H30" s="311">
        <f t="shared" si="15"/>
        <v>16.899999999999999</v>
      </c>
      <c r="K30" s="481">
        <f t="shared" si="16"/>
        <v>2022</v>
      </c>
      <c r="L30" s="311">
        <f t="shared" si="17"/>
        <v>145</v>
      </c>
      <c r="M30" s="311">
        <f t="shared" si="18"/>
        <v>96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7.5</v>
      </c>
      <c r="H35" s="310">
        <f>IF(ISBLANK(G5),"",G5)</f>
        <v>18.8</v>
      </c>
      <c r="K35" s="514">
        <f>A5</f>
        <v>2020</v>
      </c>
      <c r="L35" s="310">
        <f>IF(ISBLANK(O5),"",O5)</f>
        <v>129</v>
      </c>
      <c r="M35" s="310">
        <f>IF(ISBLANK(N5),"",N5)</f>
        <v>90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7.7</v>
      </c>
      <c r="H36" s="479">
        <f t="shared" ref="H36:H37" si="21">IF(ISBLANK(G6),"",G6)</f>
        <v>18.899999999999999</v>
      </c>
      <c r="K36" s="486">
        <f t="shared" ref="K36:K37" si="22">A6</f>
        <v>2021</v>
      </c>
      <c r="L36" s="479">
        <f t="shared" ref="L36:L37" si="23">IF(ISBLANK(O6),"",O6)</f>
        <v>171</v>
      </c>
      <c r="M36" s="479">
        <f t="shared" ref="M36:M37" si="24">IF(ISBLANK(N6),"",N6)</f>
        <v>114</v>
      </c>
    </row>
    <row r="37" spans="6:15" x14ac:dyDescent="0.25">
      <c r="F37" s="481">
        <f t="shared" si="19"/>
        <v>2022</v>
      </c>
      <c r="G37" s="311">
        <f t="shared" si="20"/>
        <v>7.2</v>
      </c>
      <c r="H37" s="311">
        <f t="shared" si="21"/>
        <v>16.899999999999999</v>
      </c>
      <c r="K37" s="481">
        <f t="shared" si="22"/>
        <v>2022</v>
      </c>
      <c r="L37" s="311">
        <f t="shared" si="23"/>
        <v>145</v>
      </c>
      <c r="M37" s="311">
        <f t="shared" si="24"/>
        <v>96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24.3</v>
      </c>
      <c r="C6" s="35">
        <v>23.2</v>
      </c>
      <c r="D6" s="63">
        <v>25.1</v>
      </c>
      <c r="E6" s="35">
        <v>58.2</v>
      </c>
      <c r="F6" s="35">
        <v>53.4</v>
      </c>
      <c r="G6" s="35">
        <v>61.5</v>
      </c>
      <c r="H6" s="292">
        <v>17.5</v>
      </c>
      <c r="I6" s="35">
        <v>23.4</v>
      </c>
      <c r="J6" s="63">
        <v>13.5</v>
      </c>
      <c r="M6" s="127" t="s">
        <v>16</v>
      </c>
      <c r="N6" s="935">
        <f>IF(ISBLANK(B8),"",B8)</f>
        <v>25.1</v>
      </c>
      <c r="O6" s="935">
        <f>IF(ISBLANK(E8),"",E8)</f>
        <v>55.3</v>
      </c>
      <c r="P6" s="128">
        <f>IF(ISBLANK(H8),"",H8)</f>
        <v>19.600000000000001</v>
      </c>
    </row>
    <row r="7" spans="1:19" x14ac:dyDescent="0.25">
      <c r="A7" s="286">
        <v>2022</v>
      </c>
      <c r="B7" s="167">
        <v>22.5</v>
      </c>
      <c r="C7" s="94">
        <v>20.2</v>
      </c>
      <c r="D7" s="169">
        <v>24</v>
      </c>
      <c r="E7" s="94">
        <v>57.8</v>
      </c>
      <c r="F7" s="94">
        <v>53.6</v>
      </c>
      <c r="G7" s="94">
        <v>60.6</v>
      </c>
      <c r="H7" s="167">
        <v>19.7</v>
      </c>
      <c r="I7" s="94">
        <v>26.3</v>
      </c>
      <c r="J7" s="169">
        <v>15.4</v>
      </c>
    </row>
    <row r="8" spans="1:19" x14ac:dyDescent="0.25">
      <c r="A8" s="218">
        <v>2023</v>
      </c>
      <c r="B8" s="167">
        <v>25.1</v>
      </c>
      <c r="C8" s="94">
        <v>23.7</v>
      </c>
      <c r="D8" s="169">
        <v>25.9</v>
      </c>
      <c r="E8" s="94">
        <v>55.3</v>
      </c>
      <c r="F8" s="94">
        <v>51.8</v>
      </c>
      <c r="G8" s="94">
        <v>57.6</v>
      </c>
      <c r="H8" s="167">
        <v>19.600000000000001</v>
      </c>
      <c r="I8" s="94">
        <v>24.5</v>
      </c>
      <c r="J8" s="169">
        <v>16.5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25.9</v>
      </c>
      <c r="O12" s="936">
        <f>IF(ISBLANK(G8),"",G8)</f>
        <v>57.6</v>
      </c>
      <c r="P12" s="938">
        <f>IF(ISBLANK(J8),"",J8)</f>
        <v>16.5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23.7</v>
      </c>
      <c r="O13" s="937">
        <f>IF(ISBLANK(F8),"",F8)</f>
        <v>51.8</v>
      </c>
      <c r="P13" s="939">
        <f>IF(ISBLANK(I8),"",I8)</f>
        <v>24.5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25.1</v>
      </c>
      <c r="O20" s="935">
        <f>IF(ISBLANK(E8),"",E8)</f>
        <v>55.3</v>
      </c>
      <c r="P20" s="940">
        <f>IF(ISBLANK(H8),"",H8)</f>
        <v>19.600000000000001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25.9</v>
      </c>
      <c r="O24" s="936">
        <f>IF(ISBLANK(G8),"",G8)</f>
        <v>57.6</v>
      </c>
      <c r="P24" s="938">
        <f>IF(ISBLANK(J8),"",J8)</f>
        <v>16.5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23.7</v>
      </c>
      <c r="O25" s="937">
        <f>IF(ISBLANK(F8),"",F8)</f>
        <v>51.8</v>
      </c>
      <c r="P25" s="939">
        <f>IF(ISBLANK(I8),"",I8)</f>
        <v>24.5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886704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26559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860887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25786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1579745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47318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198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11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878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99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95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124940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19.399999999999999</v>
      </c>
      <c r="E20" s="600">
        <v>16.2</v>
      </c>
      <c r="F20" s="600">
        <v>27.8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39.9</v>
      </c>
      <c r="E21" s="751">
        <v>43.2</v>
      </c>
      <c r="F21" s="751">
        <v>48.8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4.9000000000000004</v>
      </c>
      <c r="E22" s="752">
        <v>1.1000000000000001</v>
      </c>
      <c r="F22" s="752">
        <v>1.7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27.8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48.8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21.700000000000003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27.8</v>
      </c>
      <c r="C30" s="204" t="s">
        <v>493</v>
      </c>
    </row>
    <row r="31" spans="1:11" x14ac:dyDescent="0.25">
      <c r="A31" s="698" t="s">
        <v>1430</v>
      </c>
      <c r="B31" s="734">
        <f>F21</f>
        <v>48.8</v>
      </c>
    </row>
    <row r="32" spans="1:11" x14ac:dyDescent="0.25">
      <c r="A32" s="698" t="s">
        <v>1431</v>
      </c>
      <c r="B32" s="734">
        <f>F22</f>
        <v>1.7</v>
      </c>
    </row>
    <row r="33" spans="1:2" x14ac:dyDescent="0.25">
      <c r="A33" s="699" t="s">
        <v>1432</v>
      </c>
      <c r="B33" s="732">
        <f>100-(B30+B31+B32)</f>
        <v>21.700000000000003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231</v>
      </c>
      <c r="C4" s="71">
        <v>26</v>
      </c>
      <c r="D4" s="71">
        <v>7</v>
      </c>
      <c r="G4" s="217">
        <f>A4</f>
        <v>2021</v>
      </c>
      <c r="H4" s="289">
        <f>IF(ISBLANK(C4),"",C4)</f>
        <v>26</v>
      </c>
      <c r="I4" s="289">
        <f>IF(ISBLANK(D4),"",D4)</f>
        <v>7</v>
      </c>
    </row>
    <row r="5" spans="1:9" x14ac:dyDescent="0.25">
      <c r="A5" s="286">
        <v>2022</v>
      </c>
      <c r="B5" s="214">
        <v>205</v>
      </c>
      <c r="C5" s="214">
        <v>38</v>
      </c>
      <c r="D5" s="214">
        <v>9</v>
      </c>
      <c r="G5" s="286">
        <f t="shared" ref="G5:G6" si="0">A5</f>
        <v>2022</v>
      </c>
      <c r="H5" s="290">
        <f t="shared" ref="H5:H6" si="1">IF(ISBLANK(C5),"",C5)</f>
        <v>38</v>
      </c>
      <c r="I5" s="290">
        <f t="shared" ref="I5:I6" si="2">IF(ISBLANK(D5),"",D5)</f>
        <v>9</v>
      </c>
    </row>
    <row r="6" spans="1:9" x14ac:dyDescent="0.25">
      <c r="A6" s="218">
        <v>2023</v>
      </c>
      <c r="B6" s="168">
        <v>198</v>
      </c>
      <c r="C6" s="168">
        <v>16</v>
      </c>
      <c r="D6" s="168">
        <v>11</v>
      </c>
      <c r="G6" s="219">
        <f t="shared" si="0"/>
        <v>2023</v>
      </c>
      <c r="H6" s="291">
        <f t="shared" si="1"/>
        <v>16</v>
      </c>
      <c r="I6" s="291">
        <f t="shared" si="2"/>
        <v>11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26</v>
      </c>
      <c r="I12" s="289">
        <f>IF(ISBLANK(D4),"",D4)</f>
        <v>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38</v>
      </c>
      <c r="I13" s="290">
        <f t="shared" si="4"/>
        <v>9</v>
      </c>
    </row>
    <row r="14" spans="1:9" x14ac:dyDescent="0.25">
      <c r="G14" s="219">
        <f t="shared" si="3"/>
        <v>2023</v>
      </c>
      <c r="H14" s="291">
        <f t="shared" ref="H14:I14" si="5">IF(ISBLANK(C6),"",C6)</f>
        <v>16</v>
      </c>
      <c r="I14" s="291">
        <f t="shared" si="5"/>
        <v>11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905</v>
      </c>
      <c r="C23" s="71">
        <v>83</v>
      </c>
      <c r="D23" s="71">
        <v>139</v>
      </c>
      <c r="G23" s="217">
        <f>A23</f>
        <v>2021</v>
      </c>
      <c r="H23" s="289">
        <f>IF(ISBLANK(C23),"",C23)</f>
        <v>83</v>
      </c>
      <c r="I23" s="289">
        <f>IF(ISBLANK(D23),"",D23)</f>
        <v>139</v>
      </c>
    </row>
    <row r="24" spans="1:13" x14ac:dyDescent="0.25">
      <c r="A24" s="286">
        <v>2022</v>
      </c>
      <c r="B24" s="214">
        <v>882</v>
      </c>
      <c r="C24" s="214">
        <v>137</v>
      </c>
      <c r="D24" s="214">
        <v>113</v>
      </c>
      <c r="G24" s="286">
        <f t="shared" ref="G24:G25" si="6">A24</f>
        <v>2022</v>
      </c>
      <c r="H24" s="290">
        <f t="shared" ref="H24:H25" si="7">IF(ISBLANK(C24),"",C24)</f>
        <v>137</v>
      </c>
      <c r="I24" s="290">
        <f t="shared" ref="I24:I25" si="8">IF(ISBLANK(D24),"",D24)</f>
        <v>113</v>
      </c>
    </row>
    <row r="25" spans="1:13" x14ac:dyDescent="0.25">
      <c r="A25" s="218">
        <v>2023</v>
      </c>
      <c r="B25" s="168">
        <v>878</v>
      </c>
      <c r="C25" s="168">
        <v>99</v>
      </c>
      <c r="D25" s="168">
        <v>95</v>
      </c>
      <c r="G25" s="219">
        <f t="shared" si="6"/>
        <v>2023</v>
      </c>
      <c r="H25" s="291">
        <f t="shared" si="7"/>
        <v>99</v>
      </c>
      <c r="I25" s="291">
        <f t="shared" si="8"/>
        <v>95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83</v>
      </c>
      <c r="I31" s="289">
        <f>IF(ISBLANK(D23),"",D23)</f>
        <v>139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137</v>
      </c>
      <c r="I32" s="290">
        <f t="shared" si="10"/>
        <v>113</v>
      </c>
    </row>
    <row r="33" spans="7:9" x14ac:dyDescent="0.25">
      <c r="G33" s="219">
        <f t="shared" si="9"/>
        <v>2023</v>
      </c>
      <c r="H33" s="291">
        <f t="shared" ref="H33:I33" si="11">IF(ISBLANK(C25),"",C25)</f>
        <v>99</v>
      </c>
      <c r="I33" s="291">
        <f t="shared" si="11"/>
        <v>95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366736</v>
      </c>
      <c r="C4" s="1077">
        <v>12155</v>
      </c>
      <c r="D4" s="110">
        <v>752659</v>
      </c>
      <c r="E4" s="70">
        <v>24946</v>
      </c>
      <c r="F4" s="1076">
        <v>93395</v>
      </c>
      <c r="G4" s="70">
        <v>3095</v>
      </c>
      <c r="H4" s="1078">
        <v>1887590</v>
      </c>
      <c r="I4" s="1077">
        <v>62561</v>
      </c>
    </row>
    <row r="5" spans="1:9" x14ac:dyDescent="0.25">
      <c r="A5" s="587">
        <v>2021</v>
      </c>
      <c r="B5" s="1079">
        <v>321821</v>
      </c>
      <c r="C5" s="1080">
        <v>10658</v>
      </c>
      <c r="D5" s="160">
        <v>856963</v>
      </c>
      <c r="E5" s="212">
        <v>28382</v>
      </c>
      <c r="F5" s="1079">
        <v>22213</v>
      </c>
      <c r="G5" s="212">
        <v>736</v>
      </c>
      <c r="H5" s="1081">
        <v>1985945</v>
      </c>
      <c r="I5" s="1080">
        <v>65773</v>
      </c>
    </row>
    <row r="6" spans="1:9" x14ac:dyDescent="0.25">
      <c r="A6" s="588">
        <v>2022</v>
      </c>
      <c r="B6" s="1082">
        <v>438655</v>
      </c>
      <c r="C6" s="1083">
        <v>13139</v>
      </c>
      <c r="D6" s="169">
        <v>771047</v>
      </c>
      <c r="E6" s="167">
        <v>23095</v>
      </c>
      <c r="F6" s="1082">
        <v>26927</v>
      </c>
      <c r="G6" s="167">
        <v>807</v>
      </c>
      <c r="H6" s="1084">
        <v>1579745</v>
      </c>
      <c r="I6" s="1083">
        <v>47318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92538</v>
      </c>
      <c r="C4" s="1076">
        <v>811019</v>
      </c>
      <c r="D4" s="1077">
        <v>26880</v>
      </c>
      <c r="E4" s="1076">
        <v>809902</v>
      </c>
      <c r="F4" s="1077">
        <v>26843</v>
      </c>
    </row>
    <row r="5" spans="1:6" x14ac:dyDescent="0.25">
      <c r="A5" s="480">
        <v>2021</v>
      </c>
      <c r="B5" s="1081">
        <v>47496</v>
      </c>
      <c r="C5" s="1079">
        <v>891648</v>
      </c>
      <c r="D5" s="1080">
        <v>29531</v>
      </c>
      <c r="E5" s="1079">
        <v>911680</v>
      </c>
      <c r="F5" s="1080">
        <v>30194</v>
      </c>
    </row>
    <row r="6" spans="1:6" ht="15.75" thickBot="1" x14ac:dyDescent="0.3">
      <c r="A6" s="960">
        <v>2022</v>
      </c>
      <c r="B6" s="1085">
        <v>124940</v>
      </c>
      <c r="C6" s="1086">
        <v>886704</v>
      </c>
      <c r="D6" s="1087">
        <v>26559</v>
      </c>
      <c r="E6" s="1086">
        <v>860887</v>
      </c>
      <c r="F6" s="1087">
        <v>25786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Прешево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264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33386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126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10.4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7.4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73.61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37.5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75.400000000000006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4.47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32878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33237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1210</v>
      </c>
      <c r="C63" s="548">
        <f>IF(ISBLANK('DEM2'!C7),"-",'DEM2'!C7)</f>
        <v>1377</v>
      </c>
      <c r="D63" s="548"/>
      <c r="E63" s="548">
        <f>IF(ISBLANK('DEM2'!D8),"-",'DEM2'!D8)</f>
        <v>1422</v>
      </c>
      <c r="F63" s="548">
        <f>IF(ISBLANK('DEM2'!C8),"-",'DEM2'!C8)</f>
        <v>1596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1344</v>
      </c>
      <c r="C64" s="317">
        <f>IF(ISBLANK('DEM2'!F7),"-",'DEM2'!F7)</f>
        <v>1561</v>
      </c>
      <c r="D64" s="789"/>
      <c r="E64" s="317">
        <f>IF(ISBLANK('DEM2'!G8),"-",'DEM2'!G8)</f>
        <v>1421</v>
      </c>
      <c r="F64" s="317">
        <f>IF(ISBLANK('DEM2'!F8),"-",'DEM2'!F8)</f>
        <v>1522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1233</v>
      </c>
      <c r="C65" s="345">
        <f>IF(ISBLANK('DEM2'!I7),"-",'DEM2'!I7)</f>
        <v>1439</v>
      </c>
      <c r="D65" s="393"/>
      <c r="E65" s="345">
        <f>IF(ISBLANK('DEM2'!J8),"-",'DEM2'!J8)</f>
        <v>777</v>
      </c>
      <c r="F65" s="345">
        <f>IF(ISBLANK('DEM2'!I8),"-",'DEM2'!I8)</f>
        <v>874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3380</v>
      </c>
      <c r="C66" s="317">
        <f>IF(ISBLANK('DEM2'!L7),"-",'DEM2'!L7)</f>
        <v>3930</v>
      </c>
      <c r="D66" s="395"/>
      <c r="E66" s="317">
        <f>IF(ISBLANK('DEM2'!M8),"-",'DEM2'!M8)</f>
        <v>3401</v>
      </c>
      <c r="F66" s="317">
        <f>IF(ISBLANK('DEM2'!L8),"-",'DEM2'!L8)</f>
        <v>3771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4348</v>
      </c>
      <c r="C67" s="317">
        <f>IF(ISBLANK('DEM2'!O7),"-",'DEM2'!O7)</f>
        <v>4776</v>
      </c>
      <c r="D67" s="395"/>
      <c r="E67" s="317">
        <f>IF(ISBLANK('DEM2'!P8),"-",'DEM2'!P8)</f>
        <v>3836</v>
      </c>
      <c r="F67" s="317">
        <f>IF(ISBLANK('DEM2'!O8),"-",'DEM2'!O8)</f>
        <v>4072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11252</v>
      </c>
      <c r="C68" s="414">
        <f>IF(ISBLANK('DEM2'!R7),"-",'DEM2'!R7)</f>
        <v>11562</v>
      </c>
      <c r="D68" s="420"/>
      <c r="E68" s="414">
        <f>IF(ISBLANK('DEM2'!S8),"-",'DEM2'!S8)</f>
        <v>11732</v>
      </c>
      <c r="F68" s="414">
        <f>IF(ISBLANK('DEM2'!R8),"-",'DEM2'!R8)</f>
        <v>11621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14909</v>
      </c>
      <c r="C69" s="463">
        <f>IF(ISBLANK('DEM2'!U7),"-",'DEM2'!U7)</f>
        <v>15285</v>
      </c>
      <c r="D69" s="799"/>
      <c r="E69" s="463">
        <f>IF(ISBLANK('DEM2'!V8),"-",'DEM2'!V8)</f>
        <v>16731</v>
      </c>
      <c r="F69" s="463">
        <f>IF(ISBLANK('DEM2'!U8),"-",'DEM2'!U8)</f>
        <v>16655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13</v>
      </c>
      <c r="G115" s="800">
        <f>IF(ISBLANK('DEM2'!E23),"-",'DEM2'!E23)</f>
        <v>5.2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5.2</v>
      </c>
      <c r="G116" s="407">
        <f>IF(ISBLANK('DEM2'!E24),"-",'DEM2'!E24)</f>
        <v>15.3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5.8</v>
      </c>
      <c r="G117" s="801">
        <f>IF(ISBLANK('DEM2'!E25),"-",'DEM2'!E25)</f>
        <v>5.8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4180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4022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12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57201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3932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120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63.6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167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37.700000000000003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27.9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1579745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47318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771047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552576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23095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438655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13139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26927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807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886704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26559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860887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25786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198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878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124940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3494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2724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1816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4917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3473</v>
      </c>
      <c r="C300" s="808">
        <f>IF(ISBLANK(POLJ3!C4),"-",POLJ3!C4)</f>
        <v>199</v>
      </c>
      <c r="D300" s="1153">
        <f>IF(ISBLANK(POLJ3!D4),"-",POLJ3!D4)</f>
        <v>3274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4866</v>
      </c>
      <c r="C301" s="789">
        <f>IF(ISBLANK(POLJ3!C5),"-",POLJ3!C5)</f>
        <v>3200</v>
      </c>
      <c r="D301" s="1154">
        <f>IF(ISBLANK(POLJ3!D5),"-",POLJ3!D5)</f>
        <v>1666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55">
        <f>IF(ISBLANK(POLJ3!D6),"-",POLJ3!D6)</f>
        <v>0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12</v>
      </c>
      <c r="C303" s="791">
        <f>IF(ISBLANK(POLJ3!C7),"-",POLJ3!C7)</f>
        <v>0</v>
      </c>
      <c r="D303" s="1164">
        <f>IF(ISBLANK(POLJ3!D7),"-",POLJ3!D7)</f>
        <v>12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3494</v>
      </c>
      <c r="C304" s="807">
        <f>IF(ISBLANK(POLJ3!C8),"-",POLJ3!C8)</f>
        <v>199</v>
      </c>
      <c r="D304" s="1122">
        <f>IF(ISBLANK(POLJ3!D8),"-",POLJ3!D8)</f>
        <v>3295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124.19</v>
      </c>
      <c r="C310" s="1123"/>
      <c r="D310" s="3"/>
      <c r="E310" s="5"/>
      <c r="F310" s="5"/>
      <c r="G310" s="815" t="s">
        <v>765</v>
      </c>
      <c r="H310" s="816">
        <f>IF(ISBLANK(POLJ2!H3),"-",POLJ2!H3)</f>
        <v>3806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4540.71</v>
      </c>
      <c r="C311" s="1124"/>
      <c r="D311" s="3"/>
      <c r="E311" s="5"/>
      <c r="F311" s="5"/>
      <c r="G311" s="810" t="s">
        <v>766</v>
      </c>
      <c r="H311" s="248">
        <f>IF(ISBLANK(POLJ2!H4),"-",POLJ2!H4)</f>
        <v>957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54.34</v>
      </c>
      <c r="C312" s="1124"/>
      <c r="D312" s="3"/>
      <c r="E312" s="5"/>
      <c r="F312" s="5"/>
      <c r="G312" s="810" t="s">
        <v>767</v>
      </c>
      <c r="H312" s="248">
        <f>IF(ISBLANK(POLJ2!H5),"-",POLJ2!H5)</f>
        <v>3185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24.48</v>
      </c>
      <c r="C313" s="1124"/>
      <c r="D313" s="3"/>
      <c r="E313" s="5"/>
      <c r="F313" s="5"/>
      <c r="G313" s="812" t="s">
        <v>768</v>
      </c>
      <c r="H313" s="249">
        <f>IF(ISBLANK(POLJ2!H6),"-",POLJ2!H6)</f>
        <v>54996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0</v>
      </c>
      <c r="C314" s="1124"/>
      <c r="D314" s="3"/>
      <c r="E314" s="5"/>
      <c r="F314" s="5"/>
      <c r="G314" s="814" t="s">
        <v>16</v>
      </c>
      <c r="H314" s="817">
        <f>IF(ISBLANK(POLJ2!H7),"-",POLJ2!H7)</f>
        <v>62944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1646.06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6389.78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22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28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520</v>
      </c>
      <c r="I364" s="808">
        <f>IF(ISBLANK(OBRAZ2!I6),"-",OBRAZ2!I6)</f>
        <v>0</v>
      </c>
      <c r="J364" s="808">
        <f>IF(ISBLANK(OBRAZ2!J6),"-",OBRAZ2!J6)</f>
        <v>520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140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13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319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14.14141414141414</v>
      </c>
      <c r="I375" s="850">
        <f>IF(ISBLANK(OBRAZ2!C12),"-",OBRAZ2!C21)</f>
        <v>10.192307692307692</v>
      </c>
      <c r="J375" s="850">
        <f>IF(ISBLANK(OBRAZ2!D12),"-",OBRAZ2!D21)</f>
        <v>14.579055441478438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17.777777777777779</v>
      </c>
      <c r="I377" s="851">
        <f>IF(ISBLANK(OBRAZ2!C14),"-",OBRAZ2!C23)</f>
        <v>20.384615384615383</v>
      </c>
      <c r="J377" s="851">
        <f>IF(ISBLANK(OBRAZ2!D14),"-",OBRAZ2!D23)</f>
        <v>19.917864476386036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66.060606060606062</v>
      </c>
      <c r="I379" s="851">
        <f>IF(ISBLANK(OBRAZ2!C16),"-",OBRAZ2!C25)</f>
        <v>67.884615384615387</v>
      </c>
      <c r="J379" s="851">
        <f>IF(ISBLANK(OBRAZ2!D16),"-",OBRAZ2!D25)</f>
        <v>63.860369609856264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2.0202020202020203</v>
      </c>
      <c r="I380" s="852">
        <f>IF(ISBLANK(OBRAZ2!C17),"-",OBRAZ2!C26)</f>
        <v>1.5384615384615385</v>
      </c>
      <c r="J380" s="852">
        <f>IF(ISBLANK(OBRAZ2!D17),"-",OBRAZ2!D26)</f>
        <v>1.6427104722792609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18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866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1065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351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84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73.599999999999994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303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84.9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0.5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1145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333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2.8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43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1.3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0.36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3.3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100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1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92.1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4413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13.2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6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736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5564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0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0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0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0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0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2531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8.5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4135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60.2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435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6.1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80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119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0.3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8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4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0.9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48.3</v>
      </c>
      <c r="F625" s="794" t="str">
        <f>IF(LEN(IZBORI!C4)&gt;0,"(" &amp; IZBORI!C4 &amp; ")", "-")</f>
        <v>(2018)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29</v>
      </c>
      <c r="F626" s="796" t="str">
        <f>IF(LEN(IZBORI!C5)&gt;0,"(" &amp; IZBORI!C5 &amp; ")", "-")</f>
        <v>(2018)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144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221.30600000000001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4.2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107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3380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82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6500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10853.05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41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15.224880000000001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83</v>
      </c>
      <c r="D696" s="315"/>
      <c r="E696" s="314"/>
      <c r="F696" s="5"/>
      <c r="G696" s="837">
        <v>2012</v>
      </c>
      <c r="H696" s="835">
        <f>IF(ISBLANK(INDEKSI2!B5),"-",INDEKSI2!B5)</f>
        <v>24.43</v>
      </c>
      <c r="I696" s="835">
        <f>IF(ISBLANK(INDEKSI2!C5),"-",INDEKSI2!C5)</f>
        <v>123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43.51</v>
      </c>
      <c r="D697" s="315"/>
      <c r="E697" s="314"/>
      <c r="F697" s="5"/>
      <c r="G697" s="838">
        <v>2013</v>
      </c>
      <c r="H697" s="559">
        <f>IF(ISBLANK(INDEKSI2!B6),"-",INDEKSI2!B6)</f>
        <v>23.96</v>
      </c>
      <c r="I697" s="559">
        <f>IF(ISBLANK(INDEKSI2!C6),"-",INDEKSI2!C6)</f>
        <v>130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26.35</v>
      </c>
      <c r="I698" s="836">
        <f>IF(ISBLANK(INDEKSI2!C7),"-",INDEKSI2!C7)</f>
        <v>119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412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142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621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2.2999999999999998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37.700000000000003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27.9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63.6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167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26.35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119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15.224880000000001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83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43.51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20.77</v>
      </c>
      <c r="C4" s="721">
        <v>134</v>
      </c>
      <c r="D4" s="710"/>
      <c r="E4" s="711"/>
      <c r="F4" s="712"/>
    </row>
    <row r="5" spans="1:6" x14ac:dyDescent="0.25">
      <c r="A5" s="286">
        <v>2012</v>
      </c>
      <c r="B5" s="614">
        <v>24.43</v>
      </c>
      <c r="C5" s="722">
        <v>123</v>
      </c>
      <c r="D5" s="713"/>
      <c r="E5" s="641"/>
      <c r="F5" s="714"/>
    </row>
    <row r="6" spans="1:6" x14ac:dyDescent="0.25">
      <c r="A6" s="286">
        <v>2013</v>
      </c>
      <c r="B6" s="614">
        <v>23.96</v>
      </c>
      <c r="C6" s="722">
        <v>130</v>
      </c>
      <c r="D6" s="715">
        <v>15.224880000000001</v>
      </c>
      <c r="E6" s="609">
        <v>83</v>
      </c>
      <c r="F6" s="716">
        <v>43.51</v>
      </c>
    </row>
    <row r="7" spans="1:6" x14ac:dyDescent="0.25">
      <c r="A7" s="219">
        <v>2014</v>
      </c>
      <c r="B7" s="615">
        <v>26.35</v>
      </c>
      <c r="C7" s="723">
        <v>119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3494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1816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2724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124.19</v>
      </c>
      <c r="G3" s="217" t="s">
        <v>765</v>
      </c>
      <c r="H3" s="71">
        <v>3806</v>
      </c>
    </row>
    <row r="4" spans="1:9" x14ac:dyDescent="0.25">
      <c r="A4" s="286" t="s">
        <v>760</v>
      </c>
      <c r="B4" s="214">
        <v>4540.71</v>
      </c>
      <c r="G4" s="286" t="s">
        <v>766</v>
      </c>
      <c r="H4" s="214">
        <v>957</v>
      </c>
    </row>
    <row r="5" spans="1:9" x14ac:dyDescent="0.25">
      <c r="A5" s="286" t="s">
        <v>761</v>
      </c>
      <c r="B5" s="214">
        <v>54.34</v>
      </c>
      <c r="G5" s="286" t="s">
        <v>767</v>
      </c>
      <c r="H5" s="214">
        <v>3185</v>
      </c>
    </row>
    <row r="6" spans="1:9" x14ac:dyDescent="0.25">
      <c r="A6" s="286" t="s">
        <v>762</v>
      </c>
      <c r="B6" s="214">
        <v>24.48</v>
      </c>
      <c r="G6" s="286" t="s">
        <v>768</v>
      </c>
      <c r="H6" s="214">
        <v>54996</v>
      </c>
    </row>
    <row r="7" spans="1:9" x14ac:dyDescent="0.25">
      <c r="A7" s="286" t="s">
        <v>763</v>
      </c>
      <c r="B7" s="214">
        <v>0</v>
      </c>
      <c r="G7" s="1" t="s">
        <v>24</v>
      </c>
      <c r="H7" s="288">
        <v>62944</v>
      </c>
    </row>
    <row r="8" spans="1:9" x14ac:dyDescent="0.25">
      <c r="A8" s="287" t="s">
        <v>764</v>
      </c>
      <c r="B8" s="73">
        <v>1646.06</v>
      </c>
    </row>
    <row r="9" spans="1:9" x14ac:dyDescent="0.25">
      <c r="A9" s="1" t="s">
        <v>24</v>
      </c>
      <c r="B9" s="288">
        <v>6389.78</v>
      </c>
      <c r="I9" s="41" t="s">
        <v>876</v>
      </c>
    </row>
    <row r="10" spans="1:9" x14ac:dyDescent="0.25">
      <c r="G10" s="29" t="s">
        <v>775</v>
      </c>
      <c r="H10" s="58">
        <v>4917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3473</v>
      </c>
      <c r="C4" s="55">
        <v>199</v>
      </c>
      <c r="D4" s="110">
        <v>3274</v>
      </c>
    </row>
    <row r="5" spans="1:4" ht="30" customHeight="1" x14ac:dyDescent="0.25">
      <c r="A5" s="274" t="s">
        <v>884</v>
      </c>
      <c r="B5" s="212">
        <v>4866</v>
      </c>
      <c r="C5" s="58">
        <v>3200</v>
      </c>
      <c r="D5" s="160">
        <v>1666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12</v>
      </c>
      <c r="C7" s="58">
        <v>0</v>
      </c>
      <c r="D7" s="160">
        <v>12</v>
      </c>
    </row>
    <row r="8" spans="1:4" x14ac:dyDescent="0.25">
      <c r="A8" s="201" t="s">
        <v>774</v>
      </c>
      <c r="B8" s="72">
        <v>3494</v>
      </c>
      <c r="C8" s="61">
        <v>199</v>
      </c>
      <c r="D8" s="111">
        <v>3295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65.762433210028775</v>
      </c>
      <c r="C15" s="278">
        <f>D5/B5*100</f>
        <v>34.237566789971233</v>
      </c>
    </row>
    <row r="16" spans="1:4" ht="30" x14ac:dyDescent="0.25">
      <c r="A16" s="279" t="s">
        <v>821</v>
      </c>
      <c r="B16" s="283">
        <f>C4/B4*100</f>
        <v>5.7299164987042905</v>
      </c>
      <c r="C16" s="280">
        <f>D4/B4*100</f>
        <v>94.270083501295716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65.762433210028775</v>
      </c>
      <c r="C22" s="278">
        <f t="shared" si="0"/>
        <v>34.237566789971233</v>
      </c>
    </row>
    <row r="23" spans="1:3" ht="30" x14ac:dyDescent="0.25">
      <c r="A23" s="279" t="s">
        <v>858</v>
      </c>
      <c r="B23" s="285">
        <f t="shared" si="0"/>
        <v>5.7299164987042905</v>
      </c>
      <c r="C23" s="284">
        <f t="shared" si="0"/>
        <v>94.270083501295716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22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140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13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319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477</v>
      </c>
      <c r="C6" s="973">
        <v>0</v>
      </c>
      <c r="D6" s="945">
        <v>477</v>
      </c>
      <c r="E6" s="973">
        <v>495</v>
      </c>
      <c r="F6" s="973">
        <v>0</v>
      </c>
      <c r="G6" s="945">
        <v>495</v>
      </c>
      <c r="H6" s="599">
        <v>520</v>
      </c>
      <c r="I6" s="616">
        <v>0</v>
      </c>
      <c r="J6" s="945">
        <v>520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70</v>
      </c>
      <c r="C12" s="600">
        <v>53</v>
      </c>
      <c r="D12" s="600">
        <v>71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88</v>
      </c>
      <c r="C14" s="751">
        <v>106</v>
      </c>
      <c r="D14" s="751">
        <v>97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327</v>
      </c>
      <c r="C16" s="1029">
        <v>353</v>
      </c>
      <c r="D16" s="751">
        <v>311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10</v>
      </c>
      <c r="C17" s="752">
        <v>8</v>
      </c>
      <c r="D17" s="752">
        <v>8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14.14141414141414</v>
      </c>
      <c r="C21" s="289">
        <f>C12/SUM(C12:C17)*100</f>
        <v>10.192307692307692</v>
      </c>
      <c r="D21" s="289">
        <f>D12/SUM(D12:D17)*100</f>
        <v>14.579055441478438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17.777777777777779</v>
      </c>
      <c r="C23" s="290">
        <f>C14/SUM(C12:C17)*100</f>
        <v>20.384615384615383</v>
      </c>
      <c r="D23" s="290">
        <f>D14/SUM(D12:D17)*100</f>
        <v>19.917864476386036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66.060606060606062</v>
      </c>
      <c r="C25" s="290">
        <f>C16/SUM(C12:C17)*100</f>
        <v>67.884615384615387</v>
      </c>
      <c r="D25" s="290">
        <f>D16/SUM(D12:D17)*100</f>
        <v>63.860369609856264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2.0202020202020203</v>
      </c>
      <c r="C26" s="291">
        <f>C17/SUM(C12:C17)*100</f>
        <v>1.5384615384615385</v>
      </c>
      <c r="D26" s="291">
        <f>D17/SUM(D12:D17)*100</f>
        <v>1.6427104722792609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31.4</v>
      </c>
      <c r="C7" s="600">
        <v>0</v>
      </c>
      <c r="D7" s="600">
        <v>0</v>
      </c>
    </row>
    <row r="8" spans="1:6" x14ac:dyDescent="0.25">
      <c r="A8" s="695" t="s">
        <v>944</v>
      </c>
      <c r="B8" s="751">
        <v>0</v>
      </c>
      <c r="C8" s="751">
        <v>16.8</v>
      </c>
      <c r="D8" s="751">
        <v>16.8</v>
      </c>
    </row>
    <row r="9" spans="1:6" x14ac:dyDescent="0.25">
      <c r="A9" s="696" t="s">
        <v>224</v>
      </c>
      <c r="B9" s="752">
        <v>68.599999999999994</v>
      </c>
      <c r="C9" s="752">
        <v>83.2</v>
      </c>
      <c r="D9" s="752">
        <v>83.2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31.4</v>
      </c>
      <c r="C13" s="697">
        <f t="shared" ref="C13:D13" si="1">IF(ISBLANK(C7),"",C7)</f>
        <v>0</v>
      </c>
      <c r="D13" s="697">
        <f t="shared" si="1"/>
        <v>0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16.8</v>
      </c>
      <c r="D14" s="698">
        <f t="shared" si="2"/>
        <v>16.8</v>
      </c>
    </row>
    <row r="15" spans="1:6" x14ac:dyDescent="0.25">
      <c r="A15" s="702" t="s">
        <v>1630</v>
      </c>
      <c r="B15" s="699">
        <f t="shared" si="2"/>
        <v>68.599999999999994</v>
      </c>
      <c r="C15" s="699">
        <f t="shared" si="2"/>
        <v>83.2</v>
      </c>
      <c r="D15" s="699">
        <f t="shared" si="2"/>
        <v>83.2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31.4</v>
      </c>
      <c r="C18" s="697">
        <f t="shared" ref="C18:D18" si="4">IF(ISBLANK(C7),"",C7)</f>
        <v>0</v>
      </c>
      <c r="D18" s="697">
        <f t="shared" si="4"/>
        <v>0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16.8</v>
      </c>
      <c r="D19" s="698">
        <f t="shared" si="5"/>
        <v>16.8</v>
      </c>
    </row>
    <row r="20" spans="1:5" x14ac:dyDescent="0.25">
      <c r="A20" s="702" t="s">
        <v>1633</v>
      </c>
      <c r="B20" s="699">
        <f t="shared" si="5"/>
        <v>68.599999999999994</v>
      </c>
      <c r="C20" s="699">
        <f t="shared" si="5"/>
        <v>83.2</v>
      </c>
      <c r="D20" s="699">
        <f t="shared" si="5"/>
        <v>83.2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98.5</v>
      </c>
      <c r="C5" s="611">
        <v>71.7</v>
      </c>
      <c r="D5" s="1030">
        <v>85.1</v>
      </c>
      <c r="F5" s="28"/>
      <c r="G5" s="693">
        <f>A5</f>
        <v>2020</v>
      </c>
      <c r="H5" s="669">
        <f>IF(ISBLANK(B5),"",B5)</f>
        <v>98.5</v>
      </c>
      <c r="I5" s="618">
        <f t="shared" ref="H5:I7" si="0">IF(ISBLANK(C5),"",C5)</f>
        <v>71.7</v>
      </c>
    </row>
    <row r="6" spans="1:10" x14ac:dyDescent="0.25">
      <c r="A6" s="749">
        <v>2021</v>
      </c>
      <c r="B6" s="601">
        <v>98.8</v>
      </c>
      <c r="C6" s="612">
        <v>111.5</v>
      </c>
      <c r="D6" s="946">
        <v>105.6</v>
      </c>
      <c r="F6" s="44"/>
      <c r="G6" s="693">
        <f t="shared" ref="G6:G7" si="1">A6</f>
        <v>2021</v>
      </c>
      <c r="H6" s="670">
        <f t="shared" si="0"/>
        <v>98.8</v>
      </c>
      <c r="I6" s="619">
        <f t="shared" si="0"/>
        <v>111.5</v>
      </c>
    </row>
    <row r="7" spans="1:10" x14ac:dyDescent="0.25">
      <c r="A7" s="750">
        <v>2022</v>
      </c>
      <c r="B7" s="601">
        <v>98.1</v>
      </c>
      <c r="C7" s="612">
        <v>94.4</v>
      </c>
      <c r="D7" s="946">
        <v>96.1</v>
      </c>
      <c r="F7" s="44"/>
      <c r="G7" s="693">
        <f t="shared" si="1"/>
        <v>2022</v>
      </c>
      <c r="H7" s="671">
        <f t="shared" si="0"/>
        <v>98.1</v>
      </c>
      <c r="I7" s="620">
        <f t="shared" si="0"/>
        <v>94.4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98.5</v>
      </c>
      <c r="I13" s="618">
        <f>IF(ISBLANK(C5),"",C5)</f>
        <v>71.7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98.8</v>
      </c>
      <c r="I14" s="619">
        <f t="shared" si="3"/>
        <v>111.5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98.1</v>
      </c>
      <c r="I15" s="620">
        <f t="shared" si="4"/>
        <v>94.4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Прешево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264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33386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126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10.4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7.4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73.61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37.5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75.400000000000006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4.47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32878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33237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1210</v>
      </c>
      <c r="C63" s="548">
        <f>IF(ISBLANK('DEM2'!C7),"-",'DEM2'!C7)</f>
        <v>1377</v>
      </c>
      <c r="D63" s="548"/>
      <c r="E63" s="548">
        <f>IF(ISBLANK('DEM2'!D8),"-",'DEM2'!D8)</f>
        <v>1422</v>
      </c>
      <c r="F63" s="548">
        <f>IF(ISBLANK('DEM2'!C8),"-",'DEM2'!C8)</f>
        <v>1596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1344</v>
      </c>
      <c r="C64" s="317">
        <f>IF(ISBLANK('DEM2'!F7),"-",'DEM2'!F7)</f>
        <v>1561</v>
      </c>
      <c r="D64" s="789"/>
      <c r="E64" s="317">
        <f>IF(ISBLANK('DEM2'!G8),"-",'DEM2'!G8)</f>
        <v>1421</v>
      </c>
      <c r="F64" s="317">
        <f>IF(ISBLANK('DEM2'!F8),"-",'DEM2'!F8)</f>
        <v>1522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1233</v>
      </c>
      <c r="C65" s="345">
        <f>IF(ISBLANK('DEM2'!I7),"-",'DEM2'!I7)</f>
        <v>1439</v>
      </c>
      <c r="D65" s="393"/>
      <c r="E65" s="345">
        <f>IF(ISBLANK('DEM2'!J8),"-",'DEM2'!J8)</f>
        <v>777</v>
      </c>
      <c r="F65" s="345">
        <f>IF(ISBLANK('DEM2'!I8),"-",'DEM2'!I8)</f>
        <v>874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3380</v>
      </c>
      <c r="C66" s="348">
        <f>IF(ISBLANK('DEM2'!L7),"-",'DEM2'!L7)</f>
        <v>3930</v>
      </c>
      <c r="D66" s="394"/>
      <c r="E66" s="348">
        <f>IF(ISBLANK('DEM2'!M8),"-",'DEM2'!M8)</f>
        <v>3401</v>
      </c>
      <c r="F66" s="348">
        <f>IF(ISBLANK('DEM2'!L8),"-",'DEM2'!L8)</f>
        <v>3771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4348</v>
      </c>
      <c r="C67" s="345">
        <f>IF(ISBLANK('DEM2'!O7),"-",'DEM2'!O7)</f>
        <v>4776</v>
      </c>
      <c r="D67" s="393"/>
      <c r="E67" s="345">
        <f>IF(ISBLANK('DEM2'!P8),"-",'DEM2'!P8)</f>
        <v>3836</v>
      </c>
      <c r="F67" s="345">
        <f>IF(ISBLANK('DEM2'!O8),"-",'DEM2'!O8)</f>
        <v>4072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11252</v>
      </c>
      <c r="C68" s="317">
        <f>IF(ISBLANK('DEM2'!R7),"-",'DEM2'!R7)</f>
        <v>11562</v>
      </c>
      <c r="D68" s="395"/>
      <c r="E68" s="317">
        <f>IF(ISBLANK('DEM2'!S8),"-",'DEM2'!S8)</f>
        <v>11732</v>
      </c>
      <c r="F68" s="317">
        <f>IF(ISBLANK('DEM2'!R8),"-",'DEM2'!R8)</f>
        <v>11621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14909</v>
      </c>
      <c r="C69" s="463">
        <f>IF(ISBLANK('DEM2'!U7),"-",'DEM2'!U7)</f>
        <v>15285</v>
      </c>
      <c r="D69" s="799"/>
      <c r="E69" s="463">
        <f>IF(ISBLANK('DEM2'!V8),"-",'DEM2'!V8)</f>
        <v>16731</v>
      </c>
      <c r="F69" s="463">
        <f>IF(ISBLANK('DEM2'!U8),"-",'DEM2'!U8)</f>
        <v>16655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13</v>
      </c>
      <c r="G115" s="800">
        <f>IF(ISBLANK('DEM2'!E23),"-",'DEM2'!E23)</f>
        <v>5.2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5.2</v>
      </c>
      <c r="G116" s="407">
        <f>IF(ISBLANK('DEM2'!E24),"-",'DEM2'!E24)</f>
        <v>15.3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5.8</v>
      </c>
      <c r="G117" s="801">
        <f>IF(ISBLANK('DEM2'!E25),"-",'DEM2'!E25)</f>
        <v>5.8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4180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4022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12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57201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3932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120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63.6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167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37.700000000000003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27.9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1579745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47318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771047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552576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23095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438655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13139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26927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807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886704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26559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860887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25786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198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878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124940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3494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2724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1816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4917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3473</v>
      </c>
      <c r="C300" s="808">
        <f>IF(ISBLANK(POLJ3!C4),"-",POLJ3!C4)</f>
        <v>199</v>
      </c>
      <c r="D300" s="1153">
        <f>IF(ISBLANK(POLJ3!D4),"-",POLJ3!D4)</f>
        <v>3274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4866</v>
      </c>
      <c r="C301" s="789">
        <f>IF(ISBLANK(POLJ3!C5),"-",POLJ3!C5)</f>
        <v>3200</v>
      </c>
      <c r="D301" s="1154">
        <f>IF(ISBLANK(POLJ3!D5),"-",POLJ3!D5)</f>
        <v>1666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55">
        <f>IF(ISBLANK(POLJ3!D6),"-",POLJ3!D6)</f>
        <v>0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12</v>
      </c>
      <c r="C303" s="791">
        <f>IF(ISBLANK(POLJ3!C7),"-",POLJ3!C7)</f>
        <v>0</v>
      </c>
      <c r="D303" s="1164">
        <f>IF(ISBLANK(POLJ3!D7),"-",POLJ3!D7)</f>
        <v>12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3494</v>
      </c>
      <c r="C304" s="807">
        <f>IF(ISBLANK(POLJ3!C8),"-",POLJ3!C8)</f>
        <v>199</v>
      </c>
      <c r="D304" s="1122">
        <f>IF(ISBLANK(POLJ3!D8),"-",POLJ3!D8)</f>
        <v>3295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124.19</v>
      </c>
      <c r="C310" s="1123"/>
      <c r="D310" s="3"/>
      <c r="E310" s="5"/>
      <c r="F310" s="5"/>
      <c r="G310" s="815" t="s">
        <v>854</v>
      </c>
      <c r="H310" s="816">
        <f>IF(ISBLANK(POLJ2!H3),"-",POLJ2!H3)</f>
        <v>3806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4540.71</v>
      </c>
      <c r="C311" s="1124"/>
      <c r="D311" s="3"/>
      <c r="E311" s="5"/>
      <c r="F311" s="5"/>
      <c r="G311" s="810" t="s">
        <v>855</v>
      </c>
      <c r="H311" s="248">
        <f>IF(ISBLANK(POLJ2!H4),"-",POLJ2!H4)</f>
        <v>957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54.34</v>
      </c>
      <c r="C312" s="1124"/>
      <c r="D312" s="3"/>
      <c r="E312" s="5"/>
      <c r="F312" s="5"/>
      <c r="G312" s="810" t="s">
        <v>856</v>
      </c>
      <c r="H312" s="248">
        <f>IF(ISBLANK(POLJ2!H5),"-",POLJ2!H5)</f>
        <v>3185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24.48</v>
      </c>
      <c r="C313" s="1124"/>
      <c r="D313" s="3"/>
      <c r="E313" s="5"/>
      <c r="F313" s="5"/>
      <c r="G313" s="812" t="s">
        <v>857</v>
      </c>
      <c r="H313" s="249">
        <f>IF(ISBLANK(POLJ2!H6),"-",POLJ2!H6)</f>
        <v>54996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0</v>
      </c>
      <c r="C314" s="1124"/>
      <c r="D314" s="3"/>
      <c r="E314" s="5"/>
      <c r="F314" s="5"/>
      <c r="G314" s="814" t="s">
        <v>847</v>
      </c>
      <c r="H314" s="817">
        <f>IF(ISBLANK(POLJ2!H7),"-",POLJ2!H7)</f>
        <v>62944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1646.06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6389.78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22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28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520</v>
      </c>
      <c r="I364" s="808">
        <f>IF(ISBLANK(OBRAZ2!I6),"-",OBRAZ2!I6)</f>
        <v>0</v>
      </c>
      <c r="J364" s="808">
        <f>IF(ISBLANK(OBRAZ2!J6),"-",OBRAZ2!J6)</f>
        <v>520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140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13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319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14.14141414141414</v>
      </c>
      <c r="I375" s="850">
        <f>IF(ISBLANK(OBRAZ2!C12),"-",OBRAZ2!C21)</f>
        <v>10.192307692307692</v>
      </c>
      <c r="J375" s="850">
        <f>IF(ISBLANK(OBRAZ2!D12),"-",OBRAZ2!D21)</f>
        <v>14.579055441478438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17.777777777777779</v>
      </c>
      <c r="I377" s="851">
        <f>IF(ISBLANK(OBRAZ2!C14),"-",OBRAZ2!C23)</f>
        <v>20.384615384615383</v>
      </c>
      <c r="J377" s="851">
        <f>IF(ISBLANK(OBRAZ2!D14),"-",OBRAZ2!D23)</f>
        <v>19.917864476386036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66.060606060606062</v>
      </c>
      <c r="I379" s="851">
        <f>IF(ISBLANK(OBRAZ2!C16),"-",OBRAZ2!C25)</f>
        <v>67.884615384615387</v>
      </c>
      <c r="J379" s="851">
        <f>IF(ISBLANK(OBRAZ2!D16),"-",OBRAZ2!D25)</f>
        <v>63.860369609856264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2.0202020202020203</v>
      </c>
      <c r="I380" s="852">
        <f>IF(ISBLANK(OBRAZ2!C17),"-",OBRAZ2!C26)</f>
        <v>1.5384615384615385</v>
      </c>
      <c r="J380" s="852">
        <f>IF(ISBLANK(OBRAZ2!D17),"-",OBRAZ2!D26)</f>
        <v>1.6427104722792609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18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866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1065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351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84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73.599999999999994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303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84.9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0.5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1145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333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2.8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43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1.3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0.36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3.3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100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92.1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4413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13.2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6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736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5564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0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0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0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0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0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2531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8.5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4135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60.2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435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6.1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80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119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0.3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8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4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0.9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48.3</v>
      </c>
      <c r="F626" s="794" t="str">
        <f>IF(LEN(IZBORI!C4)&gt;0,"(" &amp; IZBORI!C4 &amp; ")", "-")</f>
        <v>(2018)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29</v>
      </c>
      <c r="F627" s="796" t="str">
        <f>IF(LEN(IZBORI!C5)&gt;0,"(" &amp; IZBORI!C5 &amp; ")", "-")</f>
        <v>(2018)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144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221.30600000000001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4.2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107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3380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82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6500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10853.05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41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15.224880000000001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83</v>
      </c>
      <c r="D696" s="3"/>
      <c r="E696" s="5"/>
      <c r="F696" s="5"/>
      <c r="G696" s="837">
        <v>2012</v>
      </c>
      <c r="H696" s="835">
        <f>IF(ISBLANK(INDEKSI2!B5),"-",INDEKSI2!B5)</f>
        <v>24.43</v>
      </c>
      <c r="I696" s="835">
        <f>IF(ISBLANK(INDEKSI2!C5),"-",INDEKSI2!C5)</f>
        <v>123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43.51</v>
      </c>
      <c r="D697" s="3"/>
      <c r="E697" s="5"/>
      <c r="F697" s="5"/>
      <c r="G697" s="838">
        <v>2013</v>
      </c>
      <c r="H697" s="559">
        <f>IF(ISBLANK(INDEKSI2!B6),"-",INDEKSI2!B6)</f>
        <v>23.96</v>
      </c>
      <c r="I697" s="559">
        <f>IF(ISBLANK(INDEKSI2!C6),"-",INDEKSI2!C6)</f>
        <v>130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26.35</v>
      </c>
      <c r="I698" s="836">
        <f>IF(ISBLANK(INDEKSI2!C7),"-",INDEKSI2!C7)</f>
        <v>119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412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142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621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2.2999999999999998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20</v>
      </c>
      <c r="D6" s="612">
        <v>0</v>
      </c>
      <c r="E6" s="612">
        <v>20</v>
      </c>
      <c r="F6" s="1033">
        <v>9</v>
      </c>
      <c r="G6" s="612">
        <v>5</v>
      </c>
      <c r="H6" s="980">
        <v>4</v>
      </c>
      <c r="I6" s="1034">
        <v>0.9</v>
      </c>
      <c r="J6" s="612">
        <v>1</v>
      </c>
      <c r="K6" s="1035">
        <v>0.9</v>
      </c>
      <c r="L6" s="1033">
        <v>149</v>
      </c>
      <c r="M6" s="612">
        <v>93</v>
      </c>
      <c r="N6" s="1028">
        <v>56</v>
      </c>
      <c r="O6" s="1034">
        <v>17.100000000000001</v>
      </c>
      <c r="P6" s="612">
        <v>20.7</v>
      </c>
      <c r="Q6" s="1028">
        <v>13.2</v>
      </c>
      <c r="R6" s="1033">
        <v>337</v>
      </c>
      <c r="S6" s="612">
        <v>142</v>
      </c>
      <c r="T6" s="1035">
        <v>195</v>
      </c>
    </row>
    <row r="7" spans="1:20" x14ac:dyDescent="0.25">
      <c r="A7" s="286">
        <v>2021</v>
      </c>
      <c r="B7" s="602">
        <v>1</v>
      </c>
      <c r="C7" s="601">
        <v>22</v>
      </c>
      <c r="D7" s="612">
        <v>0</v>
      </c>
      <c r="E7" s="612">
        <v>22</v>
      </c>
      <c r="F7" s="1033">
        <v>26</v>
      </c>
      <c r="G7" s="612">
        <v>16</v>
      </c>
      <c r="H7" s="980">
        <v>10</v>
      </c>
      <c r="I7" s="1034">
        <v>2.7</v>
      </c>
      <c r="J7" s="612">
        <v>3</v>
      </c>
      <c r="K7" s="1035">
        <v>2.2999999999999998</v>
      </c>
      <c r="L7" s="1033">
        <v>133</v>
      </c>
      <c r="M7" s="612">
        <v>62</v>
      </c>
      <c r="N7" s="1028">
        <v>71</v>
      </c>
      <c r="O7" s="1034">
        <v>15</v>
      </c>
      <c r="P7" s="612">
        <v>13.4</v>
      </c>
      <c r="Q7" s="1028">
        <v>16.600000000000001</v>
      </c>
      <c r="R7" s="1033">
        <v>361</v>
      </c>
      <c r="S7" s="612">
        <v>203</v>
      </c>
      <c r="T7" s="1035">
        <v>158</v>
      </c>
    </row>
    <row r="8" spans="1:20" x14ac:dyDescent="0.25">
      <c r="A8" s="219">
        <v>2022</v>
      </c>
      <c r="B8" s="617">
        <v>1</v>
      </c>
      <c r="C8" s="947">
        <v>22</v>
      </c>
      <c r="D8" s="981">
        <v>0</v>
      </c>
      <c r="E8" s="981">
        <v>22</v>
      </c>
      <c r="F8" s="1036">
        <v>28</v>
      </c>
      <c r="G8" s="981">
        <v>14</v>
      </c>
      <c r="H8" s="979">
        <v>14</v>
      </c>
      <c r="I8" s="754">
        <v>2.5</v>
      </c>
      <c r="J8" s="981">
        <v>2.2999999999999998</v>
      </c>
      <c r="K8" s="1037">
        <v>2.7</v>
      </c>
      <c r="L8" s="1036">
        <v>140</v>
      </c>
      <c r="M8" s="981">
        <v>59</v>
      </c>
      <c r="N8" s="691">
        <v>81</v>
      </c>
      <c r="O8" s="754">
        <v>13</v>
      </c>
      <c r="P8" s="981">
        <v>10.5</v>
      </c>
      <c r="Q8" s="691">
        <v>15.7</v>
      </c>
      <c r="R8" s="1036">
        <v>319</v>
      </c>
      <c r="S8" s="981">
        <v>167</v>
      </c>
      <c r="T8" s="1037">
        <v>152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18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866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1065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351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84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73.599999999999994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303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84.9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0.5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71.158586688578467</v>
      </c>
      <c r="C21" s="739">
        <f>B10/(B7+B10)*100</f>
        <v>28.841413311421526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92.689295039164492</v>
      </c>
      <c r="C22" s="739">
        <f>B11/(B8+B11)*100</f>
        <v>7.3107049608355092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71.158586688578467</v>
      </c>
      <c r="C26" s="739">
        <f>C21</f>
        <v>28.841413311421526</v>
      </c>
    </row>
    <row r="27" spans="1:10" ht="24.75" x14ac:dyDescent="0.25">
      <c r="A27" s="742" t="s">
        <v>1407</v>
      </c>
      <c r="B27" s="739">
        <f>B22</f>
        <v>92.689295039164492</v>
      </c>
      <c r="C27" s="739">
        <f>C22</f>
        <v>7.3107049608355092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7</v>
      </c>
      <c r="D5" s="914" t="s">
        <v>5</v>
      </c>
      <c r="E5" s="211"/>
      <c r="F5" s="125">
        <v>2021</v>
      </c>
      <c r="G5" s="70">
        <v>7</v>
      </c>
      <c r="H5" s="55">
        <v>0</v>
      </c>
      <c r="I5" s="110">
        <v>7</v>
      </c>
      <c r="J5" s="70">
        <v>18</v>
      </c>
      <c r="K5" s="55">
        <v>0</v>
      </c>
      <c r="L5" s="110">
        <v>18</v>
      </c>
      <c r="M5" s="70">
        <v>885</v>
      </c>
      <c r="N5" s="55">
        <v>1117</v>
      </c>
      <c r="O5" s="70">
        <v>373</v>
      </c>
      <c r="P5" s="110">
        <v>84</v>
      </c>
    </row>
    <row r="6" spans="1:16" x14ac:dyDescent="0.25">
      <c r="A6" s="923" t="s">
        <v>259</v>
      </c>
      <c r="B6" s="1096">
        <v>0</v>
      </c>
      <c r="C6" s="1097">
        <v>18</v>
      </c>
      <c r="D6" s="915" t="s">
        <v>5</v>
      </c>
      <c r="E6" s="254"/>
      <c r="F6" s="125">
        <v>2022</v>
      </c>
      <c r="G6" s="212">
        <v>7</v>
      </c>
      <c r="H6" s="58">
        <v>0</v>
      </c>
      <c r="I6" s="160">
        <v>7</v>
      </c>
      <c r="J6" s="212">
        <v>18</v>
      </c>
      <c r="K6" s="58">
        <v>0</v>
      </c>
      <c r="L6" s="160">
        <v>18</v>
      </c>
      <c r="M6" s="212">
        <v>866</v>
      </c>
      <c r="N6" s="58">
        <v>1065</v>
      </c>
      <c r="O6" s="212">
        <v>351</v>
      </c>
      <c r="P6" s="160">
        <v>84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8</v>
      </c>
      <c r="H7" s="94">
        <v>0</v>
      </c>
      <c r="I7" s="169">
        <v>8</v>
      </c>
      <c r="J7" s="167"/>
      <c r="K7" s="94"/>
      <c r="L7" s="169"/>
      <c r="M7" s="167">
        <v>1237</v>
      </c>
      <c r="N7" s="94">
        <v>1204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7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87.1</v>
      </c>
      <c r="C5" s="611">
        <v>85.1</v>
      </c>
      <c r="D5" s="945">
        <v>89.4</v>
      </c>
      <c r="E5" s="610"/>
      <c r="F5" s="611"/>
      <c r="G5" s="945"/>
      <c r="H5" s="610"/>
      <c r="I5" s="611"/>
      <c r="J5" s="945"/>
      <c r="K5" s="610">
        <v>361</v>
      </c>
      <c r="L5" s="611">
        <v>195</v>
      </c>
      <c r="M5" s="945">
        <v>166</v>
      </c>
      <c r="N5" s="610">
        <v>73.2</v>
      </c>
      <c r="O5" s="611">
        <v>69.900000000000006</v>
      </c>
      <c r="P5" s="945">
        <v>77.599999999999994</v>
      </c>
      <c r="Q5" s="610">
        <v>0.4</v>
      </c>
      <c r="R5" s="611">
        <v>0</v>
      </c>
      <c r="S5" s="945">
        <v>0.9</v>
      </c>
    </row>
    <row r="6" spans="1:19" x14ac:dyDescent="0.25">
      <c r="A6" s="286">
        <v>2021</v>
      </c>
      <c r="B6" s="457">
        <v>83.7</v>
      </c>
      <c r="C6" s="458">
        <v>81.900000000000006</v>
      </c>
      <c r="D6" s="976">
        <v>85.7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318</v>
      </c>
      <c r="L6" s="458">
        <v>174</v>
      </c>
      <c r="M6" s="976">
        <v>144</v>
      </c>
      <c r="N6" s="457">
        <v>68.400000000000006</v>
      </c>
      <c r="O6" s="458">
        <v>66.7</v>
      </c>
      <c r="P6" s="976">
        <v>70.599999999999994</v>
      </c>
      <c r="Q6" s="457">
        <v>-1.1000000000000001</v>
      </c>
      <c r="R6" s="458">
        <v>-1.6</v>
      </c>
      <c r="S6" s="976">
        <v>-0.5</v>
      </c>
    </row>
    <row r="7" spans="1:19" x14ac:dyDescent="0.25">
      <c r="A7" s="286">
        <v>2022</v>
      </c>
      <c r="B7" s="601">
        <v>73.599999999999994</v>
      </c>
      <c r="C7" s="612">
        <v>76.5</v>
      </c>
      <c r="D7" s="980">
        <v>70.400000000000006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303</v>
      </c>
      <c r="L7" s="612">
        <v>164</v>
      </c>
      <c r="M7" s="980">
        <v>139</v>
      </c>
      <c r="N7" s="601">
        <v>84.9</v>
      </c>
      <c r="O7" s="612">
        <v>83.3</v>
      </c>
      <c r="P7" s="980">
        <v>86.9</v>
      </c>
      <c r="Q7" s="601">
        <v>0.5</v>
      </c>
      <c r="R7" s="612">
        <v>0.7</v>
      </c>
      <c r="S7" s="980">
        <v>0.2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2.8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771047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23095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98</v>
      </c>
      <c r="C5" s="616">
        <v>89</v>
      </c>
      <c r="D5" s="616">
        <v>9</v>
      </c>
      <c r="E5" s="599">
        <v>561</v>
      </c>
      <c r="F5" s="616">
        <v>327</v>
      </c>
      <c r="G5" s="945">
        <v>234</v>
      </c>
      <c r="H5" s="616">
        <v>670</v>
      </c>
      <c r="I5" s="616">
        <v>286</v>
      </c>
      <c r="J5" s="616">
        <v>384</v>
      </c>
      <c r="K5" s="217">
        <f>SUM(B5,E5,H5)</f>
        <v>1329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99</v>
      </c>
      <c r="C6" s="612">
        <v>87</v>
      </c>
      <c r="D6" s="946">
        <v>12</v>
      </c>
      <c r="E6" s="601">
        <v>493</v>
      </c>
      <c r="F6" s="612">
        <v>282</v>
      </c>
      <c r="G6" s="946">
        <v>211</v>
      </c>
      <c r="H6" s="601">
        <v>640</v>
      </c>
      <c r="I6" s="612">
        <v>287</v>
      </c>
      <c r="J6" s="612">
        <v>353</v>
      </c>
      <c r="K6" s="218">
        <f>SUM(B6,E6,H6)</f>
        <v>1232</v>
      </c>
      <c r="M6" s="105" t="s">
        <v>284</v>
      </c>
      <c r="N6" s="171">
        <f>IF(ISBLANK(J7),"",J7)</f>
        <v>337</v>
      </c>
      <c r="O6" s="80">
        <f>IF(ISBLANK(I7),"",I7)</f>
        <v>288</v>
      </c>
      <c r="P6" s="211"/>
    </row>
    <row r="7" spans="1:17" ht="24.75" x14ac:dyDescent="0.25">
      <c r="A7" s="218">
        <v>2023</v>
      </c>
      <c r="B7" s="601">
        <v>86</v>
      </c>
      <c r="C7" s="612">
        <v>71</v>
      </c>
      <c r="D7" s="946">
        <v>15</v>
      </c>
      <c r="E7" s="601">
        <v>434</v>
      </c>
      <c r="F7" s="612">
        <v>258</v>
      </c>
      <c r="G7" s="946">
        <v>176</v>
      </c>
      <c r="H7" s="601">
        <v>625</v>
      </c>
      <c r="I7" s="612">
        <v>288</v>
      </c>
      <c r="J7" s="612">
        <v>337</v>
      </c>
      <c r="K7" s="218">
        <f>SUM(B7,E7,H7)</f>
        <v>1145</v>
      </c>
      <c r="M7" s="106" t="s">
        <v>285</v>
      </c>
      <c r="N7" s="220">
        <f>IF(ISBLANK(G7),"",G7)</f>
        <v>176</v>
      </c>
      <c r="O7" s="107">
        <f>IF(ISBLANK(F7),"",F7)</f>
        <v>258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15</v>
      </c>
      <c r="O8" s="83">
        <f>IF(ISBLANK(C7),"",C7)</f>
        <v>71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337</v>
      </c>
      <c r="O13" s="80">
        <f>IF(ISBLANK(I7),"",I7)</f>
        <v>288</v>
      </c>
      <c r="P13" s="211"/>
    </row>
    <row r="14" spans="1:17" ht="27.75" customHeight="1" x14ac:dyDescent="0.25">
      <c r="M14" s="106" t="s">
        <v>515</v>
      </c>
      <c r="N14" s="220">
        <f>IF(ISBLANK(G7),"",G7)</f>
        <v>176</v>
      </c>
      <c r="O14" s="107">
        <f>IF(ISBLANK(F7),"",F7)</f>
        <v>258</v>
      </c>
      <c r="P14" s="211"/>
    </row>
    <row r="15" spans="1:17" ht="26.25" customHeight="1" x14ac:dyDescent="0.25">
      <c r="M15" s="108" t="s">
        <v>516</v>
      </c>
      <c r="N15" s="170">
        <f>IF(ISBLANK(D7),"",D7)</f>
        <v>15</v>
      </c>
      <c r="O15" s="83">
        <f>IF(ISBLANK(C7),"",C7)</f>
        <v>71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54</v>
      </c>
      <c r="C21" s="616">
        <v>43</v>
      </c>
      <c r="D21" s="616">
        <v>11</v>
      </c>
      <c r="E21" s="599">
        <v>177</v>
      </c>
      <c r="F21" s="616">
        <v>98</v>
      </c>
      <c r="G21" s="945">
        <v>79</v>
      </c>
      <c r="H21" s="616">
        <v>200</v>
      </c>
      <c r="I21" s="616">
        <v>80</v>
      </c>
      <c r="J21" s="616">
        <v>120</v>
      </c>
      <c r="K21" s="217">
        <f>SUM(B21,E21,H21)</f>
        <v>431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31</v>
      </c>
      <c r="C22" s="1028">
        <v>31</v>
      </c>
      <c r="D22" s="980">
        <v>0</v>
      </c>
      <c r="E22" s="1034">
        <v>175</v>
      </c>
      <c r="F22" s="1028">
        <v>98</v>
      </c>
      <c r="G22" s="980">
        <v>77</v>
      </c>
      <c r="H22" s="1034">
        <v>197</v>
      </c>
      <c r="I22" s="1028">
        <v>74</v>
      </c>
      <c r="J22" s="1028">
        <v>123</v>
      </c>
      <c r="K22" s="218">
        <f>SUM(B22,E22,H22)</f>
        <v>403</v>
      </c>
      <c r="M22" s="105" t="s">
        <v>284</v>
      </c>
      <c r="N22" s="171">
        <f>IF(ISBLANK(J23),"",J23)</f>
        <v>105</v>
      </c>
      <c r="O22" s="80">
        <f>IF(ISBLANK(I23),"",I23)</f>
        <v>54</v>
      </c>
      <c r="P22" s="211"/>
    </row>
    <row r="23" spans="1:17" ht="24.75" x14ac:dyDescent="0.25">
      <c r="A23" s="218">
        <v>2022</v>
      </c>
      <c r="B23" s="1034">
        <v>25</v>
      </c>
      <c r="C23" s="1028">
        <v>25</v>
      </c>
      <c r="D23" s="980">
        <v>0</v>
      </c>
      <c r="E23" s="1034">
        <v>149</v>
      </c>
      <c r="F23" s="1028">
        <v>87</v>
      </c>
      <c r="G23" s="980">
        <v>62</v>
      </c>
      <c r="H23" s="1034">
        <v>159</v>
      </c>
      <c r="I23" s="1028">
        <v>54</v>
      </c>
      <c r="J23" s="1028">
        <v>105</v>
      </c>
      <c r="K23" s="218">
        <f>SUM(B23,E23,H23)</f>
        <v>333</v>
      </c>
      <c r="M23" s="106" t="s">
        <v>285</v>
      </c>
      <c r="N23" s="220">
        <f>IF(ISBLANK(G23),"",G23)</f>
        <v>62</v>
      </c>
      <c r="O23" s="107">
        <f>IF(ISBLANK(F23),"",F23)</f>
        <v>87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25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105</v>
      </c>
      <c r="O29" s="80">
        <f>IF(ISBLANK(I23),"",I23)</f>
        <v>54</v>
      </c>
      <c r="P29" s="211"/>
    </row>
    <row r="30" spans="1:17" ht="27.75" customHeight="1" x14ac:dyDescent="0.25">
      <c r="M30" s="106" t="s">
        <v>515</v>
      </c>
      <c r="N30" s="220">
        <f>IF(ISBLANK(G23),"",G23)</f>
        <v>62</v>
      </c>
      <c r="O30" s="107">
        <f>IF(ISBLANK(F23),"",F23)</f>
        <v>87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25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552576</v>
      </c>
      <c r="D5" s="253"/>
    </row>
    <row r="6" spans="1:4" ht="30" x14ac:dyDescent="0.25">
      <c r="A6" s="686" t="s">
        <v>474</v>
      </c>
      <c r="B6" s="617">
        <v>218471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1.2</v>
      </c>
      <c r="J5" s="611">
        <v>1.3</v>
      </c>
      <c r="K5" s="945">
        <v>1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1.7</v>
      </c>
      <c r="J6" s="458">
        <v>2.9</v>
      </c>
      <c r="K6" s="976">
        <v>0.4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2.8</v>
      </c>
      <c r="J7" s="612">
        <v>4.0999999999999996</v>
      </c>
      <c r="K7" s="980">
        <v>1.3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21</v>
      </c>
      <c r="C5" s="207">
        <v>23</v>
      </c>
      <c r="G5" s="113"/>
      <c r="H5" s="174" t="s">
        <v>586</v>
      </c>
      <c r="I5" s="207">
        <v>37</v>
      </c>
      <c r="J5" s="207">
        <v>29</v>
      </c>
    </row>
    <row r="6" spans="1:13" ht="15" customHeight="1" x14ac:dyDescent="0.25">
      <c r="A6" s="175" t="s">
        <v>587</v>
      </c>
      <c r="B6" s="208">
        <v>130</v>
      </c>
      <c r="C6" s="208">
        <v>40</v>
      </c>
      <c r="G6" s="113"/>
      <c r="H6" s="175" t="s">
        <v>587</v>
      </c>
      <c r="I6" s="208">
        <v>400</v>
      </c>
      <c r="J6" s="208">
        <v>125</v>
      </c>
    </row>
    <row r="7" spans="1:13" ht="15" customHeight="1" x14ac:dyDescent="0.25">
      <c r="A7" s="175" t="s">
        <v>588</v>
      </c>
      <c r="B7" s="208">
        <v>153</v>
      </c>
      <c r="C7" s="208">
        <v>115</v>
      </c>
      <c r="G7" s="113"/>
      <c r="H7" s="175" t="s">
        <v>588</v>
      </c>
      <c r="I7" s="208">
        <v>1672</v>
      </c>
      <c r="J7" s="208">
        <v>519</v>
      </c>
    </row>
    <row r="8" spans="1:13" ht="15" customHeight="1" x14ac:dyDescent="0.25">
      <c r="A8" s="175" t="s">
        <v>589</v>
      </c>
      <c r="B8" s="208">
        <v>413</v>
      </c>
      <c r="C8" s="208">
        <v>337</v>
      </c>
      <c r="G8" s="113"/>
      <c r="H8" s="175" t="s">
        <v>589</v>
      </c>
      <c r="I8" s="208">
        <v>4857</v>
      </c>
      <c r="J8" s="208">
        <v>2917</v>
      </c>
    </row>
    <row r="9" spans="1:13" ht="15" customHeight="1" x14ac:dyDescent="0.25">
      <c r="A9" s="175" t="s">
        <v>590</v>
      </c>
      <c r="B9" s="208">
        <v>434</v>
      </c>
      <c r="C9" s="208">
        <v>676</v>
      </c>
      <c r="G9" s="113"/>
      <c r="H9" s="175" t="s">
        <v>590</v>
      </c>
      <c r="I9" s="208">
        <v>4764</v>
      </c>
      <c r="J9" s="208">
        <v>7527</v>
      </c>
    </row>
    <row r="10" spans="1:13" ht="15" customHeight="1" x14ac:dyDescent="0.25">
      <c r="A10" s="175" t="s">
        <v>591</v>
      </c>
      <c r="B10" s="208">
        <v>39</v>
      </c>
      <c r="C10" s="208">
        <v>56</v>
      </c>
      <c r="G10" s="113"/>
      <c r="H10" s="175" t="s">
        <v>591</v>
      </c>
      <c r="I10" s="208">
        <v>331</v>
      </c>
      <c r="J10" s="208">
        <v>409</v>
      </c>
    </row>
    <row r="11" spans="1:13" ht="15" customHeight="1" x14ac:dyDescent="0.25">
      <c r="A11" s="176" t="s">
        <v>592</v>
      </c>
      <c r="B11" s="209">
        <v>39</v>
      </c>
      <c r="C11" s="209">
        <v>63</v>
      </c>
      <c r="G11" s="113"/>
      <c r="H11" s="176" t="s">
        <v>592</v>
      </c>
      <c r="I11" s="209">
        <v>1829</v>
      </c>
      <c r="J11" s="209">
        <v>2022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21</v>
      </c>
      <c r="C17" s="178">
        <f>IF(ISBLANK(C5),"0",C5)</f>
        <v>23</v>
      </c>
      <c r="G17" s="113"/>
      <c r="H17" s="174" t="s">
        <v>586</v>
      </c>
      <c r="I17" s="177">
        <f>IF(ISBLANK(I5),"0",I5)</f>
        <v>37</v>
      </c>
      <c r="J17" s="178">
        <f>IF(ISBLANK(J5),"0",J5)</f>
        <v>29</v>
      </c>
    </row>
    <row r="18" spans="1:13" ht="15" customHeight="1" x14ac:dyDescent="0.25">
      <c r="A18" s="175" t="s">
        <v>587</v>
      </c>
      <c r="B18" s="179">
        <f t="shared" ref="B18:C18" si="0">IF(ISBLANK(B6),"0",B6)</f>
        <v>130</v>
      </c>
      <c r="C18" s="180">
        <f t="shared" si="0"/>
        <v>40</v>
      </c>
      <c r="G18" s="113"/>
      <c r="H18" s="175" t="s">
        <v>587</v>
      </c>
      <c r="I18" s="179">
        <f t="shared" ref="I18:J18" si="1">IF(ISBLANK(I6),"0",I6)</f>
        <v>400</v>
      </c>
      <c r="J18" s="180">
        <f t="shared" si="1"/>
        <v>125</v>
      </c>
    </row>
    <row r="19" spans="1:13" ht="15" customHeight="1" x14ac:dyDescent="0.25">
      <c r="A19" s="175" t="s">
        <v>588</v>
      </c>
      <c r="B19" s="179">
        <f t="shared" ref="B19:C19" si="2">IF(ISBLANK(B7),"0",B7)</f>
        <v>153</v>
      </c>
      <c r="C19" s="180">
        <f t="shared" si="2"/>
        <v>115</v>
      </c>
      <c r="G19" s="113"/>
      <c r="H19" s="175" t="s">
        <v>588</v>
      </c>
      <c r="I19" s="179">
        <f t="shared" ref="I19:J19" si="3">IF(ISBLANK(I7),"0",I7)</f>
        <v>1672</v>
      </c>
      <c r="J19" s="180">
        <f t="shared" si="3"/>
        <v>519</v>
      </c>
    </row>
    <row r="20" spans="1:13" ht="15" customHeight="1" x14ac:dyDescent="0.25">
      <c r="A20" s="175" t="s">
        <v>589</v>
      </c>
      <c r="B20" s="179">
        <f t="shared" ref="B20:C20" si="4">IF(ISBLANK(B8),"0",B8)</f>
        <v>413</v>
      </c>
      <c r="C20" s="180">
        <f t="shared" si="4"/>
        <v>337</v>
      </c>
      <c r="G20" s="113"/>
      <c r="H20" s="175" t="s">
        <v>589</v>
      </c>
      <c r="I20" s="179">
        <f t="shared" ref="I20:J20" si="5">IF(ISBLANK(I8),"0",I8)</f>
        <v>4857</v>
      </c>
      <c r="J20" s="180">
        <f t="shared" si="5"/>
        <v>2917</v>
      </c>
    </row>
    <row r="21" spans="1:13" ht="15" customHeight="1" x14ac:dyDescent="0.25">
      <c r="A21" s="175" t="s">
        <v>590</v>
      </c>
      <c r="B21" s="179">
        <f t="shared" ref="B21:C21" si="6">IF(ISBLANK(B9),"0",B9)</f>
        <v>434</v>
      </c>
      <c r="C21" s="180">
        <f t="shared" si="6"/>
        <v>676</v>
      </c>
      <c r="G21" s="113"/>
      <c r="H21" s="175" t="s">
        <v>590</v>
      </c>
      <c r="I21" s="179">
        <f t="shared" ref="I21:J21" si="7">IF(ISBLANK(I9),"0",I9)</f>
        <v>4764</v>
      </c>
      <c r="J21" s="180">
        <f t="shared" si="7"/>
        <v>7527</v>
      </c>
    </row>
    <row r="22" spans="1:13" ht="15" customHeight="1" x14ac:dyDescent="0.25">
      <c r="A22" s="175" t="s">
        <v>591</v>
      </c>
      <c r="B22" s="179">
        <f t="shared" ref="B22:C22" si="8">IF(ISBLANK(B10),"0",B10)</f>
        <v>39</v>
      </c>
      <c r="C22" s="180">
        <f t="shared" si="8"/>
        <v>56</v>
      </c>
      <c r="G22" s="113"/>
      <c r="H22" s="175" t="s">
        <v>591</v>
      </c>
      <c r="I22" s="179">
        <f t="shared" ref="I22:J22" si="9">IF(ISBLANK(I10),"0",I10)</f>
        <v>331</v>
      </c>
      <c r="J22" s="180">
        <f t="shared" si="9"/>
        <v>409</v>
      </c>
    </row>
    <row r="23" spans="1:13" ht="15" customHeight="1" x14ac:dyDescent="0.25">
      <c r="A23" s="176" t="s">
        <v>592</v>
      </c>
      <c r="B23" s="181">
        <f t="shared" ref="B23:C23" si="10">IF(ISBLANK(B11),"0",B11)</f>
        <v>39</v>
      </c>
      <c r="C23" s="182">
        <f t="shared" si="10"/>
        <v>63</v>
      </c>
      <c r="G23" s="113"/>
      <c r="H23" s="176" t="s">
        <v>592</v>
      </c>
      <c r="I23" s="181">
        <f t="shared" ref="I23:J23" si="11">IF(ISBLANK(I11),"0",I11)</f>
        <v>1829</v>
      </c>
      <c r="J23" s="182">
        <f t="shared" si="11"/>
        <v>2022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1.7087062652563059</v>
      </c>
      <c r="C29" s="184">
        <f>C17/SUM(C17:C23)*100</f>
        <v>1.7557251908396947</v>
      </c>
      <c r="D29" s="253"/>
      <c r="E29" s="253"/>
      <c r="G29" s="113"/>
      <c r="H29" s="174" t="s">
        <v>593</v>
      </c>
      <c r="I29" s="184">
        <f>I17/SUM(I17:I23)*100</f>
        <v>0.26637868970482359</v>
      </c>
      <c r="J29" s="184">
        <f>J17/SUM(J17:J23)*100</f>
        <v>0.21405373486861529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10.577705451586656</v>
      </c>
      <c r="C30" s="185">
        <f>C18/SUM(C17:C23)*100</f>
        <v>3.0534351145038165</v>
      </c>
      <c r="D30" s="253"/>
      <c r="E30" s="253"/>
      <c r="G30" s="113"/>
      <c r="H30" s="175" t="s">
        <v>594</v>
      </c>
      <c r="I30" s="185">
        <f>I18/SUM(I17:I23)*100</f>
        <v>2.8797696184305255</v>
      </c>
      <c r="J30" s="185">
        <f>J18/SUM(J17:J23)*100</f>
        <v>0.9226454089164452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12.449145646867372</v>
      </c>
      <c r="C31" s="185">
        <f>C19/SUM(C17:C23)*100</f>
        <v>8.778625954198473</v>
      </c>
      <c r="D31" s="253"/>
      <c r="E31" s="253"/>
      <c r="G31" s="113"/>
      <c r="H31" s="175" t="s">
        <v>595</v>
      </c>
      <c r="I31" s="185">
        <f>I19/SUM(I17:I23)*100</f>
        <v>12.037437005039598</v>
      </c>
      <c r="J31" s="185">
        <f>J19/SUM(J17:J23)*100</f>
        <v>3.8308237378210803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33.604556550040684</v>
      </c>
      <c r="C32" s="185">
        <f>C20/SUM(C17:C23)*100</f>
        <v>25.725190839694655</v>
      </c>
      <c r="D32" s="253"/>
      <c r="E32" s="253"/>
      <c r="G32" s="113"/>
      <c r="H32" s="175" t="s">
        <v>596</v>
      </c>
      <c r="I32" s="185">
        <f>I20/SUM(I17:I23)*100</f>
        <v>34.967602591792655</v>
      </c>
      <c r="J32" s="185">
        <f>J20/SUM(J17:J23)*100</f>
        <v>21.530853262474167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35.313262815296994</v>
      </c>
      <c r="C33" s="185">
        <f>C21/SUM(C17:C23)*100</f>
        <v>51.603053435114496</v>
      </c>
      <c r="D33" s="253"/>
      <c r="E33" s="253"/>
      <c r="G33" s="113"/>
      <c r="H33" s="175" t="s">
        <v>597</v>
      </c>
      <c r="I33" s="185">
        <f>I21/SUM(I17:I23)*100</f>
        <v>34.29805615550756</v>
      </c>
      <c r="J33" s="185">
        <f>J21/SUM(J17:J23)*100</f>
        <v>55.558015943312668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3.1733116354759972</v>
      </c>
      <c r="C34" s="185">
        <f>C22/SUM(C17:C23)*100</f>
        <v>4.2748091603053435</v>
      </c>
      <c r="D34" s="253"/>
      <c r="E34" s="253"/>
      <c r="G34" s="113"/>
      <c r="H34" s="175" t="s">
        <v>598</v>
      </c>
      <c r="I34" s="185">
        <f>I22/SUM(I17:I23)*100</f>
        <v>2.3830093592512598</v>
      </c>
      <c r="J34" s="185">
        <f>J22/SUM(J17:J23)*100</f>
        <v>3.0188957779746088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3.1733116354759972</v>
      </c>
      <c r="C35" s="186">
        <f>C23/SUM(C17:C23)*100</f>
        <v>4.8091603053435117</v>
      </c>
      <c r="D35" s="253"/>
      <c r="E35" s="253"/>
      <c r="G35" s="113"/>
      <c r="H35" s="176" t="s">
        <v>599</v>
      </c>
      <c r="I35" s="186">
        <f>I23/SUM(I17:I23)*100</f>
        <v>13.16774658027358</v>
      </c>
      <c r="J35" s="186">
        <f>J23/SUM(J17:J23)*100</f>
        <v>14.924712134632417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1.7087062652563059</v>
      </c>
      <c r="C41" s="184">
        <f t="shared" si="12"/>
        <v>1.7557251908396947</v>
      </c>
      <c r="G41" s="113"/>
      <c r="H41" s="174" t="s">
        <v>601</v>
      </c>
      <c r="I41" s="184">
        <f t="shared" ref="I41:J41" si="13">I29</f>
        <v>0.26637868970482359</v>
      </c>
      <c r="J41" s="184">
        <f t="shared" si="13"/>
        <v>0.21405373486861529</v>
      </c>
    </row>
    <row r="42" spans="1:12" x14ac:dyDescent="0.25">
      <c r="A42" s="175" t="s">
        <v>602</v>
      </c>
      <c r="B42" s="185">
        <f t="shared" si="12"/>
        <v>10.577705451586656</v>
      </c>
      <c r="C42" s="185">
        <f t="shared" si="12"/>
        <v>3.0534351145038165</v>
      </c>
      <c r="G42" s="113"/>
      <c r="H42" s="175" t="s">
        <v>602</v>
      </c>
      <c r="I42" s="185">
        <f t="shared" ref="I42:J42" si="14">I30</f>
        <v>2.8797696184305255</v>
      </c>
      <c r="J42" s="185">
        <f t="shared" si="14"/>
        <v>0.9226454089164452</v>
      </c>
    </row>
    <row r="43" spans="1:12" x14ac:dyDescent="0.25">
      <c r="A43" s="175" t="s">
        <v>603</v>
      </c>
      <c r="B43" s="185">
        <f t="shared" si="12"/>
        <v>12.449145646867372</v>
      </c>
      <c r="C43" s="185">
        <f t="shared" si="12"/>
        <v>8.778625954198473</v>
      </c>
      <c r="G43" s="113"/>
      <c r="H43" s="175" t="s">
        <v>603</v>
      </c>
      <c r="I43" s="185">
        <f t="shared" ref="I43:J43" si="15">I31</f>
        <v>12.037437005039598</v>
      </c>
      <c r="J43" s="185">
        <f t="shared" si="15"/>
        <v>3.8308237378210803</v>
      </c>
    </row>
    <row r="44" spans="1:12" x14ac:dyDescent="0.25">
      <c r="A44" s="175" t="s">
        <v>604</v>
      </c>
      <c r="B44" s="185">
        <f t="shared" si="12"/>
        <v>33.604556550040684</v>
      </c>
      <c r="C44" s="185">
        <f t="shared" si="12"/>
        <v>25.725190839694655</v>
      </c>
      <c r="G44" s="113"/>
      <c r="H44" s="175" t="s">
        <v>604</v>
      </c>
      <c r="I44" s="185">
        <f t="shared" ref="I44:J44" si="16">I32</f>
        <v>34.967602591792655</v>
      </c>
      <c r="J44" s="185">
        <f t="shared" si="16"/>
        <v>21.530853262474167</v>
      </c>
    </row>
    <row r="45" spans="1:12" x14ac:dyDescent="0.25">
      <c r="A45" s="175" t="s">
        <v>605</v>
      </c>
      <c r="B45" s="185">
        <f t="shared" si="12"/>
        <v>35.313262815296994</v>
      </c>
      <c r="C45" s="185">
        <f t="shared" si="12"/>
        <v>51.603053435114496</v>
      </c>
      <c r="G45" s="113"/>
      <c r="H45" s="175" t="s">
        <v>605</v>
      </c>
      <c r="I45" s="185">
        <f t="shared" ref="I45:J45" si="17">I33</f>
        <v>34.29805615550756</v>
      </c>
      <c r="J45" s="185">
        <f t="shared" si="17"/>
        <v>55.558015943312668</v>
      </c>
    </row>
    <row r="46" spans="1:12" x14ac:dyDescent="0.25">
      <c r="A46" s="175" t="s">
        <v>606</v>
      </c>
      <c r="B46" s="185">
        <f t="shared" si="12"/>
        <v>3.1733116354759972</v>
      </c>
      <c r="C46" s="185">
        <f t="shared" si="12"/>
        <v>4.2748091603053435</v>
      </c>
      <c r="G46" s="113"/>
      <c r="H46" s="175" t="s">
        <v>606</v>
      </c>
      <c r="I46" s="185">
        <f t="shared" ref="I46:J46" si="18">I34</f>
        <v>2.3830093592512598</v>
      </c>
      <c r="J46" s="185">
        <f t="shared" si="18"/>
        <v>3.0188957779746088</v>
      </c>
    </row>
    <row r="47" spans="1:12" x14ac:dyDescent="0.25">
      <c r="A47" s="176" t="s">
        <v>607</v>
      </c>
      <c r="B47" s="186">
        <f t="shared" si="12"/>
        <v>3.1733116354759972</v>
      </c>
      <c r="C47" s="186">
        <f t="shared" si="12"/>
        <v>4.8091603053435117</v>
      </c>
      <c r="G47" s="113"/>
      <c r="H47" s="176" t="s">
        <v>607</v>
      </c>
      <c r="I47" s="186">
        <f t="shared" ref="I47:J47" si="19">I35</f>
        <v>13.16774658027358</v>
      </c>
      <c r="J47" s="186">
        <f t="shared" si="19"/>
        <v>14.924712134632417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815</v>
      </c>
      <c r="C5" s="207">
        <v>765</v>
      </c>
      <c r="D5" s="253"/>
      <c r="E5" s="253"/>
      <c r="F5" s="1003"/>
      <c r="H5" s="174" t="s">
        <v>624</v>
      </c>
      <c r="I5" s="207">
        <v>2476</v>
      </c>
      <c r="J5" s="207">
        <v>1279</v>
      </c>
    </row>
    <row r="6" spans="1:10" ht="15" customHeight="1" x14ac:dyDescent="0.25">
      <c r="A6" s="175" t="s">
        <v>625</v>
      </c>
      <c r="B6" s="208">
        <v>179</v>
      </c>
      <c r="C6" s="208">
        <v>224</v>
      </c>
      <c r="D6" s="253"/>
      <c r="E6" s="253"/>
      <c r="F6" s="1003"/>
      <c r="H6" s="175" t="s">
        <v>625</v>
      </c>
      <c r="I6" s="208">
        <v>5907</v>
      </c>
      <c r="J6" s="208">
        <v>5313</v>
      </c>
    </row>
    <row r="7" spans="1:10" ht="15" customHeight="1" x14ac:dyDescent="0.25">
      <c r="A7" s="176" t="s">
        <v>626</v>
      </c>
      <c r="B7" s="209">
        <v>235</v>
      </c>
      <c r="C7" s="209">
        <v>321</v>
      </c>
      <c r="D7" s="253"/>
      <c r="E7" s="253"/>
      <c r="F7" s="1003"/>
      <c r="H7" s="175" t="s">
        <v>626</v>
      </c>
      <c r="I7" s="208">
        <v>5489</v>
      </c>
      <c r="J7" s="208">
        <v>6943</v>
      </c>
    </row>
    <row r="8" spans="1:10" x14ac:dyDescent="0.25">
      <c r="D8" s="253"/>
      <c r="E8" s="253"/>
      <c r="F8" s="1003"/>
      <c r="H8" s="176" t="s">
        <v>2351</v>
      </c>
      <c r="I8" s="209">
        <v>18</v>
      </c>
      <c r="J8" s="209">
        <v>13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815</v>
      </c>
      <c r="C13" s="178">
        <f>IF(ISBLANK(C5),"0",C5)</f>
        <v>765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179</v>
      </c>
      <c r="C14" s="180">
        <f t="shared" si="0"/>
        <v>224</v>
      </c>
      <c r="D14" s="253"/>
      <c r="E14" s="253"/>
      <c r="F14" s="1003"/>
      <c r="H14" s="174" t="s">
        <v>624</v>
      </c>
      <c r="I14" s="177">
        <f>IF(ISBLANK(I5),"0",I5)</f>
        <v>2476</v>
      </c>
      <c r="J14" s="178">
        <f>IF(ISBLANK(J5),"0",J5)</f>
        <v>1279</v>
      </c>
    </row>
    <row r="15" spans="1:10" ht="15" customHeight="1" x14ac:dyDescent="0.25">
      <c r="A15" s="176" t="s">
        <v>626</v>
      </c>
      <c r="B15" s="181">
        <f t="shared" si="0"/>
        <v>235</v>
      </c>
      <c r="C15" s="182">
        <f t="shared" si="0"/>
        <v>321</v>
      </c>
      <c r="D15" s="253"/>
      <c r="E15" s="253"/>
      <c r="F15" s="1003"/>
      <c r="H15" s="175" t="s">
        <v>625</v>
      </c>
      <c r="I15" s="179">
        <f t="shared" ref="I15:J15" si="1">IF(ISBLANK(I6),"0",I6)</f>
        <v>5907</v>
      </c>
      <c r="J15" s="180">
        <f t="shared" si="1"/>
        <v>5313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5489</v>
      </c>
      <c r="J16" s="180">
        <f t="shared" si="2"/>
        <v>6943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18</v>
      </c>
      <c r="J17" s="182">
        <f t="shared" si="3"/>
        <v>13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66.314076484947122</v>
      </c>
      <c r="C21" s="184">
        <f>C13/SUM(C13:C15)*100</f>
        <v>58.396946564885496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14.564686737184704</v>
      </c>
      <c r="C22" s="185">
        <f>C14/SUM(C13:C15)*100</f>
        <v>17.099236641221374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19.121236777868187</v>
      </c>
      <c r="C23" s="186">
        <f>C15/SUM(C13:C15)*100</f>
        <v>24.503816793893129</v>
      </c>
      <c r="D23" s="253"/>
      <c r="E23" s="253"/>
      <c r="F23" s="1003"/>
      <c r="H23" s="174" t="s">
        <v>629</v>
      </c>
      <c r="I23" s="184">
        <f>I14/SUM(I14:I17)*100</f>
        <v>17.825773938084954</v>
      </c>
      <c r="J23" s="184">
        <f>J14/SUM(J14:J17)*100</f>
        <v>9.4405078240330678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42.52699784017279</v>
      </c>
      <c r="J24" s="185">
        <f>J15/SUM(J14:J17)*100</f>
        <v>39.216120460584584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39.517638588912888</v>
      </c>
      <c r="J25" s="185">
        <f>J16/SUM(J14:J17)*100</f>
        <v>51.247416592855032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0.12958963282937366</v>
      </c>
      <c r="J26" s="186">
        <f>J17/SUM(J14:J17)*100</f>
        <v>9.5955122527310296E-2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66.314076484947122</v>
      </c>
      <c r="C29" s="189">
        <f t="shared" si="4"/>
        <v>58.396946564885496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14.564686737184704</v>
      </c>
      <c r="C30" s="192">
        <f t="shared" si="4"/>
        <v>17.099236641221374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19.121236777868187</v>
      </c>
      <c r="C31" s="195">
        <f t="shared" si="4"/>
        <v>24.503816793893129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17.825773938084954</v>
      </c>
      <c r="J32" s="189">
        <f>J23</f>
        <v>9.4405078240330678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42.52699784017279</v>
      </c>
      <c r="J33" s="192">
        <f t="shared" si="5"/>
        <v>39.216120460584584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39.517638588912888</v>
      </c>
      <c r="J34" s="192">
        <f t="shared" si="6"/>
        <v>51.247416592855032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0.12958963282937366</v>
      </c>
      <c r="J35" s="195">
        <f t="shared" si="7"/>
        <v>9.5955122527310296E-2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264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33386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126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10.4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7.4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73.61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37.5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75.400000000000006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1</v>
      </c>
      <c r="E5" s="28"/>
      <c r="J5" s="654" t="s">
        <v>542</v>
      </c>
      <c r="K5" s="669">
        <f>IF(ISBLANK(B5),"",B5)</f>
        <v>1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0</v>
      </c>
      <c r="C6" s="657">
        <v>5</v>
      </c>
      <c r="E6" s="44"/>
      <c r="J6" s="656" t="s">
        <v>543</v>
      </c>
      <c r="K6" s="670">
        <f t="shared" ref="K6:K10" si="0">IF(ISBLANK(B6),"",B6)</f>
        <v>0</v>
      </c>
      <c r="L6" s="619">
        <f t="shared" ref="L6:L10" si="1">IF(ISBLANK(C6),"",C6)</f>
        <v>5</v>
      </c>
      <c r="N6" s="44"/>
    </row>
    <row r="7" spans="1:15" x14ac:dyDescent="0.25">
      <c r="A7" s="656" t="s">
        <v>641</v>
      </c>
      <c r="B7" s="657">
        <v>9</v>
      </c>
      <c r="C7" s="657">
        <v>7</v>
      </c>
      <c r="E7" s="44"/>
      <c r="J7" s="656" t="s">
        <v>641</v>
      </c>
      <c r="K7" s="670">
        <f t="shared" si="0"/>
        <v>9</v>
      </c>
      <c r="L7" s="619">
        <f t="shared" si="1"/>
        <v>7</v>
      </c>
      <c r="N7" s="44"/>
    </row>
    <row r="8" spans="1:15" x14ac:dyDescent="0.25">
      <c r="A8" s="650" t="s">
        <v>642</v>
      </c>
      <c r="B8" s="651">
        <v>12</v>
      </c>
      <c r="C8" s="651">
        <v>3</v>
      </c>
      <c r="E8" s="21"/>
      <c r="J8" s="650" t="s">
        <v>642</v>
      </c>
      <c r="K8" s="670">
        <f t="shared" si="0"/>
        <v>12</v>
      </c>
      <c r="L8" s="619">
        <f t="shared" si="1"/>
        <v>3</v>
      </c>
      <c r="N8" s="21"/>
    </row>
    <row r="9" spans="1:15" x14ac:dyDescent="0.25">
      <c r="A9" s="650" t="s">
        <v>643</v>
      </c>
      <c r="B9" s="651">
        <v>15</v>
      </c>
      <c r="C9" s="651">
        <v>1</v>
      </c>
      <c r="E9" s="21"/>
      <c r="J9" s="650" t="s">
        <v>643</v>
      </c>
      <c r="K9" s="670">
        <f t="shared" si="0"/>
        <v>15</v>
      </c>
      <c r="L9" s="619">
        <f t="shared" si="1"/>
        <v>1</v>
      </c>
      <c r="N9" s="21"/>
    </row>
    <row r="10" spans="1:15" x14ac:dyDescent="0.25">
      <c r="A10" s="652" t="s">
        <v>365</v>
      </c>
      <c r="B10" s="653">
        <v>76</v>
      </c>
      <c r="C10" s="653">
        <v>15</v>
      </c>
      <c r="J10" s="652" t="s">
        <v>365</v>
      </c>
      <c r="K10" s="671">
        <f t="shared" si="0"/>
        <v>76</v>
      </c>
      <c r="L10" s="620">
        <f t="shared" si="1"/>
        <v>15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8.48</v>
      </c>
      <c r="C15" s="197"/>
      <c r="D15" s="253"/>
      <c r="E15" s="211"/>
      <c r="F15" s="253"/>
      <c r="G15" s="253"/>
      <c r="J15" s="673" t="s">
        <v>488</v>
      </c>
      <c r="K15" s="674">
        <f>B15</f>
        <v>8.48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2.2599999999999998</v>
      </c>
      <c r="C16" s="197"/>
      <c r="D16" s="253"/>
      <c r="E16" s="254"/>
      <c r="F16" s="253"/>
      <c r="G16" s="253"/>
      <c r="J16" s="675" t="s">
        <v>489</v>
      </c>
      <c r="K16" s="676">
        <f>B16</f>
        <v>2.2599999999999998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5.28</v>
      </c>
      <c r="C19" s="198"/>
      <c r="D19" s="255"/>
      <c r="E19" s="256"/>
      <c r="F19" s="253"/>
      <c r="G19" s="253"/>
      <c r="J19" s="672" t="s">
        <v>502</v>
      </c>
      <c r="K19" s="676">
        <f>B19</f>
        <v>5.28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5.28</v>
      </c>
      <c r="C21" s="253"/>
      <c r="D21" s="253"/>
      <c r="E21" s="253"/>
      <c r="F21" s="253"/>
      <c r="G21" s="253"/>
      <c r="J21" s="661" t="s">
        <v>498</v>
      </c>
      <c r="K21" s="679">
        <f>B21</f>
        <v>5.28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6</v>
      </c>
      <c r="C32" s="655">
        <v>4</v>
      </c>
      <c r="E32" s="28"/>
      <c r="J32" s="654" t="s">
        <v>542</v>
      </c>
      <c r="K32" s="669">
        <f>IF(ISBLANK(B32),"",B32)</f>
        <v>6</v>
      </c>
      <c r="L32" s="618">
        <f>IF(ISBLANK(C32),"",C32)</f>
        <v>4</v>
      </c>
      <c r="N32" s="28"/>
    </row>
    <row r="33" spans="1:15" x14ac:dyDescent="0.25">
      <c r="A33" s="656" t="s">
        <v>543</v>
      </c>
      <c r="B33" s="657">
        <v>1</v>
      </c>
      <c r="C33" s="657">
        <v>2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14</v>
      </c>
      <c r="C34" s="657">
        <v>21</v>
      </c>
      <c r="E34" s="44"/>
      <c r="J34" s="656" t="s">
        <v>641</v>
      </c>
      <c r="K34" s="670">
        <f t="shared" si="2"/>
        <v>14</v>
      </c>
      <c r="L34" s="619">
        <f t="shared" si="3"/>
        <v>21</v>
      </c>
      <c r="N34" s="44"/>
    </row>
    <row r="35" spans="1:15" x14ac:dyDescent="0.25">
      <c r="A35" s="650" t="s">
        <v>642</v>
      </c>
      <c r="B35" s="651">
        <v>28</v>
      </c>
      <c r="C35" s="651">
        <v>17</v>
      </c>
      <c r="E35" s="21"/>
      <c r="J35" s="650" t="s">
        <v>642</v>
      </c>
      <c r="K35" s="670">
        <f t="shared" si="2"/>
        <v>28</v>
      </c>
      <c r="L35" s="619">
        <f t="shared" si="3"/>
        <v>17</v>
      </c>
      <c r="N35" s="21"/>
    </row>
    <row r="36" spans="1:15" x14ac:dyDescent="0.25">
      <c r="A36" s="650" t="s">
        <v>643</v>
      </c>
      <c r="B36" s="651">
        <v>66</v>
      </c>
      <c r="C36" s="651">
        <v>8</v>
      </c>
      <c r="E36" s="21"/>
      <c r="J36" s="650" t="s">
        <v>643</v>
      </c>
      <c r="K36" s="670">
        <f t="shared" si="2"/>
        <v>66</v>
      </c>
      <c r="L36" s="619">
        <f t="shared" si="3"/>
        <v>8</v>
      </c>
      <c r="N36" s="21"/>
    </row>
    <row r="37" spans="1:15" x14ac:dyDescent="0.25">
      <c r="A37" s="652" t="s">
        <v>365</v>
      </c>
      <c r="B37" s="653">
        <v>230</v>
      </c>
      <c r="C37" s="653">
        <v>39</v>
      </c>
      <c r="J37" s="652" t="s">
        <v>365</v>
      </c>
      <c r="K37" s="671">
        <f t="shared" si="2"/>
        <v>230</v>
      </c>
      <c r="L37" s="620">
        <f t="shared" si="3"/>
        <v>39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2.34</v>
      </c>
      <c r="C42" s="197"/>
      <c r="D42" s="253"/>
      <c r="E42" s="211"/>
      <c r="F42" s="253"/>
      <c r="G42" s="253"/>
      <c r="J42" s="673" t="s">
        <v>488</v>
      </c>
      <c r="K42" s="674">
        <f>B42</f>
        <v>2.34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0.63</v>
      </c>
      <c r="C43" s="197"/>
      <c r="D43" s="253"/>
      <c r="E43" s="254"/>
      <c r="F43" s="253"/>
      <c r="G43" s="253"/>
      <c r="J43" s="675" t="s">
        <v>489</v>
      </c>
      <c r="K43" s="676">
        <f>B43</f>
        <v>0.63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1.49</v>
      </c>
      <c r="C46" s="198"/>
      <c r="D46" s="255"/>
      <c r="E46" s="256"/>
      <c r="F46" s="253"/>
      <c r="G46" s="253"/>
      <c r="J46" s="672" t="s">
        <v>502</v>
      </c>
      <c r="K46" s="676">
        <f>B46</f>
        <v>1.49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1.49</v>
      </c>
      <c r="C48" s="253"/>
      <c r="D48" s="253"/>
      <c r="E48" s="253"/>
      <c r="F48" s="253"/>
      <c r="G48" s="253"/>
      <c r="J48" s="661" t="s">
        <v>498</v>
      </c>
      <c r="K48" s="679">
        <f>B48</f>
        <v>1.49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43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0.36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3.3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100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92.1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438655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13139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122</v>
      </c>
      <c r="E4" s="600">
        <v>0.76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3</v>
      </c>
      <c r="C5" s="602">
        <v>8.9</v>
      </c>
      <c r="D5" s="751">
        <v>122.6</v>
      </c>
      <c r="E5" s="751">
        <v>0.81</v>
      </c>
      <c r="G5" s="647" t="s">
        <v>446</v>
      </c>
      <c r="H5" s="648">
        <f>IF(ISBLANK(B4),"",B4)</f>
        <v>0</v>
      </c>
      <c r="I5" s="648">
        <f>IF(ISBLANK(B5),"",B5)</f>
        <v>3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6.1</v>
      </c>
      <c r="D6" s="959">
        <v>100</v>
      </c>
      <c r="E6" s="959">
        <v>1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8.9</v>
      </c>
      <c r="J9" s="649">
        <f>IF(ISBLANK(C6),"",C6)</f>
        <v>6.1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41</v>
      </c>
      <c r="C4" s="643">
        <v>1.4</v>
      </c>
      <c r="D4" s="643">
        <v>0.8</v>
      </c>
      <c r="E4" s="643">
        <v>0.24</v>
      </c>
      <c r="F4" s="643">
        <v>1</v>
      </c>
      <c r="G4" s="643">
        <v>4</v>
      </c>
      <c r="H4" s="1066"/>
      <c r="I4" s="253"/>
      <c r="J4" s="253"/>
      <c r="K4" s="253"/>
    </row>
    <row r="5" spans="1:11" x14ac:dyDescent="0.25">
      <c r="A5" s="480">
        <v>2021</v>
      </c>
      <c r="B5" s="602">
        <v>43</v>
      </c>
      <c r="C5" s="602">
        <v>1.4</v>
      </c>
      <c r="D5" s="602">
        <v>0.8</v>
      </c>
      <c r="E5" s="602">
        <v>0.24</v>
      </c>
      <c r="F5" s="602">
        <v>0.8</v>
      </c>
      <c r="G5" s="602">
        <v>3.6</v>
      </c>
      <c r="H5" s="1066"/>
      <c r="I5" s="253"/>
      <c r="J5" s="253"/>
      <c r="K5" s="253"/>
    </row>
    <row r="6" spans="1:11" x14ac:dyDescent="0.25">
      <c r="A6" s="360">
        <v>2022</v>
      </c>
      <c r="B6" s="602">
        <v>43</v>
      </c>
      <c r="C6" s="602">
        <v>1.3</v>
      </c>
      <c r="D6" s="602">
        <v>0.9</v>
      </c>
      <c r="E6" s="602">
        <v>0.36</v>
      </c>
      <c r="F6" s="602">
        <v>0.6</v>
      </c>
      <c r="G6" s="602">
        <v>3.3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88.6</v>
      </c>
      <c r="C5" s="602">
        <v>76.8</v>
      </c>
      <c r="D5" s="602">
        <v>4</v>
      </c>
      <c r="E5" s="602">
        <v>13.3</v>
      </c>
      <c r="F5" s="253"/>
      <c r="G5" s="253"/>
      <c r="H5" s="253"/>
    </row>
    <row r="6" spans="1:8" x14ac:dyDescent="0.25">
      <c r="A6" s="360">
        <v>2021</v>
      </c>
      <c r="B6" s="602">
        <v>88.4</v>
      </c>
      <c r="C6" s="602">
        <v>90</v>
      </c>
      <c r="D6" s="602">
        <v>2</v>
      </c>
      <c r="E6" s="602">
        <v>6.6</v>
      </c>
      <c r="F6" s="253"/>
      <c r="G6" s="253"/>
      <c r="H6" s="253"/>
    </row>
    <row r="7" spans="1:8" x14ac:dyDescent="0.25">
      <c r="A7" s="481">
        <v>2022</v>
      </c>
      <c r="B7" s="1067">
        <v>95</v>
      </c>
      <c r="C7" s="1067">
        <v>92.1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13.3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6.6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4413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13.2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6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736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5564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26927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807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4752</v>
      </c>
      <c r="C5" s="1034">
        <v>2144</v>
      </c>
      <c r="D5" s="600">
        <v>2608</v>
      </c>
      <c r="G5" s="871" t="s">
        <v>126</v>
      </c>
      <c r="H5" s="637">
        <f>IF(ISBLANK(D7),"",D7)</f>
        <v>2419</v>
      </c>
    </row>
    <row r="6" spans="1:17" x14ac:dyDescent="0.25">
      <c r="A6" s="641">
        <v>2021</v>
      </c>
      <c r="B6" s="1034">
        <v>4526</v>
      </c>
      <c r="C6" s="1034">
        <v>2043</v>
      </c>
      <c r="D6" s="602">
        <v>2483</v>
      </c>
      <c r="G6" s="635" t="s">
        <v>127</v>
      </c>
      <c r="H6" s="623">
        <f>IF(ISBLANK(C7),"",C7)</f>
        <v>1994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4413</v>
      </c>
      <c r="C7" s="1034">
        <v>1994</v>
      </c>
      <c r="D7" s="617">
        <v>2419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2419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1994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0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0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0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0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2579</v>
      </c>
      <c r="C6" s="55">
        <v>1363</v>
      </c>
      <c r="D6" s="55">
        <v>1216</v>
      </c>
      <c r="E6" s="70">
        <v>3027</v>
      </c>
      <c r="F6" s="55">
        <v>1646</v>
      </c>
      <c r="G6" s="110">
        <v>1381</v>
      </c>
      <c r="H6" s="55">
        <v>2997</v>
      </c>
      <c r="I6" s="55">
        <v>1590</v>
      </c>
      <c r="J6" s="55">
        <v>1407</v>
      </c>
      <c r="K6" s="70">
        <v>7789</v>
      </c>
      <c r="L6" s="55">
        <v>4170</v>
      </c>
      <c r="M6" s="110">
        <v>3619</v>
      </c>
      <c r="N6" s="70">
        <v>9259</v>
      </c>
      <c r="O6" s="55">
        <v>4813</v>
      </c>
      <c r="P6" s="110">
        <v>4446</v>
      </c>
      <c r="Q6" s="70">
        <v>22607</v>
      </c>
      <c r="R6" s="55">
        <v>11420</v>
      </c>
      <c r="S6" s="110">
        <v>11187</v>
      </c>
      <c r="T6" s="70">
        <v>30172</v>
      </c>
      <c r="U6" s="55">
        <v>15261</v>
      </c>
      <c r="V6" s="160">
        <v>14911</v>
      </c>
    </row>
    <row r="7" spans="1:22" x14ac:dyDescent="0.25">
      <c r="A7" s="286">
        <v>2021</v>
      </c>
      <c r="B7" s="167">
        <v>2587</v>
      </c>
      <c r="C7" s="94">
        <v>1377</v>
      </c>
      <c r="D7" s="94">
        <v>1210</v>
      </c>
      <c r="E7" s="167">
        <v>2905</v>
      </c>
      <c r="F7" s="94">
        <v>1561</v>
      </c>
      <c r="G7" s="169">
        <v>1344</v>
      </c>
      <c r="H7" s="94">
        <v>2672</v>
      </c>
      <c r="I7" s="94">
        <v>1439</v>
      </c>
      <c r="J7" s="94">
        <v>1233</v>
      </c>
      <c r="K7" s="167">
        <v>7310</v>
      </c>
      <c r="L7" s="94">
        <v>3930</v>
      </c>
      <c r="M7" s="169">
        <v>3380</v>
      </c>
      <c r="N7" s="167">
        <v>9124</v>
      </c>
      <c r="O7" s="94">
        <v>4776</v>
      </c>
      <c r="P7" s="169">
        <v>4348</v>
      </c>
      <c r="Q7" s="167">
        <v>22814</v>
      </c>
      <c r="R7" s="94">
        <v>11562</v>
      </c>
      <c r="S7" s="169">
        <v>11252</v>
      </c>
      <c r="T7" s="212">
        <v>30194</v>
      </c>
      <c r="U7" s="58">
        <v>15285</v>
      </c>
      <c r="V7" s="160">
        <v>14909</v>
      </c>
    </row>
    <row r="8" spans="1:22" x14ac:dyDescent="0.25">
      <c r="A8" s="219">
        <v>2022</v>
      </c>
      <c r="B8" s="72">
        <v>3018</v>
      </c>
      <c r="C8" s="61">
        <v>1596</v>
      </c>
      <c r="D8" s="61">
        <v>1422</v>
      </c>
      <c r="E8" s="72">
        <v>2943</v>
      </c>
      <c r="F8" s="61">
        <v>1522</v>
      </c>
      <c r="G8" s="111">
        <v>1421</v>
      </c>
      <c r="H8" s="61">
        <v>1651</v>
      </c>
      <c r="I8" s="61">
        <v>874</v>
      </c>
      <c r="J8" s="61">
        <v>777</v>
      </c>
      <c r="K8" s="72">
        <v>7172</v>
      </c>
      <c r="L8" s="61">
        <v>3771</v>
      </c>
      <c r="M8" s="111">
        <v>3401</v>
      </c>
      <c r="N8" s="72">
        <v>7908</v>
      </c>
      <c r="O8" s="61">
        <v>4072</v>
      </c>
      <c r="P8" s="111">
        <v>3836</v>
      </c>
      <c r="Q8" s="72">
        <v>23353</v>
      </c>
      <c r="R8" s="61">
        <v>11621</v>
      </c>
      <c r="S8" s="111">
        <v>11732</v>
      </c>
      <c r="T8" s="72">
        <v>33386</v>
      </c>
      <c r="U8" s="61">
        <v>16655</v>
      </c>
      <c r="V8" s="111">
        <v>16731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3018</v>
      </c>
      <c r="C15" s="172">
        <f>E8</f>
        <v>2943</v>
      </c>
      <c r="D15" s="172">
        <f>H8</f>
        <v>1651</v>
      </c>
      <c r="E15" s="172">
        <f>K8</f>
        <v>7172</v>
      </c>
      <c r="F15" s="172">
        <f>N8</f>
        <v>7908</v>
      </c>
      <c r="G15" s="172">
        <f>Q8</f>
        <v>23353</v>
      </c>
      <c r="H15" s="334">
        <f>T8</f>
        <v>33386</v>
      </c>
      <c r="M15" s="172">
        <f>K8</f>
        <v>7172</v>
      </c>
      <c r="N15" s="172">
        <f>H15-E15-O15</f>
        <v>22142</v>
      </c>
      <c r="O15" s="172">
        <f>H15-(B15+C15+G15)</f>
        <v>4072</v>
      </c>
      <c r="P15" s="29"/>
      <c r="Q15" s="100">
        <f>M15/H15*100</f>
        <v>21.482058347810458</v>
      </c>
      <c r="R15" s="100">
        <f>N15/H15*100</f>
        <v>66.321212484274852</v>
      </c>
      <c r="S15" s="100">
        <f>O15/H15*100</f>
        <v>12.196729167914695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21.482058347810458</v>
      </c>
      <c r="R18" s="100">
        <f>N15/H15*100</f>
        <v>66.321212484274852</v>
      </c>
      <c r="S18" s="100">
        <f>O15/H15*100</f>
        <v>12.196729167914695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13</v>
      </c>
      <c r="C23" s="361"/>
      <c r="D23" s="361"/>
      <c r="E23" s="167">
        <v>5.2</v>
      </c>
      <c r="F23" s="361"/>
      <c r="G23" s="362"/>
      <c r="H23" s="167">
        <v>7.77</v>
      </c>
      <c r="I23" s="94">
        <v>8.6999999999999993</v>
      </c>
      <c r="J23" s="169">
        <v>6.41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5.2</v>
      </c>
      <c r="C24" s="361"/>
      <c r="D24" s="361"/>
      <c r="E24" s="167">
        <v>15.3</v>
      </c>
      <c r="F24" s="361"/>
      <c r="G24" s="362"/>
      <c r="H24" s="167">
        <v>5.18</v>
      </c>
      <c r="I24" s="94">
        <v>10.26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5.8</v>
      </c>
      <c r="C25" s="357"/>
      <c r="D25" s="357"/>
      <c r="E25" s="72">
        <v>5.8</v>
      </c>
      <c r="F25" s="357"/>
      <c r="G25" s="461"/>
      <c r="H25" s="72">
        <v>5.76</v>
      </c>
      <c r="I25" s="61">
        <v>5.65</v>
      </c>
      <c r="J25" s="111">
        <v>5.88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6.41</v>
      </c>
      <c r="C32" s="674">
        <f>IF(ISBLANK(I23),"",I23)</f>
        <v>8.6999999999999993</v>
      </c>
      <c r="F32" s="700">
        <f>A23</f>
        <v>2020</v>
      </c>
      <c r="G32" s="674">
        <f>IF(ISBLANK(J23),"",J23)</f>
        <v>6.41</v>
      </c>
      <c r="H32" s="674">
        <f>IF(ISBLANK(I23),"",I23)</f>
        <v>8.6999999999999993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10.26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10.26</v>
      </c>
    </row>
    <row r="34" spans="1:8" x14ac:dyDescent="0.25">
      <c r="A34" s="702">
        <f t="shared" si="0"/>
        <v>2022</v>
      </c>
      <c r="B34" s="676">
        <f t="shared" si="1"/>
        <v>5.88</v>
      </c>
      <c r="C34" s="676">
        <f t="shared" si="2"/>
        <v>5.65</v>
      </c>
      <c r="F34" s="702">
        <f t="shared" si="3"/>
        <v>2022</v>
      </c>
      <c r="G34" s="676">
        <f t="shared" si="4"/>
        <v>5.88</v>
      </c>
      <c r="H34" s="676">
        <f t="shared" si="5"/>
        <v>5.65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0</v>
      </c>
      <c r="C4" s="600">
        <v>0</v>
      </c>
      <c r="D4" s="600">
        <v>0</v>
      </c>
      <c r="E4" s="599">
        <v>0</v>
      </c>
      <c r="F4" s="600">
        <v>0</v>
      </c>
      <c r="G4" s="600">
        <v>0</v>
      </c>
    </row>
    <row r="5" spans="1:10" x14ac:dyDescent="0.25">
      <c r="A5" s="286">
        <v>2022</v>
      </c>
      <c r="B5" s="751">
        <v>0</v>
      </c>
      <c r="C5" s="751">
        <v>0</v>
      </c>
      <c r="D5" s="751">
        <v>0</v>
      </c>
      <c r="E5" s="753">
        <v>0</v>
      </c>
      <c r="F5" s="751">
        <v>0</v>
      </c>
      <c r="G5" s="751">
        <v>0</v>
      </c>
    </row>
    <row r="6" spans="1:10" x14ac:dyDescent="0.25">
      <c r="A6" s="218">
        <v>2023</v>
      </c>
      <c r="B6" s="752">
        <v>0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0</v>
      </c>
      <c r="C11" s="80">
        <f>IF(ISBLANK(D4),"",D4)</f>
        <v>0</v>
      </c>
      <c r="E11" s="103">
        <f>A4</f>
        <v>2021</v>
      </c>
      <c r="F11" s="80">
        <f>IF(ISBLANK(B4),"",B4)</f>
        <v>0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0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0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0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0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2531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8.5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4135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60.2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435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6.1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119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0.3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4495</v>
      </c>
    </row>
    <row r="17" spans="2:3" x14ac:dyDescent="0.25">
      <c r="B17" s="253">
        <v>2022</v>
      </c>
      <c r="C17" s="1100">
        <v>4288</v>
      </c>
    </row>
    <row r="18" spans="2:3" x14ac:dyDescent="0.25">
      <c r="B18" s="253">
        <v>2023</v>
      </c>
      <c r="C18" s="1100">
        <v>4135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4495</v>
      </c>
    </row>
    <row r="22" spans="2:3" x14ac:dyDescent="0.25">
      <c r="B22" s="636">
        <f>B17</f>
        <v>2022</v>
      </c>
      <c r="C22" s="636">
        <f t="shared" ref="C22:C23" si="0">IF(ISBLANK(C17),"",C17)</f>
        <v>4288</v>
      </c>
    </row>
    <row r="23" spans="2:3" x14ac:dyDescent="0.25">
      <c r="B23" s="636">
        <f>B18</f>
        <v>2023</v>
      </c>
      <c r="C23" s="636">
        <f t="shared" si="0"/>
        <v>4135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15</v>
      </c>
      <c r="C5" s="55">
        <v>50</v>
      </c>
      <c r="D5" s="55">
        <v>16</v>
      </c>
      <c r="E5" s="269">
        <f>SUM(B5:D5)</f>
        <v>81</v>
      </c>
      <c r="F5" s="71">
        <v>3038</v>
      </c>
      <c r="G5" s="70">
        <v>0.2</v>
      </c>
      <c r="H5" s="55">
        <v>0.2</v>
      </c>
      <c r="I5" s="110">
        <v>0.9</v>
      </c>
      <c r="J5" s="71">
        <v>10.1</v>
      </c>
    </row>
    <row r="6" spans="1:10" x14ac:dyDescent="0.25">
      <c r="A6" s="286">
        <v>2022</v>
      </c>
      <c r="B6" s="757">
        <v>15</v>
      </c>
      <c r="C6" s="758">
        <v>55</v>
      </c>
      <c r="D6" s="758">
        <v>14</v>
      </c>
      <c r="E6" s="270">
        <f>SUM(B6:D6)</f>
        <v>84</v>
      </c>
      <c r="F6" s="214">
        <v>2830</v>
      </c>
      <c r="G6" s="457">
        <v>0.2</v>
      </c>
      <c r="H6" s="458">
        <v>0.2</v>
      </c>
      <c r="I6" s="763">
        <v>0.3</v>
      </c>
      <c r="J6" s="214">
        <v>8.5</v>
      </c>
    </row>
    <row r="7" spans="1:10" x14ac:dyDescent="0.25">
      <c r="A7" s="218">
        <v>2023</v>
      </c>
      <c r="B7" s="167">
        <v>13</v>
      </c>
      <c r="C7" s="94">
        <v>55</v>
      </c>
      <c r="D7" s="94">
        <v>12</v>
      </c>
      <c r="E7" s="447">
        <f>SUM(B7:D7)</f>
        <v>80</v>
      </c>
      <c r="F7" s="168">
        <v>2531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3038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2830</v>
      </c>
      <c r="C14" s="28"/>
      <c r="D14" s="28"/>
      <c r="F14" s="625" t="s">
        <v>1526</v>
      </c>
      <c r="G14" s="621">
        <f>IF(ISBLANK(B7),"",B7)</f>
        <v>13</v>
      </c>
      <c r="I14" s="625" t="s">
        <v>1529</v>
      </c>
      <c r="J14" s="621">
        <f>IF(ISBLANK(B7),"",B7)</f>
        <v>13</v>
      </c>
    </row>
    <row r="15" spans="1:10" x14ac:dyDescent="0.25">
      <c r="A15" s="624">
        <f t="shared" ref="A15" si="1">A7</f>
        <v>2023</v>
      </c>
      <c r="B15" s="623">
        <f t="shared" si="0"/>
        <v>2531</v>
      </c>
      <c r="C15" s="28"/>
      <c r="D15" s="28"/>
      <c r="F15" s="626" t="s">
        <v>1527</v>
      </c>
      <c r="G15" s="622">
        <f>IF(ISBLANK(C7),"",C7)</f>
        <v>55</v>
      </c>
      <c r="I15" s="626" t="s">
        <v>1538</v>
      </c>
      <c r="J15" s="622">
        <f>IF(ISBLANK(C7),"",C7)</f>
        <v>55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12</v>
      </c>
      <c r="I16" s="627" t="s">
        <v>1539</v>
      </c>
      <c r="J16" s="623">
        <f>IF(ISBLANK(D7),"",D7)</f>
        <v>12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0.2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8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4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0.9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11</v>
      </c>
      <c r="C6" s="759"/>
      <c r="D6" s="759"/>
      <c r="E6" s="457">
        <v>2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43</v>
      </c>
      <c r="C7" s="759"/>
      <c r="D7" s="759"/>
      <c r="E7" s="457">
        <v>8.5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4</v>
      </c>
      <c r="C8" s="760"/>
      <c r="D8" s="760"/>
      <c r="E8" s="601">
        <v>0.9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11</v>
      </c>
      <c r="C16" s="755"/>
      <c r="I16" s="700">
        <f>A6</f>
        <v>2020</v>
      </c>
      <c r="J16" s="674">
        <f>IF(ISBLANK(E6),"",E6)</f>
        <v>2</v>
      </c>
      <c r="K16" s="756"/>
    </row>
    <row r="17" spans="1:10" x14ac:dyDescent="0.25">
      <c r="A17" s="701">
        <f>A7</f>
        <v>2021</v>
      </c>
      <c r="B17" s="853">
        <f>IF(ISBLANK(B7),"",B7)</f>
        <v>43</v>
      </c>
      <c r="C17" s="755"/>
      <c r="I17" s="701">
        <f>A7</f>
        <v>2021</v>
      </c>
      <c r="J17" s="853">
        <f>IF(ISBLANK(E7),"",E7)</f>
        <v>8.5</v>
      </c>
    </row>
    <row r="18" spans="1:10" x14ac:dyDescent="0.25">
      <c r="A18" s="702">
        <f>A8</f>
        <v>2022</v>
      </c>
      <c r="B18" s="676">
        <f>IF(ISBLANK(B8),"",B8)</f>
        <v>4</v>
      </c>
      <c r="C18" s="755"/>
      <c r="I18" s="702">
        <f>A8</f>
        <v>2022</v>
      </c>
      <c r="J18" s="676">
        <f>IF(ISBLANK(E8),"",E8)</f>
        <v>0.9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0</v>
      </c>
      <c r="D5" s="449">
        <f>IF(ISBLANK(B5),"",A5)</f>
        <v>2021</v>
      </c>
      <c r="E5" s="618">
        <f>IF(ISBLANK(B5),"",B5)</f>
        <v>0</v>
      </c>
      <c r="K5" s="217">
        <v>2020</v>
      </c>
      <c r="L5" s="655">
        <v>0</v>
      </c>
    </row>
    <row r="6" spans="1:12" x14ac:dyDescent="0.25">
      <c r="A6" s="229">
        <v>2022</v>
      </c>
      <c r="B6" s="602">
        <v>0</v>
      </c>
      <c r="D6" s="450">
        <f>IF(ISBLANK(B6),"",A6)</f>
        <v>2022</v>
      </c>
      <c r="E6" s="619">
        <f>IF(ISBLANK(B6),"",B6)</f>
        <v>0</v>
      </c>
      <c r="K6" s="286">
        <v>2021</v>
      </c>
      <c r="L6" s="657">
        <v>0</v>
      </c>
    </row>
    <row r="7" spans="1:12" x14ac:dyDescent="0.25">
      <c r="A7" s="123">
        <v>2023</v>
      </c>
      <c r="B7" s="617">
        <v>0</v>
      </c>
      <c r="D7" s="379">
        <f>IF(ISBLANK(B7),"",A7)</f>
        <v>2023</v>
      </c>
      <c r="E7" s="620">
        <f>IF(ISBLANK(B7),"",B7)</f>
        <v>0</v>
      </c>
      <c r="K7" s="219">
        <v>2022</v>
      </c>
      <c r="L7" s="617">
        <v>0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8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6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8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</v>
      </c>
      <c r="C5" s="643">
        <v>5029</v>
      </c>
      <c r="D5" s="643">
        <v>792</v>
      </c>
      <c r="E5" s="869">
        <v>15.7</v>
      </c>
      <c r="F5" s="1039">
        <v>14</v>
      </c>
      <c r="G5" s="1039">
        <v>17.5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</v>
      </c>
      <c r="C6" s="657">
        <v>5036</v>
      </c>
      <c r="D6" s="657">
        <v>754</v>
      </c>
      <c r="E6" s="657">
        <v>15</v>
      </c>
      <c r="F6" s="657">
        <v>13.4</v>
      </c>
      <c r="G6" s="657">
        <v>16.7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6</v>
      </c>
      <c r="C7" s="617">
        <v>5564</v>
      </c>
      <c r="D7" s="617">
        <v>736</v>
      </c>
      <c r="E7" s="617">
        <v>13.2</v>
      </c>
      <c r="F7" s="617">
        <v>12</v>
      </c>
      <c r="G7" s="617">
        <v>14.5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63.4</v>
      </c>
      <c r="C4" s="655">
        <v>425</v>
      </c>
      <c r="D4" s="655">
        <v>6</v>
      </c>
      <c r="E4" s="655">
        <v>107</v>
      </c>
      <c r="F4" s="655">
        <v>0.4</v>
      </c>
      <c r="G4" s="655">
        <v>0</v>
      </c>
      <c r="H4" s="655">
        <v>0</v>
      </c>
      <c r="I4" s="655">
        <v>1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60.2</v>
      </c>
      <c r="C5" s="602">
        <v>433</v>
      </c>
      <c r="D5" s="602">
        <v>6.1</v>
      </c>
      <c r="E5" s="602">
        <v>113</v>
      </c>
      <c r="F5" s="602">
        <v>0.3</v>
      </c>
      <c r="G5" s="602">
        <v>0</v>
      </c>
      <c r="H5" s="602">
        <v>0</v>
      </c>
      <c r="I5" s="602">
        <v>0</v>
      </c>
      <c r="J5" s="602">
        <v>0</v>
      </c>
      <c r="K5" s="253"/>
      <c r="L5" s="253"/>
      <c r="M5" s="253"/>
    </row>
    <row r="6" spans="1:13" x14ac:dyDescent="0.25">
      <c r="A6" s="481">
        <v>2023</v>
      </c>
      <c r="B6" s="617"/>
      <c r="C6" s="617">
        <v>435</v>
      </c>
      <c r="D6" s="617"/>
      <c r="E6" s="617">
        <v>119</v>
      </c>
      <c r="F6" s="617"/>
      <c r="G6" s="617">
        <v>0</v>
      </c>
      <c r="H6" s="617">
        <v>0</v>
      </c>
      <c r="I6" s="617">
        <v>0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4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144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386</v>
      </c>
      <c r="C4" s="1006">
        <v>230</v>
      </c>
      <c r="D4" s="1006">
        <v>156</v>
      </c>
      <c r="E4" s="1005">
        <v>343</v>
      </c>
      <c r="F4" s="1006">
        <v>184</v>
      </c>
      <c r="G4" s="1006">
        <v>159</v>
      </c>
      <c r="H4" s="1007">
        <v>12.8</v>
      </c>
      <c r="I4" s="1007">
        <v>11.4</v>
      </c>
      <c r="J4" s="1007">
        <v>1.4</v>
      </c>
      <c r="K4" s="70">
        <v>232</v>
      </c>
      <c r="L4" s="55">
        <v>49</v>
      </c>
      <c r="M4" s="110">
        <v>183</v>
      </c>
      <c r="N4" s="55">
        <v>272</v>
      </c>
      <c r="O4" s="55">
        <v>70</v>
      </c>
      <c r="P4" s="110">
        <v>202</v>
      </c>
    </row>
    <row r="5" spans="1:17" x14ac:dyDescent="0.25">
      <c r="A5" s="286">
        <v>2021</v>
      </c>
      <c r="B5" s="1008">
        <v>386</v>
      </c>
      <c r="C5" s="1009">
        <v>195</v>
      </c>
      <c r="D5" s="1009">
        <v>191</v>
      </c>
      <c r="E5" s="1008">
        <v>296</v>
      </c>
      <c r="F5" s="1009">
        <v>150</v>
      </c>
      <c r="G5" s="1009">
        <v>146</v>
      </c>
      <c r="H5" s="1010">
        <v>12.8</v>
      </c>
      <c r="I5" s="1010">
        <v>9.8000000000000007</v>
      </c>
      <c r="J5" s="1010">
        <v>3</v>
      </c>
      <c r="K5" s="212">
        <v>279</v>
      </c>
      <c r="L5" s="58">
        <v>78</v>
      </c>
      <c r="M5" s="160">
        <v>201</v>
      </c>
      <c r="N5" s="58">
        <v>326</v>
      </c>
      <c r="O5" s="58">
        <v>98</v>
      </c>
      <c r="P5" s="160">
        <v>228</v>
      </c>
    </row>
    <row r="6" spans="1:17" x14ac:dyDescent="0.25">
      <c r="A6" s="219">
        <v>2022</v>
      </c>
      <c r="B6" s="1011">
        <v>347</v>
      </c>
      <c r="C6" s="1012">
        <v>177</v>
      </c>
      <c r="D6" s="1012">
        <v>170</v>
      </c>
      <c r="E6" s="1011">
        <v>248</v>
      </c>
      <c r="F6" s="1012">
        <v>143</v>
      </c>
      <c r="G6" s="1012">
        <v>105</v>
      </c>
      <c r="H6" s="1013">
        <v>10.4</v>
      </c>
      <c r="I6" s="1013">
        <v>7.4</v>
      </c>
      <c r="J6" s="1013">
        <v>3</v>
      </c>
      <c r="K6" s="1014">
        <v>241</v>
      </c>
      <c r="L6" s="1015">
        <v>65</v>
      </c>
      <c r="M6" s="1016">
        <v>176</v>
      </c>
      <c r="N6" s="1015">
        <v>349</v>
      </c>
      <c r="O6" s="1015">
        <v>118</v>
      </c>
      <c r="P6" s="1016">
        <v>231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156</v>
      </c>
      <c r="C13" s="319">
        <f>IF(ISBLANK(C4),"",C4)</f>
        <v>230</v>
      </c>
      <c r="D13" s="364"/>
      <c r="E13" s="322">
        <f>A4</f>
        <v>2020</v>
      </c>
      <c r="F13" s="319">
        <f>IF(ISBLANK(G4),"",G4)</f>
        <v>159</v>
      </c>
      <c r="G13" s="319">
        <f>IF(ISBLANK(F4),"",F4)</f>
        <v>184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191</v>
      </c>
      <c r="C14" s="320">
        <f t="shared" ref="C14:C15" si="2">IF(ISBLANK(C5),"",C5)</f>
        <v>195</v>
      </c>
      <c r="D14" s="364"/>
      <c r="E14" s="323">
        <f t="shared" ref="E14:E15" si="3">A5</f>
        <v>2021</v>
      </c>
      <c r="F14" s="320">
        <f t="shared" ref="F14:F15" si="4">IF(ISBLANK(G5),"",G5)</f>
        <v>146</v>
      </c>
      <c r="G14" s="320">
        <f t="shared" ref="G14:G15" si="5">IF(ISBLANK(F5),"",F5)</f>
        <v>150</v>
      </c>
      <c r="H14" s="389"/>
      <c r="I14" s="389"/>
      <c r="J14" s="48"/>
      <c r="K14" s="325" t="s">
        <v>536</v>
      </c>
      <c r="L14" s="328">
        <f>IF(ISBLANK(K4),"",K4)</f>
        <v>232</v>
      </c>
      <c r="M14" s="328">
        <f>IF(ISBLANK(K5),"",K5)</f>
        <v>279</v>
      </c>
      <c r="N14" s="328">
        <f>IF(ISBLANK(K6),"",K6)</f>
        <v>241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170</v>
      </c>
      <c r="C15" s="321">
        <f t="shared" si="2"/>
        <v>177</v>
      </c>
      <c r="E15" s="324">
        <f t="shared" si="3"/>
        <v>2022</v>
      </c>
      <c r="F15" s="321">
        <f t="shared" si="4"/>
        <v>105</v>
      </c>
      <c r="G15" s="321">
        <f t="shared" si="5"/>
        <v>143</v>
      </c>
      <c r="H15" s="211"/>
      <c r="I15" s="211"/>
      <c r="J15" s="28"/>
      <c r="K15" s="326" t="s">
        <v>535</v>
      </c>
      <c r="L15" s="329">
        <f>IF(ISBLANK(N4),"",N4)</f>
        <v>272</v>
      </c>
      <c r="M15" s="329">
        <f>IF(ISBLANK(N5),"",N5)</f>
        <v>326</v>
      </c>
      <c r="N15" s="329">
        <f>IF(ISBLANK(N6),"",N6)</f>
        <v>349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232</v>
      </c>
      <c r="M19" s="328">
        <f>IF(ISBLANK(K5),"",K5)</f>
        <v>279</v>
      </c>
      <c r="N19" s="328">
        <f>IF(ISBLANK(K6),"",K6)</f>
        <v>241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272</v>
      </c>
      <c r="M20" s="329">
        <f>IF(ISBLANK(N5),"",N5)</f>
        <v>326</v>
      </c>
      <c r="N20" s="329">
        <f>IF(ISBLANK(N6),"",N6)</f>
        <v>349</v>
      </c>
      <c r="O20" s="364"/>
    </row>
    <row r="21" spans="1:15" x14ac:dyDescent="0.25">
      <c r="A21" s="322">
        <f>A4</f>
        <v>2020</v>
      </c>
      <c r="B21" s="319">
        <f>IF(ISBLANK(D4),"",D4)</f>
        <v>156</v>
      </c>
      <c r="C21" s="319">
        <f>IF(ISBLANK(C4),"",C4)</f>
        <v>230</v>
      </c>
      <c r="E21" s="322">
        <f>A4</f>
        <v>2020</v>
      </c>
      <c r="F21" s="319">
        <f>IF(ISBLANK(G4),"",G4)</f>
        <v>159</v>
      </c>
      <c r="G21" s="319">
        <f>IF(ISBLANK(F4),"",F4)</f>
        <v>184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191</v>
      </c>
      <c r="C22" s="320">
        <f t="shared" ref="C22:C23" si="8">IF(ISBLANK(C5),"",C5)</f>
        <v>195</v>
      </c>
      <c r="E22" s="323">
        <f t="shared" ref="E22:E23" si="9">A5</f>
        <v>2021</v>
      </c>
      <c r="F22" s="320">
        <f t="shared" ref="F22:F23" si="10">IF(ISBLANK(G5),"",G5)</f>
        <v>146</v>
      </c>
      <c r="G22" s="320">
        <f t="shared" ref="G22:G23" si="11">IF(ISBLANK(F5),"",F5)</f>
        <v>150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170</v>
      </c>
      <c r="C23" s="321">
        <f t="shared" si="8"/>
        <v>177</v>
      </c>
      <c r="E23" s="324">
        <f t="shared" si="9"/>
        <v>2022</v>
      </c>
      <c r="F23" s="321">
        <f t="shared" si="10"/>
        <v>105</v>
      </c>
      <c r="G23" s="321">
        <f t="shared" si="11"/>
        <v>143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13</v>
      </c>
      <c r="C5" s="611"/>
      <c r="D5" s="611"/>
      <c r="E5" s="599">
        <v>20</v>
      </c>
      <c r="F5" s="616"/>
      <c r="G5" s="945"/>
      <c r="H5" s="599">
        <v>120</v>
      </c>
      <c r="I5" s="616">
        <v>36</v>
      </c>
      <c r="J5" s="616">
        <v>84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10</v>
      </c>
      <c r="F6" s="1028"/>
      <c r="G6" s="980"/>
      <c r="H6" s="1034">
        <v>132</v>
      </c>
      <c r="I6" s="1028">
        <v>44</v>
      </c>
      <c r="J6" s="1028">
        <v>88</v>
      </c>
      <c r="K6" s="1028"/>
      <c r="L6" s="980"/>
    </row>
    <row r="7" spans="1:12" x14ac:dyDescent="0.25">
      <c r="A7" s="218">
        <v>2022</v>
      </c>
      <c r="B7" s="601">
        <v>4</v>
      </c>
      <c r="C7" s="612"/>
      <c r="D7" s="612"/>
      <c r="E7" s="1034">
        <v>8</v>
      </c>
      <c r="F7" s="1028"/>
      <c r="G7" s="980"/>
      <c r="H7" s="1034">
        <v>144</v>
      </c>
      <c r="I7" s="1028">
        <v>63</v>
      </c>
      <c r="J7" s="1028">
        <v>81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63</v>
      </c>
    </row>
    <row r="15" spans="1:12" ht="30" x14ac:dyDescent="0.25">
      <c r="A15" s="833" t="s">
        <v>1543</v>
      </c>
      <c r="B15" s="623">
        <f>IF(ISBLANK(J7),"",J7)</f>
        <v>81</v>
      </c>
    </row>
    <row r="17" spans="1:2" x14ac:dyDescent="0.25">
      <c r="A17" s="625" t="s">
        <v>1540</v>
      </c>
      <c r="B17" s="621">
        <f>IF(ISBLANK(I7),"",I7)</f>
        <v>63</v>
      </c>
    </row>
    <row r="18" spans="1:2" x14ac:dyDescent="0.25">
      <c r="A18" s="627" t="s">
        <v>1541</v>
      </c>
      <c r="B18" s="623">
        <f>IF(ISBLANK(J7),"",J7)</f>
        <v>81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48.3</v>
      </c>
      <c r="C4" s="55">
        <v>2018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29</v>
      </c>
      <c r="C5" s="61">
        <v>2018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46.9</v>
      </c>
      <c r="C6" s="614">
        <v>29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46.8</v>
      </c>
      <c r="C10" s="614">
        <v>34.200000000000003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>
        <v>48.3</v>
      </c>
      <c r="C12" s="644">
        <v>29</v>
      </c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221.30600000000001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107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3380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82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6500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10853.05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213.55600000000001</v>
      </c>
      <c r="C5" s="611">
        <v>119.006</v>
      </c>
      <c r="D5" s="751">
        <v>1821</v>
      </c>
      <c r="E5" s="751">
        <v>6</v>
      </c>
      <c r="G5" s="358">
        <v>2014</v>
      </c>
      <c r="H5" s="70">
        <v>11222.16</v>
      </c>
      <c r="I5" s="55">
        <v>6375.03</v>
      </c>
      <c r="J5" s="55">
        <v>4847.13</v>
      </c>
      <c r="K5" s="71">
        <v>42</v>
      </c>
    </row>
    <row r="6" spans="1:12" x14ac:dyDescent="0.25">
      <c r="A6" s="286">
        <v>2021</v>
      </c>
      <c r="B6" s="601">
        <v>221.30600000000001</v>
      </c>
      <c r="C6" s="612">
        <v>116.40600000000001</v>
      </c>
      <c r="D6" s="959">
        <v>1322</v>
      </c>
      <c r="E6" s="959">
        <v>4</v>
      </c>
      <c r="G6" s="480">
        <v>2017</v>
      </c>
      <c r="H6" s="212">
        <v>11222.17</v>
      </c>
      <c r="I6" s="58">
        <v>6375</v>
      </c>
      <c r="J6" s="58">
        <v>4847.17</v>
      </c>
      <c r="K6" s="214">
        <v>43</v>
      </c>
    </row>
    <row r="7" spans="1:12" x14ac:dyDescent="0.25">
      <c r="A7" s="218">
        <v>2022</v>
      </c>
      <c r="B7" s="601">
        <v>221.30600000000001</v>
      </c>
      <c r="C7" s="612">
        <v>120.806</v>
      </c>
      <c r="D7" s="959">
        <v>1029</v>
      </c>
      <c r="E7" s="959">
        <v>3</v>
      </c>
      <c r="G7" s="482">
        <v>2020</v>
      </c>
      <c r="H7" s="72">
        <v>10853.05</v>
      </c>
      <c r="I7" s="61">
        <v>6375</v>
      </c>
      <c r="J7" s="61">
        <v>4478.05</v>
      </c>
      <c r="K7" s="73">
        <v>41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120.806</v>
      </c>
      <c r="D14" s="631">
        <f>A5</f>
        <v>2020</v>
      </c>
      <c r="E14" s="625">
        <f>IF(ISBLANK(D5),"",D5)</f>
        <v>1821</v>
      </c>
      <c r="F14" s="211"/>
      <c r="G14" s="634" t="s">
        <v>925</v>
      </c>
      <c r="H14" s="621">
        <f>IF(ISBLANK(J7),"",J7)</f>
        <v>4478.05</v>
      </c>
      <c r="I14" s="211"/>
      <c r="J14" s="211"/>
    </row>
    <row r="15" spans="1:12" x14ac:dyDescent="0.25">
      <c r="A15" s="870" t="s">
        <v>16</v>
      </c>
      <c r="B15" s="630">
        <f>IF(ISBLANK(B7),"",B7)</f>
        <v>221.30600000000001</v>
      </c>
      <c r="D15" s="632">
        <f t="shared" ref="D15:D16" si="0">A6</f>
        <v>2021</v>
      </c>
      <c r="E15" s="626">
        <f>IF(ISBLANK(D6),"",D6)</f>
        <v>1322</v>
      </c>
      <c r="F15" s="211"/>
      <c r="G15" s="635" t="s">
        <v>926</v>
      </c>
      <c r="H15" s="623">
        <f>IF(ISBLANK(I7),"",I7)</f>
        <v>6375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1029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120.806</v>
      </c>
      <c r="F19" s="253"/>
      <c r="G19" s="634" t="s">
        <v>529</v>
      </c>
      <c r="H19" s="621">
        <f>IF(ISBLANK(J7),"",J7)</f>
        <v>4478.05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221.30600000000001</v>
      </c>
      <c r="F20" s="253"/>
      <c r="G20" s="635" t="s">
        <v>528</v>
      </c>
      <c r="H20" s="623">
        <f>IF(ISBLANK(I7),"",I7)</f>
        <v>6375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7.4</v>
      </c>
      <c r="C5" s="1092">
        <v>3380</v>
      </c>
      <c r="D5" s="1093">
        <v>47</v>
      </c>
      <c r="E5" s="1092">
        <v>6500</v>
      </c>
      <c r="F5" s="1093">
        <v>79</v>
      </c>
    </row>
    <row r="6" spans="1:9" x14ac:dyDescent="0.25">
      <c r="A6" s="218">
        <v>2021</v>
      </c>
      <c r="B6" s="1092">
        <v>4.5</v>
      </c>
      <c r="C6" s="1092">
        <v>3380</v>
      </c>
      <c r="D6" s="1093">
        <v>47</v>
      </c>
      <c r="E6" s="1092">
        <v>6500</v>
      </c>
      <c r="F6" s="1093">
        <v>82</v>
      </c>
    </row>
    <row r="7" spans="1:9" x14ac:dyDescent="0.25">
      <c r="A7" s="219">
        <v>2022</v>
      </c>
      <c r="B7" s="73">
        <v>4.2</v>
      </c>
      <c r="C7" s="73">
        <v>3380</v>
      </c>
      <c r="D7" s="73">
        <v>107</v>
      </c>
      <c r="E7" s="73">
        <v>6500</v>
      </c>
      <c r="F7" s="73">
        <v>82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473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61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412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763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142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621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2.2999999999999998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1.5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0</v>
      </c>
      <c r="C6" s="458">
        <v>0</v>
      </c>
      <c r="D6" s="458">
        <v>0</v>
      </c>
      <c r="E6" s="457">
        <v>0</v>
      </c>
      <c r="F6" s="458">
        <v>0</v>
      </c>
      <c r="G6" s="458">
        <v>0</v>
      </c>
      <c r="H6" s="457">
        <v>0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473</v>
      </c>
      <c r="C7" s="612">
        <v>61</v>
      </c>
      <c r="D7" s="612">
        <v>412</v>
      </c>
      <c r="E7" s="601">
        <v>763</v>
      </c>
      <c r="F7" s="612">
        <v>142</v>
      </c>
      <c r="G7" s="612">
        <v>621</v>
      </c>
      <c r="H7" s="947">
        <v>2.2999999999999998</v>
      </c>
      <c r="I7" s="948">
        <v>1.5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0</v>
      </c>
      <c r="C15" s="879">
        <f t="shared" si="3"/>
        <v>0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0</v>
      </c>
      <c r="H15" s="853">
        <f t="shared" si="1"/>
        <v>0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0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473</v>
      </c>
      <c r="C16" s="888">
        <f t="shared" si="3"/>
        <v>61</v>
      </c>
      <c r="D16" s="889">
        <f t="shared" si="3"/>
        <v>412</v>
      </c>
      <c r="F16" s="891">
        <f t="shared" si="4"/>
        <v>2022</v>
      </c>
      <c r="G16" s="676">
        <f t="shared" si="5"/>
        <v>763</v>
      </c>
      <c r="H16" s="676">
        <f t="shared" si="1"/>
        <v>142</v>
      </c>
      <c r="I16" s="671">
        <f t="shared" si="1"/>
        <v>621</v>
      </c>
      <c r="J16" s="211"/>
      <c r="K16" s="891">
        <f t="shared" si="6"/>
        <v>2022</v>
      </c>
      <c r="L16" s="676">
        <f t="shared" si="7"/>
        <v>2.2999999999999998</v>
      </c>
      <c r="M16" s="671">
        <f t="shared" si="7"/>
        <v>1.5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0</v>
      </c>
      <c r="C23" s="853">
        <f t="shared" si="11"/>
        <v>0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0</v>
      </c>
      <c r="H23" s="853">
        <f t="shared" si="9"/>
        <v>0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0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473</v>
      </c>
      <c r="C24" s="676">
        <f t="shared" si="11"/>
        <v>61</v>
      </c>
      <c r="D24" s="671">
        <f t="shared" si="11"/>
        <v>412</v>
      </c>
      <c r="F24" s="891">
        <f t="shared" si="12"/>
        <v>2022</v>
      </c>
      <c r="G24" s="676">
        <f t="shared" si="13"/>
        <v>763</v>
      </c>
      <c r="H24" s="676">
        <f t="shared" si="9"/>
        <v>142</v>
      </c>
      <c r="I24" s="671">
        <f t="shared" si="9"/>
        <v>621</v>
      </c>
      <c r="J24" s="211"/>
      <c r="K24" s="891">
        <f t="shared" si="14"/>
        <v>2022</v>
      </c>
      <c r="L24" s="676">
        <f t="shared" si="15"/>
        <v>2.2999999999999998</v>
      </c>
      <c r="M24" s="671">
        <f t="shared" si="15"/>
        <v>1.5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274</v>
      </c>
      <c r="C3" s="71">
        <v>19</v>
      </c>
      <c r="D3" s="71">
        <v>9.6</v>
      </c>
      <c r="F3" s="105" t="s">
        <v>537</v>
      </c>
      <c r="G3" s="97">
        <f>IF(ISBLANK(B3),"",B3)</f>
        <v>274</v>
      </c>
      <c r="H3" s="97">
        <f>IF(ISBLANK(B4),"",B4)</f>
        <v>330</v>
      </c>
      <c r="I3" s="97">
        <f>IF(ISBLANK(B5),"",B5)</f>
        <v>348</v>
      </c>
      <c r="J3" s="365"/>
    </row>
    <row r="4" spans="1:12" x14ac:dyDescent="0.25">
      <c r="A4" s="286">
        <v>2021</v>
      </c>
      <c r="B4" s="214">
        <v>330</v>
      </c>
      <c r="C4" s="214">
        <v>5</v>
      </c>
      <c r="D4" s="214">
        <v>18.5</v>
      </c>
      <c r="F4" s="130" t="s">
        <v>538</v>
      </c>
      <c r="G4" s="98">
        <f>IF(ISBLANK(C3),"",C3)</f>
        <v>19</v>
      </c>
      <c r="H4" s="98">
        <f>IF(ISBLANK(C4),"",C4)</f>
        <v>5</v>
      </c>
      <c r="I4" s="98">
        <f>IF(ISBLANK(C5),"",C5)</f>
        <v>2</v>
      </c>
      <c r="J4" s="365"/>
    </row>
    <row r="5" spans="1:12" x14ac:dyDescent="0.25">
      <c r="A5" s="218">
        <v>2022</v>
      </c>
      <c r="B5" s="168">
        <v>348</v>
      </c>
      <c r="C5" s="168">
        <v>2</v>
      </c>
      <c r="D5" s="168">
        <v>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274</v>
      </c>
      <c r="H8" s="97">
        <f>IF(ISBLANK(B4),"",B4)</f>
        <v>330</v>
      </c>
      <c r="I8" s="97">
        <f>IF(ISBLANK(B5),"",B5)</f>
        <v>348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19</v>
      </c>
      <c r="H9" s="98">
        <f>IF(ISBLANK(C4),"",C4)</f>
        <v>5</v>
      </c>
      <c r="I9" s="98">
        <f>IF(ISBLANK(C5),"",C5)</f>
        <v>2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9.6</v>
      </c>
      <c r="H13" s="132">
        <f>IF(ISBLANK(D4),"",D4)</f>
        <v>18.5</v>
      </c>
      <c r="I13" s="132">
        <f>IF(ISBLANK(D5),"",D5)</f>
        <v>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1037</v>
      </c>
      <c r="C4" s="110">
        <v>1181</v>
      </c>
      <c r="E4" s="29" t="s">
        <v>540</v>
      </c>
      <c r="F4" s="163">
        <f>B4/($B$22+$C$22)*100</f>
        <v>3.1060923740490023</v>
      </c>
      <c r="G4" s="163">
        <f>C4/($B$22+$C$22)*100</f>
        <v>3.5374108907925481</v>
      </c>
      <c r="J4" s="29" t="s">
        <v>540</v>
      </c>
      <c r="K4" s="163">
        <f>G4</f>
        <v>3.5374108907925481</v>
      </c>
    </row>
    <row r="5" spans="1:11" x14ac:dyDescent="0.25">
      <c r="A5" s="202" t="s">
        <v>541</v>
      </c>
      <c r="B5" s="212">
        <v>958</v>
      </c>
      <c r="C5" s="160">
        <v>993</v>
      </c>
      <c r="E5" s="29" t="s">
        <v>541</v>
      </c>
      <c r="F5" s="163">
        <f t="shared" ref="F5:G21" si="0">B5/($B$22+$C$22)*100</f>
        <v>2.86946624333553</v>
      </c>
      <c r="G5" s="163">
        <f t="shared" si="0"/>
        <v>2.9743006050440304</v>
      </c>
      <c r="J5" s="29" t="s">
        <v>541</v>
      </c>
      <c r="K5" s="163">
        <f t="shared" ref="K5:K21" si="1">G5</f>
        <v>2.9743006050440304</v>
      </c>
    </row>
    <row r="6" spans="1:11" x14ac:dyDescent="0.25">
      <c r="A6" s="202" t="s">
        <v>542</v>
      </c>
      <c r="B6" s="212">
        <v>848</v>
      </c>
      <c r="C6" s="160">
        <v>944</v>
      </c>
      <c r="E6" s="29" t="s">
        <v>542</v>
      </c>
      <c r="F6" s="163">
        <f t="shared" si="0"/>
        <v>2.5399868208230996</v>
      </c>
      <c r="G6" s="163">
        <f t="shared" si="0"/>
        <v>2.8275324986521295</v>
      </c>
      <c r="J6" s="29" t="s">
        <v>542</v>
      </c>
      <c r="K6" s="163">
        <f t="shared" si="1"/>
        <v>2.8275324986521295</v>
      </c>
    </row>
    <row r="7" spans="1:11" x14ac:dyDescent="0.25">
      <c r="A7" s="202" t="s">
        <v>543</v>
      </c>
      <c r="B7" s="212">
        <v>1020</v>
      </c>
      <c r="C7" s="160">
        <v>1133</v>
      </c>
      <c r="E7" s="29" t="s">
        <v>543</v>
      </c>
      <c r="F7" s="163">
        <f t="shared" si="0"/>
        <v>3.0551728269334451</v>
      </c>
      <c r="G7" s="163">
        <f t="shared" si="0"/>
        <v>3.3936380518780327</v>
      </c>
      <c r="J7" s="29" t="s">
        <v>543</v>
      </c>
      <c r="K7" s="163">
        <f t="shared" si="1"/>
        <v>3.3936380518780327</v>
      </c>
    </row>
    <row r="8" spans="1:11" x14ac:dyDescent="0.25">
      <c r="A8" s="202" t="s">
        <v>544</v>
      </c>
      <c r="B8" s="212">
        <v>1352</v>
      </c>
      <c r="C8" s="160">
        <v>1423</v>
      </c>
      <c r="E8" s="29" t="s">
        <v>544</v>
      </c>
      <c r="F8" s="163">
        <f t="shared" si="0"/>
        <v>4.0496016294255073</v>
      </c>
      <c r="G8" s="163">
        <f t="shared" si="0"/>
        <v>4.2622656203198943</v>
      </c>
      <c r="J8" s="29" t="s">
        <v>544</v>
      </c>
      <c r="K8" s="163">
        <f t="shared" si="1"/>
        <v>4.2622656203198943</v>
      </c>
    </row>
    <row r="9" spans="1:11" x14ac:dyDescent="0.25">
      <c r="A9" s="202" t="s">
        <v>545</v>
      </c>
      <c r="B9" s="212">
        <v>1464</v>
      </c>
      <c r="C9" s="160">
        <v>1516</v>
      </c>
      <c r="E9" s="29" t="s">
        <v>545</v>
      </c>
      <c r="F9" s="163">
        <f t="shared" si="0"/>
        <v>4.3850715868927095</v>
      </c>
      <c r="G9" s="163">
        <f t="shared" si="0"/>
        <v>4.5408254957167671</v>
      </c>
      <c r="J9" s="29" t="s">
        <v>545</v>
      </c>
      <c r="K9" s="163">
        <f t="shared" si="1"/>
        <v>4.5408254957167671</v>
      </c>
    </row>
    <row r="10" spans="1:11" x14ac:dyDescent="0.25">
      <c r="A10" s="202" t="s">
        <v>546</v>
      </c>
      <c r="B10" s="212">
        <v>1307</v>
      </c>
      <c r="C10" s="160">
        <v>1306</v>
      </c>
      <c r="E10" s="29" t="s">
        <v>546</v>
      </c>
      <c r="F10" s="163">
        <f t="shared" si="0"/>
        <v>3.9148145929431499</v>
      </c>
      <c r="G10" s="163">
        <f t="shared" si="0"/>
        <v>3.9118193254657636</v>
      </c>
      <c r="J10" s="29" t="s">
        <v>546</v>
      </c>
      <c r="K10" s="163">
        <f t="shared" si="1"/>
        <v>3.9118193254657636</v>
      </c>
    </row>
    <row r="11" spans="1:11" x14ac:dyDescent="0.25">
      <c r="A11" s="202" t="s">
        <v>547</v>
      </c>
      <c r="B11" s="212">
        <v>994</v>
      </c>
      <c r="C11" s="160">
        <v>1090</v>
      </c>
      <c r="E11" s="29" t="s">
        <v>547</v>
      </c>
      <c r="F11" s="163">
        <f t="shared" si="0"/>
        <v>2.9772958725214163</v>
      </c>
      <c r="G11" s="163">
        <f t="shared" si="0"/>
        <v>3.2648415503504462</v>
      </c>
      <c r="J11" s="29" t="s">
        <v>547</v>
      </c>
      <c r="K11" s="163">
        <f t="shared" si="1"/>
        <v>3.2648415503504462</v>
      </c>
    </row>
    <row r="12" spans="1:11" x14ac:dyDescent="0.25">
      <c r="A12" s="202" t="s">
        <v>548</v>
      </c>
      <c r="B12" s="212">
        <v>918</v>
      </c>
      <c r="C12" s="160">
        <v>925</v>
      </c>
      <c r="E12" s="29" t="s">
        <v>548</v>
      </c>
      <c r="F12" s="163">
        <f t="shared" si="0"/>
        <v>2.7496555442401007</v>
      </c>
      <c r="G12" s="163">
        <f t="shared" si="0"/>
        <v>2.7706224165818005</v>
      </c>
      <c r="J12" s="29" t="s">
        <v>548</v>
      </c>
      <c r="K12" s="163">
        <f t="shared" si="1"/>
        <v>2.7706224165818005</v>
      </c>
    </row>
    <row r="13" spans="1:11" x14ac:dyDescent="0.25">
      <c r="A13" s="202" t="s">
        <v>549</v>
      </c>
      <c r="B13" s="212">
        <v>1125</v>
      </c>
      <c r="C13" s="160">
        <v>995</v>
      </c>
      <c r="E13" s="29" t="s">
        <v>549</v>
      </c>
      <c r="F13" s="163">
        <f t="shared" si="0"/>
        <v>3.369675912058947</v>
      </c>
      <c r="G13" s="163">
        <f t="shared" si="0"/>
        <v>2.9802911399988021</v>
      </c>
      <c r="J13" s="29" t="s">
        <v>549</v>
      </c>
      <c r="K13" s="163">
        <f t="shared" si="1"/>
        <v>2.9802911399988021</v>
      </c>
    </row>
    <row r="14" spans="1:11" x14ac:dyDescent="0.25">
      <c r="A14" s="202" t="s">
        <v>550</v>
      </c>
      <c r="B14" s="212">
        <v>1312</v>
      </c>
      <c r="C14" s="160">
        <v>1153</v>
      </c>
      <c r="E14" s="29" t="s">
        <v>550</v>
      </c>
      <c r="F14" s="163">
        <f t="shared" si="0"/>
        <v>3.9297909303300784</v>
      </c>
      <c r="G14" s="163">
        <f t="shared" si="0"/>
        <v>3.4535434014257476</v>
      </c>
      <c r="J14" s="29" t="s">
        <v>550</v>
      </c>
      <c r="K14" s="163">
        <f t="shared" si="1"/>
        <v>3.4535434014257476</v>
      </c>
    </row>
    <row r="15" spans="1:11" x14ac:dyDescent="0.25">
      <c r="A15" s="202" t="s">
        <v>551</v>
      </c>
      <c r="B15" s="212">
        <v>1175</v>
      </c>
      <c r="C15" s="160">
        <v>1096</v>
      </c>
      <c r="E15" s="29" t="s">
        <v>551</v>
      </c>
      <c r="F15" s="163">
        <f t="shared" si="0"/>
        <v>3.5194392859282333</v>
      </c>
      <c r="G15" s="163">
        <f t="shared" si="0"/>
        <v>3.282813155214761</v>
      </c>
      <c r="J15" s="29" t="s">
        <v>551</v>
      </c>
      <c r="K15" s="163">
        <f t="shared" si="1"/>
        <v>3.282813155214761</v>
      </c>
    </row>
    <row r="16" spans="1:11" x14ac:dyDescent="0.25">
      <c r="A16" s="202" t="s">
        <v>552</v>
      </c>
      <c r="B16" s="212">
        <v>1065</v>
      </c>
      <c r="C16" s="160">
        <v>984</v>
      </c>
      <c r="E16" s="29" t="s">
        <v>552</v>
      </c>
      <c r="F16" s="163">
        <f t="shared" si="0"/>
        <v>3.1899598634158033</v>
      </c>
      <c r="G16" s="163">
        <f t="shared" si="0"/>
        <v>2.9473431977475588</v>
      </c>
      <c r="J16" s="29" t="s">
        <v>552</v>
      </c>
      <c r="K16" s="163">
        <f t="shared" si="1"/>
        <v>2.9473431977475588</v>
      </c>
    </row>
    <row r="17" spans="1:11" x14ac:dyDescent="0.25">
      <c r="A17" s="202" t="s">
        <v>553</v>
      </c>
      <c r="B17" s="212">
        <v>812</v>
      </c>
      <c r="C17" s="160">
        <v>750</v>
      </c>
      <c r="E17" s="29" t="s">
        <v>553</v>
      </c>
      <c r="F17" s="163">
        <f t="shared" si="0"/>
        <v>2.4321571916372129</v>
      </c>
      <c r="G17" s="163">
        <f t="shared" si="0"/>
        <v>2.2464506080392979</v>
      </c>
      <c r="J17" s="29" t="s">
        <v>553</v>
      </c>
      <c r="K17" s="163">
        <f t="shared" si="1"/>
        <v>2.2464506080392979</v>
      </c>
    </row>
    <row r="18" spans="1:11" x14ac:dyDescent="0.25">
      <c r="A18" s="202" t="s">
        <v>554</v>
      </c>
      <c r="B18" s="212">
        <v>571</v>
      </c>
      <c r="C18" s="160">
        <v>478</v>
      </c>
      <c r="E18" s="29" t="s">
        <v>554</v>
      </c>
      <c r="F18" s="163">
        <f t="shared" si="0"/>
        <v>1.7102977295872523</v>
      </c>
      <c r="G18" s="163">
        <f t="shared" si="0"/>
        <v>1.4317378541903791</v>
      </c>
      <c r="J18" s="29" t="s">
        <v>554</v>
      </c>
      <c r="K18" s="163">
        <f t="shared" si="1"/>
        <v>1.4317378541903791</v>
      </c>
    </row>
    <row r="19" spans="1:11" x14ac:dyDescent="0.25">
      <c r="A19" s="202" t="s">
        <v>555</v>
      </c>
      <c r="B19" s="212">
        <v>441</v>
      </c>
      <c r="C19" s="160">
        <v>399</v>
      </c>
      <c r="E19" s="29" t="s">
        <v>555</v>
      </c>
      <c r="F19" s="163">
        <f t="shared" si="0"/>
        <v>1.3209129575271072</v>
      </c>
      <c r="G19" s="163">
        <f t="shared" si="0"/>
        <v>1.1951117234769064</v>
      </c>
      <c r="J19" s="29" t="s">
        <v>555</v>
      </c>
      <c r="K19" s="163">
        <f t="shared" si="1"/>
        <v>1.1951117234769064</v>
      </c>
    </row>
    <row r="20" spans="1:11" x14ac:dyDescent="0.25">
      <c r="A20" s="202" t="s">
        <v>556</v>
      </c>
      <c r="B20" s="212">
        <v>223</v>
      </c>
      <c r="C20" s="160">
        <v>207</v>
      </c>
      <c r="E20" s="29" t="s">
        <v>556</v>
      </c>
      <c r="F20" s="163">
        <f t="shared" si="0"/>
        <v>0.66794464745701798</v>
      </c>
      <c r="G20" s="163">
        <f t="shared" si="0"/>
        <v>0.62002036781884629</v>
      </c>
      <c r="J20" s="29" t="s">
        <v>556</v>
      </c>
      <c r="K20" s="163">
        <f t="shared" si="1"/>
        <v>0.62002036781884629</v>
      </c>
    </row>
    <row r="21" spans="1:11" x14ac:dyDescent="0.25">
      <c r="A21" s="203" t="s">
        <v>557</v>
      </c>
      <c r="B21" s="72">
        <v>109</v>
      </c>
      <c r="C21" s="111">
        <v>82</v>
      </c>
      <c r="E21" s="31" t="s">
        <v>557</v>
      </c>
      <c r="F21" s="163">
        <f t="shared" si="0"/>
        <v>0.32648415503504463</v>
      </c>
      <c r="G21" s="163">
        <f t="shared" si="0"/>
        <v>0.2456119331456299</v>
      </c>
      <c r="J21" s="31" t="s">
        <v>557</v>
      </c>
      <c r="K21" s="210">
        <f t="shared" si="1"/>
        <v>0.2456119331456299</v>
      </c>
    </row>
    <row r="22" spans="1:11" x14ac:dyDescent="0.25">
      <c r="A22" s="309" t="s">
        <v>16</v>
      </c>
      <c r="B22" s="121">
        <f>SUM(B4:B21)</f>
        <v>16731</v>
      </c>
      <c r="C22" s="124">
        <f>SUM(C4:C21)</f>
        <v>16655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169</v>
      </c>
      <c r="E3" s="297" t="s">
        <v>709</v>
      </c>
      <c r="F3" s="71">
        <v>37.06</v>
      </c>
      <c r="G3" s="71">
        <v>34.39</v>
      </c>
      <c r="K3" s="122" t="s">
        <v>16</v>
      </c>
      <c r="L3" s="71">
        <v>3.36</v>
      </c>
      <c r="M3" s="71">
        <v>4.47</v>
      </c>
    </row>
    <row r="4" spans="1:16" x14ac:dyDescent="0.25">
      <c r="A4" s="202" t="s">
        <v>704</v>
      </c>
      <c r="B4" s="212"/>
      <c r="C4" s="160">
        <v>201</v>
      </c>
      <c r="E4" s="298" t="s">
        <v>710</v>
      </c>
      <c r="F4" s="214">
        <v>37.06</v>
      </c>
      <c r="G4" s="214">
        <v>35.69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142</v>
      </c>
      <c r="E5" s="298" t="s">
        <v>711</v>
      </c>
      <c r="F5" s="214">
        <v>19.420000000000002</v>
      </c>
      <c r="G5" s="214">
        <v>21.66</v>
      </c>
      <c r="K5" s="123" t="s">
        <v>213</v>
      </c>
      <c r="L5" s="73">
        <v>3.36</v>
      </c>
      <c r="M5" s="73">
        <v>4.47</v>
      </c>
      <c r="N5" s="211"/>
    </row>
    <row r="6" spans="1:16" x14ac:dyDescent="0.25">
      <c r="A6" s="202" t="s">
        <v>706</v>
      </c>
      <c r="B6" s="212"/>
      <c r="C6" s="160">
        <v>173</v>
      </c>
      <c r="E6" s="298" t="s">
        <v>712</v>
      </c>
      <c r="F6" s="214">
        <v>5.34</v>
      </c>
      <c r="G6" s="214">
        <v>6.39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107</v>
      </c>
      <c r="E7" s="299" t="s">
        <v>713</v>
      </c>
      <c r="F7" s="73">
        <v>1.1299999999999999</v>
      </c>
      <c r="G7" s="73">
        <v>1.86</v>
      </c>
      <c r="K7" s="227"/>
      <c r="L7" s="211"/>
      <c r="M7" s="211"/>
    </row>
    <row r="8" spans="1:16" x14ac:dyDescent="0.25">
      <c r="A8" s="203" t="s">
        <v>708</v>
      </c>
      <c r="B8" s="72"/>
      <c r="C8" s="111">
        <v>126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18.40958605664488</v>
      </c>
      <c r="C13" s="301" t="e">
        <f>B3/SUM(B3:B8)*100</f>
        <v>#DIV/0!</v>
      </c>
      <c r="E13" s="217" t="s">
        <v>836</v>
      </c>
      <c r="F13" s="289">
        <f>IF(ISBLANK(F3),"",F3)</f>
        <v>37.06</v>
      </c>
      <c r="G13" s="289">
        <f>IF(ISBLANK(G3),"",G3)</f>
        <v>34.39</v>
      </c>
    </row>
    <row r="14" spans="1:16" x14ac:dyDescent="0.25">
      <c r="A14" s="220" t="s">
        <v>825</v>
      </c>
      <c r="B14" s="305">
        <f>C4/SUM(C3:C8)*100</f>
        <v>21.895424836601308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37.06</v>
      </c>
      <c r="G14" s="290">
        <f t="shared" si="0"/>
        <v>35.69</v>
      </c>
    </row>
    <row r="15" spans="1:16" x14ac:dyDescent="0.25">
      <c r="A15" s="220" t="s">
        <v>826</v>
      </c>
      <c r="B15" s="305">
        <f>C5/SUM(C3:C8)*100</f>
        <v>15.468409586056644</v>
      </c>
      <c r="C15" s="302" t="e">
        <f>B5/SUM(B3:B8)*100</f>
        <v>#DIV/0!</v>
      </c>
      <c r="E15" s="286" t="s">
        <v>838</v>
      </c>
      <c r="F15" s="290">
        <f t="shared" si="0"/>
        <v>19.420000000000002</v>
      </c>
      <c r="G15" s="290">
        <f t="shared" si="0"/>
        <v>21.66</v>
      </c>
    </row>
    <row r="16" spans="1:16" x14ac:dyDescent="0.25">
      <c r="A16" s="220" t="s">
        <v>827</v>
      </c>
      <c r="B16" s="305">
        <f>C6/SUM(C3:C8)*100</f>
        <v>18.845315904139433</v>
      </c>
      <c r="C16" s="302" t="e">
        <f>B6/SUM(B3:B8)*100</f>
        <v>#DIV/0!</v>
      </c>
      <c r="E16" s="286" t="s">
        <v>839</v>
      </c>
      <c r="F16" s="290">
        <f t="shared" si="0"/>
        <v>5.34</v>
      </c>
      <c r="G16" s="290">
        <f t="shared" si="0"/>
        <v>6.39</v>
      </c>
    </row>
    <row r="17" spans="1:18" x14ac:dyDescent="0.25">
      <c r="A17" s="220" t="s">
        <v>828</v>
      </c>
      <c r="B17" s="305">
        <f>C7/SUM(C3:C8)*100</f>
        <v>11.655773420479303</v>
      </c>
      <c r="C17" s="302" t="e">
        <f>B7/SUM(B3:B8)*100</f>
        <v>#DIV/0!</v>
      </c>
      <c r="E17" s="219" t="s">
        <v>840</v>
      </c>
      <c r="F17" s="291">
        <f t="shared" si="0"/>
        <v>1.1299999999999999</v>
      </c>
      <c r="G17" s="291">
        <f t="shared" si="0"/>
        <v>1.86</v>
      </c>
    </row>
    <row r="18" spans="1:18" x14ac:dyDescent="0.25">
      <c r="A18" s="221" t="s">
        <v>829</v>
      </c>
      <c r="B18" s="306">
        <f>C8/SUM(C3:C8)*100</f>
        <v>13.725490196078432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18.40958605664488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21.895424836601308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15.468409586056644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18.845315904139433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11.655773420479303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13.725490196078432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641</v>
      </c>
      <c r="E34" s="297" t="s">
        <v>709</v>
      </c>
      <c r="F34" s="71">
        <v>34.39</v>
      </c>
      <c r="G34" s="211"/>
      <c r="K34" s="122" t="s">
        <v>16</v>
      </c>
      <c r="L34" s="71">
        <v>4.47</v>
      </c>
      <c r="M34" s="211"/>
    </row>
    <row r="35" spans="1:16" x14ac:dyDescent="0.25">
      <c r="A35" s="202" t="s">
        <v>704</v>
      </c>
      <c r="B35" s="212"/>
      <c r="C35" s="160">
        <v>1199</v>
      </c>
      <c r="E35" s="298" t="s">
        <v>710</v>
      </c>
      <c r="F35" s="214">
        <v>35.69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903</v>
      </c>
      <c r="E36" s="298" t="s">
        <v>711</v>
      </c>
      <c r="F36" s="214">
        <v>21.66</v>
      </c>
      <c r="G36" s="211"/>
      <c r="K36" s="123" t="s">
        <v>213</v>
      </c>
      <c r="L36" s="73">
        <v>4.47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1199</v>
      </c>
      <c r="E37" s="298" t="s">
        <v>712</v>
      </c>
      <c r="F37" s="214">
        <v>6.39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1259</v>
      </c>
      <c r="E38" s="299" t="s">
        <v>713</v>
      </c>
      <c r="F38" s="73">
        <v>1.86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2278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8.5706645273432276</v>
      </c>
      <c r="C44" s="301" t="e">
        <f>B34/SUM(B34:B39)*100</f>
        <v>#DIV/0!</v>
      </c>
      <c r="E44" s="217" t="s">
        <v>836</v>
      </c>
      <c r="F44" s="289">
        <f>IF(ISBLANK(F34),"",F34)</f>
        <v>34.39</v>
      </c>
    </row>
    <row r="45" spans="1:16" x14ac:dyDescent="0.25">
      <c r="A45" s="220" t="s">
        <v>825</v>
      </c>
      <c r="B45" s="305">
        <f>C35/SUM(C34:C39)*100</f>
        <v>16.031555020724696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35.69</v>
      </c>
    </row>
    <row r="46" spans="1:16" x14ac:dyDescent="0.25">
      <c r="A46" s="220" t="s">
        <v>826</v>
      </c>
      <c r="B46" s="305">
        <f>C36/SUM(C34:C39)*100</f>
        <v>12.073806658644203</v>
      </c>
      <c r="C46" s="302" t="e">
        <f>B36/SUM(B34:B39)*100</f>
        <v>#DIV/0!</v>
      </c>
      <c r="E46" s="286" t="s">
        <v>838</v>
      </c>
      <c r="F46" s="290">
        <f t="shared" si="2"/>
        <v>21.66</v>
      </c>
    </row>
    <row r="47" spans="1:16" x14ac:dyDescent="0.25">
      <c r="A47" s="220" t="s">
        <v>827</v>
      </c>
      <c r="B47" s="305">
        <f>C37/SUM(C34:C39)*100</f>
        <v>16.031555020724696</v>
      </c>
      <c r="C47" s="302" t="e">
        <f>B37/SUM(B34:B39)*100</f>
        <v>#DIV/0!</v>
      </c>
      <c r="E47" s="286" t="s">
        <v>839</v>
      </c>
      <c r="F47" s="290">
        <f t="shared" si="2"/>
        <v>6.39</v>
      </c>
    </row>
    <row r="48" spans="1:16" x14ac:dyDescent="0.25">
      <c r="A48" s="220" t="s">
        <v>828</v>
      </c>
      <c r="B48" s="305">
        <f>C38/SUM(C34:C39)*100</f>
        <v>16.833801310335605</v>
      </c>
      <c r="C48" s="302" t="e">
        <f>B38/SUM(B34:B39)*100</f>
        <v>#DIV/0!</v>
      </c>
      <c r="E48" s="219" t="s">
        <v>840</v>
      </c>
      <c r="F48" s="291">
        <f t="shared" si="2"/>
        <v>1.86</v>
      </c>
    </row>
    <row r="49" spans="1:3" x14ac:dyDescent="0.25">
      <c r="A49" s="221" t="s">
        <v>829</v>
      </c>
      <c r="B49" s="306">
        <f>C39/SUM(C34:C39)*100</f>
        <v>30.458617462227572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8.5706645273432276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16.031555020724696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12.073806658644203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16.031555020724696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16.833801310335605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30.458617462227572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2024-04-25T06:17:45Z</dcterms:modified>
</cp:coreProperties>
</file>