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<sst xmlns="http://schemas.openxmlformats.org/spreadsheetml/2006/main" count="6314" uniqueCount="2917">
  <si>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</si>
  <si>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</si>
  <si>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</si>
  <si>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</si>
  <si>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</si>
  <si>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</si>
  <si>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</si>
  <si>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</si>
  <si>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</si>
  <si>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</si>
  <si>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</si>
  <si>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</si>
  <si>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</si>
  <si>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</si>
  <si>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</si>
  <si>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</si>
  <si>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</si>
  <si>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</si>
  <si>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</si>
  <si>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</si>
  <si>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</si>
  <si>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</si>
  <si>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</si>
  <si>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</si>
  <si>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</si>
  <si>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</si>
  <si>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</si>
  <si>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</si>
  <si>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</si>
  <si>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</si>
  <si>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</si>
  <si>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</si>
  <si>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</si>
  <si>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</si>
  <si>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</si>
  <si>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</si>
  <si>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</si>
  <si>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</si>
  <si>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</si>
  <si>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</si>
  <si>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</si>
  <si>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</si>
  <si>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</si>
  <si>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</si>
  <si>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</si>
  <si>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</si>
  <si>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</si>
  <si>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</si>
  <si>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</si>
  <si>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</si>
  <si>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</si>
  <si>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</si>
  <si>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</si>
  <si>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</si>
  <si>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</si>
  <si>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</si>
  <si>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</si>
  <si>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</si>
  <si>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</si>
  <si>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</si>
  <si>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</si>
  <si>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</si>
  <si>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</si>
  <si>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</si>
  <si>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</si>
  <si>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</si>
  <si>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</si>
  <si>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</si>
  <si>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</si>
  <si>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</si>
  <si>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</si>
  <si>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</si>
  <si>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</si>
  <si>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</si>
  <si>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</si>
  <si>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</si>
  <si>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</si>
  <si>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</si>
  <si>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</si>
  <si>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</si>
  <si>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</si>
  <si>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</si>
  <si>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</si>
  <si>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</si>
  <si>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</si>
  <si>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</si>
  <si>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</si>
  <si>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</si>
  <si>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</si>
  <si>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</si>
  <si>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</si>
  <si>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</si>
  <si>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</si>
  <si>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</si>
  <si>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</si>
  <si>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</si>
  <si>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</si>
  <si>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</si>
  <si>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</si>
  <si>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</si>
  <si>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</si>
  <si>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</si>
  <si>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</si>
  <si>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</si>
  <si>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</si>
  <si>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</si>
  <si>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</si>
  <si>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</si>
  <si>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</si>
  <si>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</si>
  <si>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</si>
  <si>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</si>
  <si>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</si>
  <si>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</si>
  <si>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</si>
  <si>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</si>
  <si>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</si>
  <si>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</si>
  <si>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</si>
  <si>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</si>
  <si>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</si>
  <si>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</si>
  <si>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</si>
  <si>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</si>
  <si>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</si>
  <si>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</si>
  <si>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</si>
  <si>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</si>
  <si>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</si>
  <si>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</si>
  <si>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</si>
  <si>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</si>
  <si>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</si>
  <si>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</si>
  <si>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</si>
  <si>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</si>
  <si>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</si>
  <si>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</si>
  <si>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</si>
  <si>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</si>
  <si>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</si>
  <si>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</si>
  <si>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</si>
  <si>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</si>
  <si>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</si>
  <si>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</si>
  <si>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</si>
  <si>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</si>
  <si>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</si>
  <si>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</si>
  <si>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</si>
  <si>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</si>
  <si>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</si>
  <si>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</si>
  <si>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</si>
  <si>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</si>
  <si>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</si>
  <si>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</si>
  <si>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</si>
  <si>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</si>
  <si>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</si>
  <si>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</si>
  <si>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</si>
  <si>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</si>
  <si>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</si>
  <si>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</si>
  <si>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</si>
  <si>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</si>
  <si>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</si>
  <si>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</si>
  <si>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</si>
  <si>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</si>
  <si>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</si>
  <si>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</si>
  <si>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</si>
  <si>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</si>
  <si>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</si>
  <si>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</si>
  <si>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</si>
  <si>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</si>
  <si>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</si>
  <si>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</si>
  <si>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</si>
  <si>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</si>
  <si>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</si>
  <si>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</si>
  <si>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</si>
  <si>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</si>
  <si>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</si>
  <si>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</si>
  <si>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</si>
  <si>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</si>
  <si>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</si>
  <si>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</si>
  <si>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</si>
  <si>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</si>
  <si>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</si>
  <si>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</si>
  <si>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</si>
  <si>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</si>
  <si>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</si>
  <si>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</si>
  <si>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</si>
  <si>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</si>
  <si>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</si>
  <si>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</si>
  <si>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</si>
  <si>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</si>
  <si>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</si>
  <si>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</si>
  <si>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</si>
  <si>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</si>
  <si>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</si>
  <si>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</si>
  <si>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</si>
  <si>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</si>
  <si>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</si>
  <si>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</si>
  <si>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</si>
  <si>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</si>
  <si>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</si>
  <si>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</si>
  <si>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</si>
  <si>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</si>
  <si>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</si>
  <si>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</si>
  <si>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</si>
  <si>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</si>
  <si>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</si>
  <si>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</si>
  <si>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</si>
  <si>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</si>
  <si>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</si>
  <si>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</si>
  <si>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</si>
  <si>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</si>
  <si>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</si>
  <si>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</si>
  <si>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</si>
  <si>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</si>
  <si>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</si>
  <si>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</si>
  <si>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</si>
  <si>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</si>
  <si>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</si>
  <si>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</si>
  <si>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</si>
  <si>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</si>
  <si>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</si>
  <si>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</si>
  <si>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</si>
  <si>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</si>
  <si>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</si>
  <si>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</si>
  <si>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</si>
  <si>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</si>
  <si>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</si>
  <si>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</si>
  <si>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</si>
  <si>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</si>
  <si>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</si>
  <si>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</si>
  <si>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</si>
  <si>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</si>
  <si>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</si>
  <si>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</si>
  <si>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</si>
  <si>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</si>
  <si>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</si>
  <si>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</si>
  <si>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</si>
  <si>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</si>
  <si>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</si>
  <si>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</si>
  <si>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</si>
  <si>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</si>
  <si>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</si>
  <si>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</si>
  <si>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</si>
  <si>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</si>
  <si>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</si>
  <si>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</si>
  <si>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</si>
  <si>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</si>
  <si>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</si>
  <si>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</si>
  <si>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</si>
  <si>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</si>
  <si>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</si>
  <si>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</si>
  <si>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</si>
  <si>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</si>
  <si>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</si>
  <si>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</si>
  <si>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</si>
  <si>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</si>
  <si>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</si>
  <si>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</si>
  <si>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</si>
  <si>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</si>
  <si>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</si>
  <si>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</si>
  <si>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</si>
  <si>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</si>
  <si>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</si>
  <si>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</si>
  <si>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</si>
  <si>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</si>
  <si>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</si>
  <si>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</si>
  <si>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</si>
  <si>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</si>
  <si>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</si>
  <si>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</si>
  <si>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</si>
  <si>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</si>
  <si>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</si>
  <si>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</si>
  <si>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</si>
  <si>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</si>
  <si>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</si>
  <si>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</si>
  <si>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</si>
  <si>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</si>
  <si>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</si>
  <si>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</si>
  <si>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</si>
  <si>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</si>
  <si>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</si>
  <si>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</si>
  <si>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</si>
  <si>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</si>
  <si>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</si>
  <si>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</si>
  <si>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</si>
  <si>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</si>
  <si>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</si>
  <si>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</si>
  <si>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</si>
  <si>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</si>
  <si>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</si>
  <si>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</si>
  <si>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</si>
  <si>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</si>
  <si>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</si>
  <si>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</si>
  <si>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</si>
  <si>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</si>
  <si>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</si>
  <si>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</si>
  <si>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</si>
  <si>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</si>
  <si>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</si>
  <si>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</si>
  <si>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</si>
  <si>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</si>
  <si>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</si>
  <si>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</si>
  <si>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</si>
  <si>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</si>
  <si>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</si>
  <si>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</si>
  <si>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</si>
  <si>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</si>
  <si>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</si>
  <si>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</si>
  <si>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</si>
  <si>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</si>
  <si>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</si>
  <si>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</si>
  <si>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</si>
  <si>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</si>
  <si>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</si>
  <si>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</si>
  <si>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</si>
  <si>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</si>
  <si>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</si>
  <si>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</si>
  <si>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</si>
  <si>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</si>
  <si>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</si>
  <si>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</si>
  <si>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</si>
  <si>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</si>
  <si>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</si>
  <si>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</si>
  <si>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</si>
  <si>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</si>
  <si>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</si>
  <si>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</si>
  <si>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</si>
  <si>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</si>
  <si>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</si>
  <si>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</si>
  <si>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</si>
  <si>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</si>
  <si>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</si>
  <si>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</si>
  <si>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</si>
  <si>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</si>
  <si>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</si>
  <si>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</si>
  <si>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</si>
  <si>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</si>
  <si>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</si>
  <si>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</si>
  <si>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</si>
  <si>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</si>
  <si>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</si>
  <si>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</si>
  <si>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</si>
  <si>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</si>
  <si>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</si>
  <si>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</si>
  <si>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</si>
  <si>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</si>
  <si>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</si>
  <si>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</si>
  <si>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</si>
  <si>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</si>
  <si>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</si>
  <si>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</si>
  <si>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</si>
  <si>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</si>
  <si>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</si>
  <si>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</si>
  <si>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</si>
  <si>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</si>
  <si>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</si>
  <si>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</si>
  <si>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</si>
  <si>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</si>
  <si>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</si>
  <si>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</si>
  <si>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</si>
  <si>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</si>
  <si>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</si>
  <si>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</si>
  <si>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</si>
  <si>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</si>
  <si>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</si>
  <si>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</si>
  <si>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</si>
  <si>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</si>
  <si>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</si>
  <si>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</si>
  <si>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</si>
  <si>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</si>
  <si>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</si>
  <si>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</si>
  <si>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</si>
  <si>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</si>
  <si>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</si>
  <si>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</si>
  <si>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</si>
  <si>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</si>
  <si>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</si>
  <si>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</si>
  <si>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</si>
  <si>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</si>
  <si>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</si>
  <si>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</si>
  <si>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</si>
  <si>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</si>
  <si>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</si>
  <si>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</si>
  <si>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</si>
  <si>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</si>
  <si>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</si>
  <si>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</si>
  <si>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</si>
  <si>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</si>
  <si>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</si>
  <si>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</si>
  <si>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</si>
  <si>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</si>
  <si>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</si>
  <si>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</si>
  <si>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</si>
  <si>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</si>
  <si>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</si>
  <si>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</si>
  <si>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</si>
  <si>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</si>
  <si>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</si>
  <si>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</si>
  <si>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</si>
  <si>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</si>
  <si>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</si>
  <si>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</si>
  <si>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</si>
  <si>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</si>
  <si>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</si>
  <si>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</si>
  <si>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</si>
  <si>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</si>
  <si>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</si>
  <si>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</si>
  <si>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</si>
  <si>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</si>
  <si>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</si>
  <si>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</si>
  <si>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</si>
  <si>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</si>
  <si>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</si>
  <si>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</si>
  <si>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</si>
  <si>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</si>
  <si>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</si>
  <si>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</si>
  <si>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</si>
  <si>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</si>
  <si>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</si>
  <si>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</si>
  <si>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</si>
  <si>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</si>
  <si>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</si>
  <si>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</si>
  <si>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</si>
  <si>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</si>
  <si>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</si>
  <si>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</si>
  <si>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</si>
  <si>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</si>
  <si>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</si>
  <si>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</si>
  <si>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</si>
  <si>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</si>
  <si>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</si>
  <si>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</si>
  <si>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</si>
  <si>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</si>
  <si>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</si>
  <si>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</si>
  <si>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</si>
  <si>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</si>
  <si>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</si>
  <si>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</si>
  <si>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</si>
  <si>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</si>
  <si>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</si>
  <si>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</si>
  <si>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</si>
  <si>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</si>
  <si>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</si>
  <si>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</si>
  <si>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</si>
  <si>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</si>
  <si>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</si>
  <si>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</si>
  <si>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</si>
  <si>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</si>
  <si>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</si>
  <si>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</si>
  <si>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</si>
  <si>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</si>
  <si>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</si>
  <si>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</si>
  <si>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</si>
  <si>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</si>
  <si>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</si>
  <si>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</si>
  <si>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</si>
  <si>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</si>
  <si>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</si>
  <si>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</si>
  <si>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</si>
  <si>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</si>
  <si>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</si>
  <si>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</si>
  <si>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</si>
  <si>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</si>
  <si>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</si>
  <si>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</si>
  <si>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</si>
  <si>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</si>
  <si>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</si>
  <si>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</si>
  <si>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</si>
  <si>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</si>
  <si>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</si>
  <si>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</si>
  <si>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</si>
  <si>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</si>
  <si>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</si>
  <si>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</si>
  <si>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</si>
  <si>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</si>
  <si>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</si>
  <si>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</si>
  <si>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</si>
  <si>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</si>
  <si>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</si>
  <si>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</si>
  <si>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</si>
  <si>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</si>
  <si>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</si>
  <si>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</si>
  <si>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</si>
  <si>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</si>
  <si>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</si>
  <si>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</si>
  <si>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</si>
  <si>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</si>
  <si>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</si>
  <si>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</si>
  <si>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</si>
  <si>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</si>
  <si>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</si>
  <si>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</si>
  <si>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</si>
  <si>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</si>
  <si>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</si>
  <si>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</si>
  <si>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</si>
  <si>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</si>
  <si>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</si>
  <si>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</si>
  <si>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</si>
  <si>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</si>
  <si>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</si>
  <si>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</si>
  <si>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</si>
  <si>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</si>
  <si>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</si>
  <si>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</si>
  <si>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</si>
  <si>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</si>
  <si>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</si>
  <si>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</si>
  <si>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</si>
  <si>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</si>
  <si>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</si>
  <si>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</si>
  <si>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</si>
  <si>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</si>
  <si>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</si>
  <si>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</si>
  <si>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</si>
  <si>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</si>
  <si>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</si>
  <si>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</si>
  <si>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</si>
  <si>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</si>
  <si>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</si>
  <si>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</si>
  <si>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</si>
  <si>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</si>
  <si>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</si>
  <si>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</si>
  <si>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</si>
  <si>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</si>
  <si>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</si>
  <si>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</si>
  <si>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</si>
  <si>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</si>
  <si>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</si>
  <si>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</si>
  <si>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</si>
  <si>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</si>
  <si>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</si>
  <si>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</si>
  <si>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</si>
  <si>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</si>
  <si>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</si>
  <si>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</si>
  <si>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</si>
  <si>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</si>
  <si>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</si>
  <si>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</si>
  <si>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</si>
  <si>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</si>
  <si>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</si>
  <si>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</si>
  <si>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</si>
  <si>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</si>
  <si>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</si>
  <si>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</si>
  <si>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</si>
  <si>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</si>
  <si>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</si>
  <si>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</si>
  <si>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</si>
  <si>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</si>
  <si>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</si>
  <si>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</si>
  <si>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</si>
  <si>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</si>
  <si>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</si>
  <si>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</si>
  <si>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</si>
  <si>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</si>
  <si>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</si>
  <si>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</si>
  <si>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</si>
  <si>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</si>
  <si>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</si>
  <si>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</si>
  <si>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</si>
  <si>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</si>
  <si>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</si>
  <si>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</si>
  <si>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</si>
  <si>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</si>
  <si>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</si>
  <si>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</si>
  <si>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</si>
  <si>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</si>
  <si>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</si>
  <si>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</si>
  <si>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</si>
  <si>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</si>
  <si>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</si>
  <si>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</si>
  <si>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</si>
  <si>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</si>
  <si>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</si>
  <si>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</si>
  <si>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</si>
  <si>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</si>
  <si>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</si>
  <si>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</si>
  <si>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</si>
  <si>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</si>
  <si>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</si>
  <si>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</si>
  <si>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</si>
  <si>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</si>
  <si>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</si>
  <si>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</si>
  <si>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</si>
  <si>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</si>
  <si>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</si>
  <si>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</si>
  <si>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</si>
  <si>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</si>
  <si>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</si>
  <si>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</si>
  <si>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</si>
  <si>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</si>
  <si>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</si>
  <si>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</si>
  <si>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</si>
  <si>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</si>
  <si>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</si>
  <si>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</si>
  <si>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</si>
  <si>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</si>
  <si>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</si>
  <si>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</si>
  <si>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</si>
  <si>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</si>
  <si>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</si>
  <si>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</si>
  <si>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</si>
  <si>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</si>
  <si>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</si>
  <si>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</si>
  <si>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</si>
  <si>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</si>
  <si>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</si>
  <si>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</si>
  <si>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</si>
  <si>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</si>
  <si>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</si>
  <si>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</si>
  <si>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</si>
  <si>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</si>
  <si>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</si>
  <si>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</si>
  <si>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</si>
  <si>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</si>
  <si>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</si>
  <si>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</si>
  <si>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</si>
  <si>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</si>
  <si>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</si>
  <si>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</si>
  <si>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</si>
  <si>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</si>
  <si>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</si>
  <si>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</si>
  <si>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</si>
  <si>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</si>
  <si>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</si>
  <si>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</si>
  <si>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</si>
  <si>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</si>
  <si>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</si>
  <si>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</si>
  <si>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</si>
  <si>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</si>
  <si>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</si>
  <si>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</si>
  <si>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</si>
  <si>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</si>
  <si>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</si>
  <si>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</si>
  <si>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</si>
  <si>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</si>
  <si>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</si>
  <si>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</si>
  <si>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</si>
  <si>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</si>
  <si>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</si>
  <si>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</si>
  <si>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</si>
  <si>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</si>
  <si>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</si>
  <si>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</si>
  <si>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</si>
  <si>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</si>
  <si>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</si>
  <si>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</si>
  <si>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</si>
  <si>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</si>
  <si>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</si>
  <si>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</si>
  <si>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</si>
  <si>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</si>
  <si>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</si>
  <si>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</si>
  <si>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</si>
  <si>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</si>
  <si>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</si>
  <si>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</si>
  <si>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</si>
  <si>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</si>
  <si>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</si>
  <si>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</si>
  <si>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</si>
  <si>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</si>
  <si>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</si>
  <si>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</si>
  <si>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</si>
  <si>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</si>
  <si>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</si>
  <si>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</si>
  <si>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</si>
  <si>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</si>
  <si>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</si>
  <si>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</si>
  <si>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</si>
  <si>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</si>
  <si>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</si>
  <si>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</si>
  <si>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</si>
  <si>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</si>
  <si>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</si>
  <si>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</si>
  <si>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</si>
  <si>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</si>
  <si>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</si>
  <si>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</si>
  <si>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</si>
  <si>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</si>
  <si>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</si>
  <si>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</si>
  <si>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</si>
  <si>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</si>
  <si>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</si>
  <si>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</si>
  <si>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</si>
  <si>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</si>
  <si>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</si>
  <si>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</si>
  <si>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</si>
  <si>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</si>
  <si>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</si>
  <si>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</si>
  <si>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</si>
  <si>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</si>
  <si>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</si>
  <si>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</si>
  <si>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</si>
  <si>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</si>
  <si>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</si>
  <si>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</si>
  <si>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</si>
  <si>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</si>
  <si>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</si>
  <si>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</si>
  <si>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</si>
  <si>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</si>
  <si>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</si>
  <si>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</si>
  <si>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</si>
  <si>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</si>
  <si>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</si>
  <si>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</si>
  <si>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</si>
  <si>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</si>
  <si>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</si>
  <si>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</si>
  <si>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</si>
  <si>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</si>
  <si>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</si>
  <si>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</si>
  <si>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</si>
  <si>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</si>
  <si>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</si>
  <si>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</si>
  <si>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</si>
  <si>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</si>
  <si>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</si>
  <si>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</si>
  <si>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</si>
  <si>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</si>
  <si>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</si>
  <si>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</si>
  <si>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</si>
  <si>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</si>
  <si>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</si>
  <si>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</si>
  <si>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</si>
  <si>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</si>
  <si>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</si>
  <si>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</si>
  <si>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</si>
  <si>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</si>
  <si>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</si>
  <si>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</si>
  <si>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</si>
  <si>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</si>
  <si>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</si>
  <si>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</si>
  <si>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</si>
  <si>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</si>
  <si>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</si>
  <si>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</si>
  <si>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</si>
  <si>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</si>
  <si>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</si>
  <si>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</si>
  <si>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</si>
  <si>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</si>
  <si>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</si>
  <si>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</si>
  <si>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</si>
  <si>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</si>
  <si>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</si>
  <si>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</si>
  <si>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</si>
  <si>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</si>
  <si>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</si>
  <si>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</si>
  <si>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</si>
  <si>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</si>
  <si>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</si>
  <si>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</si>
  <si>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</si>
  <si>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</si>
  <si>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</si>
  <si>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</si>
  <si>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</si>
  <si>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</si>
  <si>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</si>
  <si>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</si>
  <si>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</si>
  <si>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</si>
  <si>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</si>
  <si>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</si>
  <si>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</si>
  <si>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</si>
  <si>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</si>
  <si>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</si>
  <si>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</si>
  <si>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</si>
  <si>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</si>
  <si>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</si>
  <si>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</si>
  <si>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</si>
  <si>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</si>
  <si>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</si>
  <si>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</si>
  <si>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</si>
  <si>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</si>
  <si>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</si>
  <si>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</si>
  <si>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</si>
  <si>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</si>
  <si>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</si>
  <si>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</si>
  <si>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</si>
  <si>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</si>
  <si>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</si>
  <si>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</si>
  <si>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</si>
  <si>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</si>
  <si>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</si>
  <si>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</si>
  <si>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</si>
  <si>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</si>
  <si>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</si>
  <si>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</si>
  <si>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</si>
  <si>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</si>
  <si>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</si>
  <si>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</si>
  <si>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</si>
  <si>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</si>
  <si>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</si>
  <si>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</si>
  <si>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</si>
  <si>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</si>
  <si>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</si>
  <si>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</si>
  <si>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</si>
  <si>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</si>
  <si>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</si>
  <si>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</si>
  <si>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</si>
  <si>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</si>
  <si>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</si>
  <si>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</si>
  <si>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</si>
  <si>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</si>
  <si>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</si>
  <si>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</si>
  <si>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</si>
  <si>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</si>
  <si>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</si>
  <si>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</si>
  <si>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</si>
  <si>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</si>
  <si>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</si>
  <si>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</si>
  <si>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</si>
  <si>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</si>
  <si>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</si>
  <si>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</si>
  <si>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</si>
  <si>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</si>
  <si>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</si>
  <si>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</si>
  <si>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</si>
  <si>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</si>
  <si>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</si>
  <si>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</si>
  <si>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</si>
  <si>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</si>
  <si>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</si>
  <si>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</si>
  <si>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</si>
  <si>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</si>
  <si>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</si>
  <si>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</si>
  <si>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</si>
  <si>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</si>
  <si>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</si>
  <si>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</si>
  <si>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</si>
  <si>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</si>
  <si>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</si>
  <si>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</si>
  <si>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</si>
  <si>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</si>
  <si>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</si>
  <si>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</si>
  <si>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</si>
  <si>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</si>
  <si>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</si>
  <si>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</si>
  <si>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</si>
  <si>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</si>
  <si>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</si>
  <si>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</si>
  <si>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</si>
  <si>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</si>
  <si>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</si>
  <si>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</si>
  <si>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</si>
  <si>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</si>
  <si>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</si>
  <si>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</si>
  <si>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</si>
  <si>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</si>
  <si>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</si>
  <si>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</si>
  <si>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</si>
  <si>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</si>
  <si>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</si>
  <si>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</si>
  <si>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</si>
  <si>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</si>
  <si>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</si>
  <si>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</si>
  <si>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</si>
  <si>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</si>
  <si>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</si>
  <si>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</si>
  <si>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</si>
  <si>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</si>
  <si>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</si>
  <si>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</si>
  <si>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</si>
  <si>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</si>
  <si>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</si>
  <si>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</si>
  <si>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</si>
  <si>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</si>
  <si>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</si>
  <si>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</si>
  <si>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</si>
  <si>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</si>
  <si>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</si>
  <si>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</si>
  <si>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</si>
  <si>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</si>
  <si>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</si>
  <si>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</si>
  <si>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</si>
  <si>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</si>
  <si>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</si>
  <si>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</si>
  <si>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</si>
  <si>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</si>
  <si>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</si>
  <si>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</si>
  <si>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</si>
  <si>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</si>
  <si>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</si>
  <si>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</si>
  <si>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</si>
  <si>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</si>
  <si>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</si>
  <si>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</si>
  <si>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</si>
  <si>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</si>
  <si>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</si>
  <si>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</si>
  <si>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</si>
  <si>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</si>
  <si>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</si>
  <si>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</si>
  <si>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</si>
  <si>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</si>
  <si>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</si>
  <si>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</si>
  <si>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</si>
  <si>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</si>
  <si>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</si>
  <si>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</si>
  <si>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</si>
  <si>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</si>
  <si>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</si>
  <si>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</si>
  <si>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</si>
  <si>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</si>
  <si>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</si>
  <si>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</si>
  <si>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</si>
  <si>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</si>
  <si>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</si>
  <si>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</si>
  <si>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</si>
  <si>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</si>
  <si>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</si>
  <si>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</si>
  <si>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</si>
  <si>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</si>
  <si>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</si>
  <si>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</si>
  <si>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</si>
  <si>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</si>
  <si>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</si>
  <si>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</si>
  <si>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</si>
  <si>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</si>
  <si>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</si>
  <si>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</si>
  <si>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</si>
  <si>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</si>
  <si>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</si>
  <si>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</si>
  <si>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</si>
  <si>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</si>
  <si>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</si>
  <si>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</si>
  <si>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</si>
  <si>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</si>
  <si>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</si>
  <si>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</si>
  <si>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</si>
  <si>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</si>
  <si>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</si>
  <si>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</si>
  <si>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</si>
  <si>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</si>
  <si>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</si>
  <si>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</si>
  <si>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</si>
  <si>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</si>
  <si>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</si>
  <si>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</si>
  <si>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</si>
  <si>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</si>
  <si>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</si>
  <si>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</si>
  <si>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</si>
  <si>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</si>
  <si>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</si>
  <si>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</si>
  <si>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</si>
  <si>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</si>
  <si>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</si>
  <si>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</si>
  <si>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</si>
  <si>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</si>
  <si>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</si>
  <si>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</si>
  <si>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</si>
  <si>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</si>
  <si>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</si>
  <si>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</si>
  <si>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</si>
  <si>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</si>
  <si>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</si>
  <si>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</si>
  <si>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</si>
  <si>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</si>
  <si>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</si>
  <si>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</si>
  <si>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</si>
  <si>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</si>
  <si>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</si>
  <si>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</si>
  <si>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</si>
  <si>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</si>
  <si>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</si>
  <si>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</si>
  <si>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</si>
  <si>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</si>
  <si>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</si>
  <si>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</si>
  <si>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</si>
  <si>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</si>
  <si>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</si>
  <si>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</si>
  <si>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</si>
  <si>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</si>
  <si>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</si>
  <si>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</si>
  <si>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</si>
  <si>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</si>
  <si>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</si>
  <si>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</si>
  <si>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</si>
  <si>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</si>
  <si>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</si>
  <si>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</si>
  <si>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</si>
  <si>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</si>
  <si>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</si>
  <si>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</si>
  <si>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</si>
  <si>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</si>
  <si>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</si>
  <si>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</si>
  <si>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</si>
  <si>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</si>
  <si>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</si>
  <si>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</si>
  <si>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</si>
  <si>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</si>
  <si>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</si>
  <si>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</si>
  <si>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</si>
  <si>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</si>
  <si>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</si>
  <si>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</si>
  <si>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</si>
  <si>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</si>
  <si>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</si>
  <si>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</si>
  <si>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</si>
  <si>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</si>
  <si>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</si>
  <si>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</si>
  <si>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</si>
  <si>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</si>
  <si>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</si>
  <si>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</si>
  <si>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</si>
  <si>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</si>
  <si>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</si>
  <si>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</si>
  <si>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</si>
  <si>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</si>
  <si>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</si>
  <si>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</si>
  <si>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</si>
  <si>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</si>
  <si>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</si>
  <si>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</si>
  <si>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</si>
  <si>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</si>
  <si>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</si>
  <si>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</si>
  <si>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</si>
  <si>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</si>
  <si>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</si>
  <si>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</si>
  <si>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</si>
  <si>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</si>
  <si>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</si>
  <si>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</si>
  <si>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</si>
  <si>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</si>
  <si>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</si>
  <si>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</si>
  <si>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</si>
  <si>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</si>
  <si>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</si>
  <si>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</si>
  <si>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</si>
  <si>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</si>
  <si>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</si>
  <si>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</si>
  <si>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</si>
  <si>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</si>
  <si>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</si>
  <si>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</si>
  <si>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</si>
  <si>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</si>
  <si>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</si>
  <si>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</si>
  <si>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</si>
  <si>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</si>
  <si>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</si>
  <si>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</si>
  <si>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</si>
  <si>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</si>
  <si>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</si>
  <si>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</si>
  <si>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</si>
  <si>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</si>
  <si>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</si>
  <si>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</si>
  <si>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</si>
  <si>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</si>
  <si>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</si>
  <si>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</si>
  <si>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</si>
  <si>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</si>
  <si>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</si>
  <si>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</si>
  <si>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</si>
  <si>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</si>
  <si>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</si>
  <si>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</si>
  <si>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</si>
  <si>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</si>
  <si>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</si>
  <si>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</si>
  <si>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</si>
  <si>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</si>
  <si>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</si>
  <si>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</si>
  <si>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</si>
  <si>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</si>
  <si>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</si>
  <si>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</si>
  <si>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</si>
  <si>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</si>
  <si>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</si>
  <si>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</si>
  <si>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</si>
  <si>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</si>
  <si>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</si>
  <si>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</si>
  <si>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</si>
  <si>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</si>
  <si>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</si>
  <si>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</si>
  <si>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</si>
  <si>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</si>
  <si>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</si>
  <si>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</si>
  <si>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</si>
  <si>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</si>
  <si>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</si>
  <si>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</si>
  <si>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</si>
  <si>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</si>
  <si>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</si>
  <si>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</si>
  <si>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</si>
  <si>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</si>
  <si>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</si>
  <si>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</si>
  <si>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</si>
  <si>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</si>
  <si>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</si>
  <si>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</si>
  <si>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</si>
  <si>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</si>
  <si>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</si>
  <si>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</si>
  <si>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</si>
  <si>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</si>
  <si>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</si>
  <si>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</si>
  <si>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</si>
  <si>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</si>
  <si>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</si>
  <si>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</si>
  <si>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</si>
  <si>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</si>
  <si>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</si>
  <si>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</si>
  <si>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</si>
  <si>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</si>
  <si>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</si>
  <si>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</si>
  <si>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</si>
  <si>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</si>
  <si>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</si>
  <si>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</si>
  <si>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</si>
  <si>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</si>
  <si>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</si>
  <si>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</si>
  <si>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</si>
  <si>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</si>
  <si>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</si>
  <si>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</si>
  <si>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</si>
  <si>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</si>
  <si>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</si>
  <si>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</si>
  <si>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</si>
  <si>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</si>
  <si>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</si>
  <si>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</si>
  <si>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</si>
  <si>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</si>
  <si>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</si>
  <si>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</si>
  <si>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</si>
  <si>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</si>
  <si>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</si>
  <si>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</si>
  <si>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</si>
  <si>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</si>
  <si>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</si>
  <si>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</si>
  <si>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</si>
  <si>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</si>
  <si>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</si>
  <si>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</si>
  <si>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</si>
  <si>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</si>
  <si>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</si>
  <si>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</si>
  <si>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</si>
  <si>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</si>
  <si>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</si>
  <si>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</si>
  <si>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</si>
  <si>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</si>
  <si>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</si>
  <si>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</si>
  <si>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</si>
  <si>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</si>
  <si>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</si>
  <si>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</si>
  <si>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</si>
  <si>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</si>
  <si>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</si>
  <si>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</si>
  <si>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</si>
  <si>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</si>
  <si>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</si>
  <si>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</si>
  <si>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</si>
  <si>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</si>
  <si>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</si>
  <si>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</si>
  <si>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</si>
  <si>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</si>
  <si>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</si>
  <si>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</si>
  <si>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</si>
  <si>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</si>
  <si>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</si>
  <si>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</si>
  <si>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</si>
  <si>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</si>
  <si>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</si>
  <si>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</si>
  <si>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</si>
  <si>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</si>
  <si>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</si>
  <si>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</si>
  <si>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</si>
  <si>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</si>
  <si>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</si>
  <si>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</si>
  <si>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</si>
  <si>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</si>
  <si>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</si>
  <si>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</si>
  <si>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</si>
  <si>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</si>
  <si>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</si>
  <si>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</si>
  <si>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</si>
  <si>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</si>
  <si>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</si>
  <si>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</si>
  <si>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</si>
  <si>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</si>
  <si>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</si>
  <si>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</si>
  <si>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</si>
  <si>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</si>
  <si>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</si>
  <si>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</si>
  <si>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</si>
  <si>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</si>
  <si>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</si>
  <si>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</si>
  <si>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</si>
  <si>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</si>
  <si>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</si>
  <si>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</si>
  <si>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</si>
  <si>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</si>
  <si>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</si>
  <si>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</si>
  <si>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</si>
  <si>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</si>
  <si>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</si>
  <si>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</si>
  <si>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</si>
  <si>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</si>
  <si>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</si>
  <si>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</si>
  <si>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</si>
  <si>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</si>
  <si>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</si>
  <si>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</si>
  <si>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</si>
  <si>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</si>
  <si>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</si>
  <si>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</si>
  <si>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</si>
  <si>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</si>
  <si>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</si>
  <si>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</si>
  <si>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</si>
  <si>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</si>
  <si>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</si>
  <si>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</si>
  <si>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</si>
  <si>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</si>
  <si>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</si>
  <si>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</si>
  <si>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</si>
  <si>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</si>
  <si>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</si>
  <si>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</si>
  <si>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</si>
  <si>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</si>
  <si>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</si>
  <si>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</si>
  <si>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</si>
  <si>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</si>
  <si>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</si>
  <si>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</si>
  <si>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</si>
  <si>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</si>
  <si>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</si>
  <si>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</si>
  <si>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</si>
  <si>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</si>
  <si>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</si>
  <si>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</si>
  <si>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</si>
  <si>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</si>
  <si>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</si>
  <si>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</si>
  <si>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</si>
  <si>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</si>
  <si>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</si>
  <si>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</si>
  <si>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</si>
  <si>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</si>
  <si>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</si>
  <si>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</si>
  <si>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</si>
  <si>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</si>
  <si>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</si>
  <si>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</si>
  <si>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</si>
  <si>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</si>
  <si>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</si>
  <si>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</si>
  <si>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</si>
  <si>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</si>
  <si>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</si>
  <si>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</si>
  <si>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</si>
  <si>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</si>
  <si>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</si>
  <si>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</si>
  <si>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</si>
  <si>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</si>
  <si>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</si>
  <si>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</si>
  <si>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</si>
  <si>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</si>
  <si>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</si>
  <si>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</si>
  <si>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</si>
  <si>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</si>
  <si>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</si>
  <si>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</si>
  <si>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</si>
  <si>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</si>
  <si>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</si>
  <si>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</si>
  <si>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</si>
  <si>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</si>
  <si>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</si>
  <si>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</si>
  <si>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</si>
  <si>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</si>
  <si>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</si>
  <si>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</si>
  <si>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</si>
  <si>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</si>
  <si>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</si>
  <si>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</si>
  <si>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</si>
  <si>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</si>
  <si>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</si>
  <si>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</si>
  <si>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</si>
  <si>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</si>
  <si>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</si>
  <si>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</si>
  <si>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</si>
  <si>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</si>
  <si>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</si>
  <si>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</si>
  <si>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</si>
  <si>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</si>
  <si>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</si>
  <si>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</si>
  <si>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</si>
  <si>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</si>
  <si>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</si>
  <si>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</si>
  <si>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</si>
  <si>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</si>
  <si>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</si>
  <si>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</si>
  <si>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</si>
  <si>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</si>
  <si>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</si>
  <si>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</si>
  <si>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</si>
  <si>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</si>
  <si>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</si>
  <si>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</si>
  <si>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</si>
  <si>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</si>
  <si>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</si>
  <si>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</si>
  <si>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</si>
  <si>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</si>
  <si>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</si>
  <si>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</si>
  <si>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</si>
  <si>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</si>
  <si>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</si>
  <si>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</si>
  <si>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</si>
  <si>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</si>
  <si>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</si>
  <si>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</si>
  <si>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</si>
  <si>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</si>
  <si>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</si>
  <si>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</si>
  <si>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</si>
  <si>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</si>
  <si>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</si>
  <si>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</si>
  <si>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</si>
  <si>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</si>
  <si>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</si>
  <si>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</si>
  <si>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</si>
  <si>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</si>
  <si>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</si>
  <si>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</si>
  <si>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</si>
  <si>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</si>
  <si>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</si>
  <si>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</si>
  <si>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</si>
  <si>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</si>
  <si>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</si>
  <si>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</si>
  <si>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</si>
  <si>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</si>
  <si>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</si>
  <si>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</si>
  <si>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</si>
  <si>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</si>
  <si>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</si>
  <si>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</si>
  <si>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</si>
  <si>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</si>
  <si>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</si>
  <si>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</si>
  <si>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</si>
  <si>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</si>
  <si>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</si>
  <si>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</si>
  <si>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</si>
  <si>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</si>
  <si>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</si>
  <si>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</si>
  <si>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</si>
  <si>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</si>
  <si>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</si>
  <si>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</si>
  <si>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</si>
  <si>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</si>
  <si>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</si>
  <si>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</si>
  <si>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</si>
  <si>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</si>
  <si>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</si>
  <si>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</si>
  <si>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</si>
  <si>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</si>
  <si>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</si>
  <si>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</si>
  <si>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</si>
  <si>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</si>
  <si>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</si>
  <si>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</si>
  <si>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</si>
  <si>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</si>
  <si>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</si>
  <si>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</si>
  <si>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</si>
  <si>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</si>
  <si>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</si>
  <si>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</si>
  <si>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</si>
  <si>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</si>
  <si>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</si>
  <si>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</si>
  <si>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</si>
  <si>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</si>
  <si>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</si>
  <si>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</si>
  <si>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</si>
  <si>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</si>
  <si>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</si>
  <si>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</si>
  <si>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</si>
  <si>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</si>
  <si>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</si>
  <si>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</si>
  <si>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</si>
  <si>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</si>
  <si>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</si>
  <si>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</si>
  <si>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</si>
  <si>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</si>
  <si>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</si>
  <si>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</si>
  <si>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</si>
  <si>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</si>
  <si>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</si>
  <si>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</si>
  <si>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</si>
  <si>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</si>
  <si>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</si>
  <si>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</si>
  <si>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</si>
  <si>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</si>
  <si>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</si>
  <si>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</si>
  <si>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</si>
  <si>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</si>
  <si>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</si>
  <si>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</si>
  <si>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</si>
  <si>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</si>
  <si>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</si>
  <si>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</si>
  <si>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</si>
  <si>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</si>
  <si>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</si>
  <si>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</si>
  <si>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</si>
  <si>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</si>
  <si>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</si>
  <si>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</si>
  <si>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</si>
  <si>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</si>
  <si>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</si>
  <si>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</si>
  <si>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</si>
  <si>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</si>
  <si>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</si>
  <si>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</si>
  <si>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</si>
  <si>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</si>
  <si>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</si>
  <si>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</si>
  <si>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</si>
  <si>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</si>
  <si>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</si>
  <si>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</si>
  <si>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</si>
  <si>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</si>
  <si>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</si>
  <si>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</si>
  <si>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</si>
  <si>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</si>
  <si>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</si>
  <si>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</si>
  <si>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</si>
  <si>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</si>
  <si>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</si>
  <si>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</si>
  <si>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</si>
  <si>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</si>
  <si>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</si>
  <si>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</si>
  <si>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</si>
  <si>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</si>
  <si>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</si>
  <si>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</si>
  <si>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</si>
  <si>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</si>
  <si>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</si>
  <si>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</si>
  <si>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</si>
  <si>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</si>
  <si>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</si>
  <si>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</si>
  <si>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</si>
  <si>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</si>
  <si>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</si>
  <si>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</si>
  <si>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</si>
  <si>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</si>
  <si>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</si>
  <si>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</si>
  <si>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</si>
  <si>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</si>
  <si>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</si>
  <si>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</si>
  <si>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</si>
  <si>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</si>
  <si>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</si>
  <si>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</si>
  <si>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</si>
  <si>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</si>
  <si>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</si>
  <si>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</si>
  <si>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</si>
  <si>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</si>
  <si>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</si>
  <si>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</si>
  <si>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</si>
  <si>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</si>
  <si>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</si>
  <si>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</si>
  <si>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</si>
  <si>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</si>
  <si>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</si>
  <si>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</si>
  <si>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</si>
  <si>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</si>
  <si>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</si>
  <si>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</si>
  <si>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</si>
  <si>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</si>
  <si>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</si>
  <si>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</si>
  <si>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</si>
  <si>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</si>
  <si>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</si>
  <si>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</si>
  <si>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</si>
  <si>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</si>
  <si>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</si>
  <si>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</si>
  <si>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</si>
  <si>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</si>
  <si>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</si>
  <si>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</si>
  <si>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</si>
  <si>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</si>
  <si>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</si>
  <si>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</si>
  <si>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</si>
  <si>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</si>
  <si>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</si>
  <si>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</si>
  <si>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</si>
  <si>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</si>
  <si>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</si>
  <si>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</si>
  <si>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</si>
  <si>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</si>
  <si>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</si>
  <si>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</si>
  <si>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</si>
  <si>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</si>
  <si>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</si>
  <si>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</si>
  <si>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</si>
  <si>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</si>
  <si>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</si>
  <si>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</si>
  <si>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</si>
  <si>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</si>
  <si>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</si>
  <si>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</si>
  <si>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</si>
  <si>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</si>
  <si>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</si>
  <si>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</si>
  <si>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</si>
  <si>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</si>
  <si>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</si>
  <si>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</si>
  <si>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</si>
  <si>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</si>
  <si>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</si>
  <si>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</si>
  <si>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</si>
  <si>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</si>
  <si>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</si>
  <si>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</si>
  <si>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</si>
  <si>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</si>
  <si>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</si>
  <si>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</si>
  <si>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</si>
  <si>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</si>
  <si>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</si>
  <si>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</si>
  <si>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</si>
  <si>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</si>
  <si>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</si>
  <si>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</si>
  <si>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</si>
  <si>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</si>
  <si>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</si>
  <si>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</si>
  <si>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</si>
  <si>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</si>
  <si>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</si>
  <si>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</si>
  <si>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</si>
  <si>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</si>
  <si>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</si>
  <si>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</si>
  <si>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</si>
  <si>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</si>
  <si>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</si>
  <si>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</si>
  <si>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</si>
  <si>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</si>
  <si>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</si>
  <si>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</si>
  <si>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</si>
  <si>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</si>
  <si>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</si>
  <si>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</si>
  <si>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</si>
  <si>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</si>
  <si>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</si>
  <si>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</si>
  <si>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</si>
  <si>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</si>
  <si>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</si>
  <si>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</si>
  <si>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</si>
  <si>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</si>
  <si>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</si>
  <si>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</si>
  <si>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</si>
  <si>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</si>
  <si>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</si>
  <si>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</si>
  <si>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</si>
  <si>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</si>
  <si>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</si>
  <si>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</si>
  <si>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</si>
  <si>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</si>
  <si>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</si>
  <si>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</si>
  <si>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</si>
  <si>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</si>
  <si>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</si>
  <si>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</si>
  <si>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</si>
  <si>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</si>
  <si>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</si>
  <si>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</si>
  <si>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</si>
  <si>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</si>
  <si>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</si>
  <si>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</si>
  <si>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</si>
  <si>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</si>
  <si>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</si>
  <si>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</si>
  <si>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</si>
  <si>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</si>
  <si>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</si>
  <si>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</si>
  <si>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</si>
  <si>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</si>
  <si>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</si>
  <si>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</si>
  <si>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</si>
  <si>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</si>
  <si>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</si>
  <si>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</si>
  <si>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</si>
  <si>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</si>
  <si>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</si>
  <si>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</si>
  <si>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</si>
  <si>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</si>
  <si>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</si>
  <si>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</si>
  <si>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</si>
  <si>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</si>
  <si>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</si>
  <si>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</si>
  <si>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</si>
  <si>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</si>
  <si>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</si>
  <si>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</si>
  <si>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</si>
  <si>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</si>
  <si>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</si>
  <si>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</si>
  <si>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</si>
  <si>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</si>
  <si>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</si>
  <si>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</si>
  <si>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</si>
  <si>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</si>
  <si>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</si>
  <si>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</si>
  <si>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</si>
  <si>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</si>
  <si>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</si>
  <si>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</si>
  <si>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</si>
  <si>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</si>
  <si>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</si>
  <si>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</si>
  <si>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</si>
  <si>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</si>
  <si>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</si>
  <si>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</si>
  <si>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</si>
  <si>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</si>
  <si>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</si>
  <si>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</si>
  <si>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</si>
  <si>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</si>
  <si>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</si>
  <si>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</si>
  <si>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</si>
  <si>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</si>
  <si>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</si>
  <si>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</si>
  <si>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</si>
  <si>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</si>
  <si>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</si>
  <si>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</si>
  <si>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</si>
  <si>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</si>
  <si>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</si>
  <si>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</si>
  <si>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</si>
  <si>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</si>
  <si>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</si>
  <si>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</si>
  <si>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</si>
  <si>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</si>
  <si>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</si>
  <si>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</si>
  <si>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</si>
  <si>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</si>
  <si>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</si>
  <si>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</si>
  <si>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</si>
  <si>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</si>
  <si>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</si>
  <si>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</si>
  <si>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</si>
  <si>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</si>
  <si>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</si>
  <si>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</si>
  <si>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</si>
  <si>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</si>
  <si>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</si>
  <si>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</si>
  <si>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</si>
  <si>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</si>
  <si>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</si>
  <si>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</si>
  <si>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</si>
  <si>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</si>
  <si>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</si>
  <si>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</si>
  <si>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</si>
  <si>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</si>
  <si>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</si>
  <si>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</si>
  <si>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</si>
  <si>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</si>
  <si>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</si>
  <si>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</si>
  <si>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</si>
  <si>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</si>
  <si>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</si>
  <si>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</si>
  <si>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</si>
  <si>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</si>
  <si>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</si>
  <si>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</si>
  <si>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</si>
  <si>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</si>
  <si>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</si>
  <si>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</si>
  <si>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</si>
  <si>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</si>
  <si>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</si>
  <si>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</si>
  <si>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</si>
  <si>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</si>
  <si>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</si>
  <si>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</si>
  <si>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</si>
  <si>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</si>
  <si>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</si>
  <si>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</si>
  <si>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</si>
  <si>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</si>
  <si>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</si>
  <si>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</si>
  <si>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</si>
  <si>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</si>
  <si>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</si>
  <si>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</si>
  <si>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</si>
  <si>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</si>
  <si>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</si>
  <si>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</si>
  <si>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</si>
  <si>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</si>
  <si>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</si>
  <si>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</si>
  <si>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</si>
  <si>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</si>
  <si>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</si>
  <si>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</si>
  <si>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</si>
  <si>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</si>
  <si>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</si>
  <si>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</si>
  <si>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</si>
  <si>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</si>
  <si>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</si>
  <si>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</si>
  <si>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</si>
  <si>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</si>
  <si>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</si>
  <si>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</si>
  <si>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</si>
  <si>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</si>
  <si>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</si>
  <si>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</si>
  <si>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</si>
  <si>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</si>
  <si>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</si>
  <si>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</si>
  <si>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</si>
  <si>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</si>
  <si>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</si>
  <si>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</si>
  <si>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</si>
  <si>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</si>
  <si>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</si>
  <si>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</si>
  <si>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</si>
  <si>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</si>
  <si>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</si>
  <si>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</si>
  <si>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</si>
  <si>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</si>
  <si>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</si>
  <si>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</si>
  <si>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</si>
  <si>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</si>
  <si>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</si>
  <si>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</si>
  <si>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</si>
  <si>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</si>
  <si>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</si>
  <si>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</si>
  <si>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</si>
  <si>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</si>
  <si>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</si>
  <si>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</si>
  <si>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</si>
  <si>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</si>
  <si>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</si>
  <si>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</si>
  <si>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</si>
  <si>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</si>
  <si>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</si>
  <si>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</si>
  <si>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</si>
  <si>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</si>
  <si>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</si>
  <si>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</si>
  <si>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</si>
  <si>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</si>
  <si>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</si>
  <si>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</si>
  <si>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</si>
  <si>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</si>
  <si>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</si>
  <si>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</si>
  <si>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</si>
  <si>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</si>
  <si>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</si>
  <si>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</si>
  <si>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</si>
  <si>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</si>
  <si>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</si>
  <si>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</si>
  <si>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</si>
  <si>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</si>
  <si>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</si>
  <si>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</si>
  <si>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</si>
  <si>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</si>
  <si>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</si>
  <si>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</si>
  <si>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</si>
  <si>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</si>
  <si>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</si>
  <si>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</si>
  <si>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</si>
  <si>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</si>
  <si>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</si>
  <si>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</si>
  <si>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</si>
  <si>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</si>
  <si>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</si>
  <si>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</si>
  <si>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</si>
  <si>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</si>
  <si>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</si>
  <si>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</si>
  <si>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</si>
  <si>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</si>
  <si>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</si>
  <si>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</si>
  <si>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</si>
  <si>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</si>
  <si>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</si>
  <si>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</si>
  <si>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</si>
  <si>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</si>
  <si>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</si>
  <si>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</si>
  <si>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</si>
  <si>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</si>
  <si>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</si>
  <si>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</si>
  <si>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</si>
  <si>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</si>
  <si>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</si>
  <si>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</si>
  <si>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</si>
  <si>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</si>
  <si>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</si>
  <si>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</si>
  <si>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</si>
  <si>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</si>
  <si>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</si>
  <si>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</si>
  <si>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</si>
  <si>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</si>
  <si>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</si>
  <si>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</si>
  <si>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</si>
  <si>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</si>
  <si>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</si>
  <si>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</si>
  <si>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</si>
  <si>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</si>
  <si>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</si>
  <si>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</si>
  <si>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</si>
  <si>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</si>
  <si>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</si>
  <si>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</si>
  <si>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</si>
  <si>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</si>
  <si>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</si>
  <si>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</si>
  <si>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</si>
  <si>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</si>
  <si>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</si>
  <si>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</si>
  <si>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</si>
  <si>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</si>
  <si>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</si>
  <si>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</si>
  <si>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</si>
  <si>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</si>
  <si>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</si>
  <si>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</si>
  <si>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</si>
  <si>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</si>
  <si>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</si>
  <si>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</si>
  <si>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</si>
  <si>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</si>
  <si>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</si>
  <si>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</si>
  <si>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</si>
  <si>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</si>
  <si>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</si>
  <si>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</si>
  <si>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</si>
  <si>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</si>
  <si>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</si>
  <si>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</si>
  <si>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</si>
  <si>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</si>
  <si>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</si>
  <si>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</si>
  <si>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</si>
  <si>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</si>
  <si>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</si>
  <si>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</si>
  <si>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</si>
  <si>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</si>
  <si>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</si>
  <si>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</si>
  <si>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</si>
  <si>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</si>
  <si>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</si>
  <si>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</si>
  <si>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</si>
  <si>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</si>
  <si>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</si>
  <si>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</si>
  <si>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</si>
  <si>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</si>
  <si>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</si>
  <si>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</si>
  <si>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</si>
  <si>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</si>
  <si>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</si>
  <si>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</si>
  <si>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</si>
  <si>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</si>
  <si>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</si>
  <si>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</si>
  <si>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</si>
  <si>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</si>
  <si>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</si>
  <si>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</si>
  <si>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</si>
  <si>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</si>
  <si>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</si>
  <si>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</si>
  <si>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</si>
  <si>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</si>
  <si>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</si>
  <si>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</si>
  <si>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</si>
  <si>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</si>
  <si>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</si>
  <si>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</si>
  <si>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</si>
  <si>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</si>
  <si>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</si>
  <si>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</si>
  <si>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</si>
  <si>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</si>
  <si>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</si>
  <si>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</si>
  <si>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</si>
  <si>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</si>
  <si>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</si>
  <si>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</si>
  <si>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</si>
  <si>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</si>
  <si>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</si>
  <si>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</si>
  <si>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</si>
  <si>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</si>
  <si>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</si>
  <si>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</si>
  <si>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</si>
  <si>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</si>
  <si>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</si>
  <si>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</si>
  <si>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</si>
  <si>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</si>
  <si>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</si>
  <si>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</si>
  <si>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</si>
  <si>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</si>
  <si>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</si>
  <si>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</si>
  <si>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</si>
  <si>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</si>
  <si>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</si>
  <si>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</si>
  <si>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</si>
  <si>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</si>
  <si>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</si>
  <si>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</si>
  <si>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</si>
  <si>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</si>
  <si>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</si>
  <si>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</si>
  <si>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</si>
  <si>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</si>
  <si>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</si>
  <si>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</si>
  <si>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</si>
  <si>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</si>
  <si>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</si>
  <si>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</si>
  <si>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</si>
  <si>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</si>
  <si>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</si>
  <si>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</si>
  <si>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</si>
  <si>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</si>
  <si>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</si>
  <si>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</si>
  <si>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</si>
  <si>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</si>
  <si>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</si>
  <si>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</si>
  <si>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</si>
  <si>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</si>
  <si>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</si>
  <si>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</si>
  <si>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</si>
  <si>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</si>
  <si>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</si>
  <si>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</si>
  <si>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</si>
  <si>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</si>
  <si>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</si>
  <si>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</si>
  <si>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</si>
  <si>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</si>
  <si>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</si>
  <si>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</si>
  <si>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</si>
  <si>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</si>
  <si>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</si>
  <si>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</si>
  <si>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</si>
  <si>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</si>
  <si>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</si>
  <si>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</si>
  <si>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</si>
  <si>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</si>
  <si>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</si>
  <si>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</si>
  <si>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</si>
  <si>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</si>
  <si>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</si>
  <si>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</si>
  <si>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</si>
  <si>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</si>
  <si>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</si>
  <si>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</si>
  <si>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</si>
  <si>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</si>
  <si>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</si>
  <si>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</si>
  <si>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</si>
  <si>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</si>
  <si>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</si>
  <si>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</si>
  <si>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</si>
  <si>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</si>
  <si>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</si>
  <si>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</si>
  <si>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</si>
  <si>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</si>
  <si>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</si>
  <si>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</si>
  <si>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</si>
  <si>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</si>
  <si>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</si>
  <si>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</si>
  <si>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</si>
  <si>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</si>
  <si>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</si>
  <si>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</si>
  <si>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</si>
  <si>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</si>
  <si>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</si>
  <si>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</si>
  <si>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</si>
  <si>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</si>
  <si>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</si>
  <si>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</si>
  <si>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</si>
  <si>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</si>
  <si>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</si>
  <si>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</si>
  <si>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</si>
  <si>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</si>
  <si>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</si>
  <si>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</si>
  <si>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</si>
  <si>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</si>
  <si>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</si>
  <si>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</si>
  <si>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</si>
  <si>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</si>
  <si>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</si>
  <si>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</si>
  <si>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</si>
  <si>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</si>
  <si>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</si>
  <si>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</si>
  <si>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</si>
  <si>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</si>
  <si>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</si>
  <si>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</si>
  <si>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</si>
  <si>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</si>
  <si>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</si>
  <si>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</si>
  <si>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</si>
  <si>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</si>
  <si>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</si>
  <si>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</si>
  <si>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</si>
  <si>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</si>
  <si>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</si>
  <si>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</si>
  <si>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</si>
  <si>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</si>
  <si>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</si>
  <si>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</si>
  <si>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</si>
  <si>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</si>
  <si>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</si>
  <si>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</si>
  <si>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</si>
  <si>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</si>
  <si>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</si>
  <si>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</si>
  <si>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</si>
  <si>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</si>
  <si>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</si>
  <si>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</si>
  <si>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</si>
  <si>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</si>
  <si>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</si>
  <si>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</si>
  <si>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</si>
  <si>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</si>
  <si>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</si>
  <si>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</si>
  <si>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</si>
  <si>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</si>
  <si>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</si>
  <si>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</si>
  <si>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</si>
  <si>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</si>
  <si>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</si>
  <si>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</si>
  <si>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</si>
  <si>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</si>
  <si>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</si>
  <si>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</si>
  <si>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</si>
  <si>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</si>
  <si>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</si>
  <si>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</si>
  <si>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</si>
  <si>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</si>
  <si>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</si>
  <si>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</si>
  <si>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</si>
  <si>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</si>
  <si>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</si>
  <si>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</si>
  <si>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</si>
  <si>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</si>
  <si>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</si>
  <si>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</si>
  <si>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</si>
  <si>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</si>
  <si>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</si>
  <si>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</si>
  <si>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</si>
  <si>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</si>
  <si>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</si>
  <si>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</si>
  <si>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</si>
  <si>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</si>
  <si>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</si>
  <si>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</si>
  <si>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</si>
  <si>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</si>
  <si>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</si>
  <si>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</si>
  <si>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</si>
  <si>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</si>
  <si>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</si>
  <si>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</si>
  <si>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</si>
  <si>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</si>
  <si>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</si>
  <si>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</si>
  <si>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</si>
  <si>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</si>
  <si>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</si>
  <si>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</si>
  <si>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</si>
  <si>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</si>
  <si>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</si>
  <si>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</si>
  <si>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</si>
  <si>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</si>
  <si>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</si>
  <si>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</si>
  <si>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</si>
  <si>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</si>
  <si>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</si>
  <si>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</si>
  <si>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</si>
  <si>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</si>
  <si>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</si>
  <si>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</si>
  <si>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</si>
  <si>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</si>
  <si>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</si>
  <si>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</si>
  <si>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</si>
  <si>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</si>
  <si>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</si>
  <si>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</si>
  <si>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</si>
  <si>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</si>
  <si>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</si>
  <si>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</si>
  <si>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</si>
  <si>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</si>
  <si>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</si>
  <si>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</si>
  <si>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</si>
  <si>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</si>
  <si>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</si>
  <si>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</si>
  <si>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</si>
  <si>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</si>
  <si>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</si>
  <si>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</si>
  <si>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</si>
  <si>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</si>
  <si>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</si>
  <si>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</si>
  <si>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</si>
  <si>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</si>
  <si>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</si>
  <si>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</si>
  <si>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</si>
  <si>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</si>
  <si>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</si>
  <si>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</si>
  <si>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</si>
  <si>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</si>
  <si>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</si>
  <si>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</si>
  <si>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</si>
  <si>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</si>
  <si>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</si>
  <si>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</si>
  <si>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</si>
  <si>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</si>
  <si>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</si>
  <si>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</si>
  <si>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</si>
  <si>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</si>
  <si>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</si>
  <si>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</si>
  <si>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</si>
  <si>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</si>
  <si>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</si>
  <si>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</si>
  <si>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</si>
  <si>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</si>
  <si>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</si>
  <si>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</si>
  <si>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</si>
  <si>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</si>
  <si>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</si>
  <si>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</si>
  <si>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</si>
  <si>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</si>
  <si>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</si>
  <si>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</si>
  <si>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</si>
  <si>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</si>
  <si>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</si>
  <si>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</si>
  <si>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</si>
  <si>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</si>
  <si>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</si>
  <si>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</si>
  <si>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</si>
  <si>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</si>
  <si>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</si>
  <si>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</si>
  <si>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</si>
  <si>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</si>
  <si>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</si>
  <si>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</si>
  <si>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</si>
  <si>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</si>
  <si>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</si>
  <si>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</si>
  <si>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</si>
  <si>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</si>
  <si>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</si>
  <si>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</si>
  <si>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</si>
  <si>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</si>
  <si>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</si>
  <si>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</si>
  <si>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</si>
  <si>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</si>
  <si>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</si>
  <si>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</si>
  <si>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</si>
  <si>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</si>
  <si>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</si>
  <si>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</si>
  <si>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</si>
  <si>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</si>
  <si>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</si>
  <si>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</si>
  <si>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</si>
  <si>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</si>
  <si>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</si>
  <si>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</si>
  <si>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</si>
  <si>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</si>
  <si>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</si>
  <si>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</si>
  <si>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</si>
  <si>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</si>
  <si>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</si>
  <si>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</si>
  <si>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</si>
  <si>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</si>
  <si>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</si>
  <si>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</si>
  <si>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</si>
  <si>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</si>
  <si>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</si>
  <si>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</si>
  <si>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</si>
  <si>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</si>
  <si>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</si>
  <si>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</si>
  <si>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</si>
  <si>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</si>
  <si>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</si>
  <si>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</si>
  <si>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</si>
  <si>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</si>
  <si>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</si>
  <si>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</si>
  <si>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</si>
  <si>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</si>
  <si>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</si>
  <si>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</si>
  <si>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</si>
  <si>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</si>
  <si>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</si>
  <si>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</si>
  <si>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</si>
  <si>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</si>
  <si>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</si>
  <si>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</si>
  <si>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</si>
  <si>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</si>
  <si>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</si>
  <si>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</si>
  <si>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</si>
  <si>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</si>
  <si>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</si>
  <si>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</si>
  <si>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</si>
  <si>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</si>
  <si>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</si>
  <si>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</si>
  <si>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</si>
  <si>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</si>
  <si>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</si>
  <si>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</si>
  <si>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</si>
  <si>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</si>
  <si>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</si>
  <si>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</si>
  <si>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</si>
  <si>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</si>
  <si>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</si>
  <si>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</si>
  <si>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</si>
  <si>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</si>
  <si>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</si>
  <si>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</si>
  <si>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</si>
  <si>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</si>
  <si>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</si>
  <si>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</si>
  <si>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</si>
  <si>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</si>
  <si>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</si>
  <si>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</si>
  <si>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</si>
  <si>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</si>
  <si>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</si>
  <si>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</si>
  <si>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</si>
  <si>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</si>
  <si>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</si>
  <si>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</si>
  <si>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</si>
  <si>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</si>
  <si>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</si>
  <si>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</si>
  <si>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</si>
  <si>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</si>
  <si>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</si>
  <si>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</si>
  <si>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</si>
  <si>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</si>
  <si>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</si>
  <si>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</si>
  <si>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</si>
  <si>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</si>
  <si>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</si>
  <si>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</si>
  <si>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</si>
  <si>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</si>
  <si>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</si>
  <si>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</si>
  <si>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</si>
  <si>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</si>
  <si>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</si>
  <si>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</si>
  <si>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</si>
  <si>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</si>
  <si>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</si>
  <si>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</si>
  <si>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</si>
  <si>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</si>
  <si>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</si>
  <si>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</si>
  <si>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</si>
  <si>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</si>
  <si>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</si>
  <si>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</si>
  <si>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</si>
  <si>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</si>
  <si>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</si>
  <si>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</si>
  <si>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</si>
  <si>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</si>
  <si>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</si>
  <si>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</si>
  <si>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</si>
  <si>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</si>
  <si>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</si>
  <si>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</si>
  <si>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</si>
  <si>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</si>
  <si>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</si>
  <si>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</si>
  <si>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</si>
  <si>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Пожега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</si>
</sst>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294</c:v>
                </c:pt>
                <c:pt idx="1">
                  <c:v>411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328</c:v>
                </c:pt>
                <c:pt idx="1">
                  <c:v>399</c:v>
                </c:pt>
                <c:pt idx="2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559</c:v>
                </c:pt>
                <c:pt idx="1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218</c:v>
                </c:pt>
                <c:pt idx="1">
                  <c:v>179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33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54</c:v>
                </c:pt>
                <c:pt idx="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237.92500000000001</c:v>
                </c:pt>
                <c:pt idx="1">
                  <c:v>254.42500000000001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8725</c:v>
                </c:pt>
                <c:pt idx="1">
                  <c:v>8201</c:v>
                </c:pt>
                <c:pt idx="2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7.4</c:v>
                </c:pt>
                <c:pt idx="1">
                  <c:v>26.3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175104"/>
        <c:axId val="319127936"/>
      </c:barChart>
      <c:catAx>
        <c:axId val="31817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27936"/>
        <c:crosses val="autoZero"/>
        <c:auto val="1"/>
        <c:lblAlgn val="ctr"/>
        <c:lblOffset val="100"/>
        <c:noMultiLvlLbl val="0"/>
      </c:catAx>
      <c:valAx>
        <c:axId val="3191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17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142144"/>
        <c:axId val="319238912"/>
      </c:barChart>
      <c:catAx>
        <c:axId val="3191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38912"/>
        <c:crosses val="autoZero"/>
        <c:auto val="1"/>
        <c:lblAlgn val="ctr"/>
        <c:lblOffset val="100"/>
        <c:noMultiLvlLbl val="0"/>
      </c:catAx>
      <c:valAx>
        <c:axId val="31923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1421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15.854126679462571</c:v>
                </c:pt>
                <c:pt idx="1">
                  <c:v>59.132437619961607</c:v>
                </c:pt>
                <c:pt idx="2">
                  <c:v>25.013435700575815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53</c:v>
                </c:pt>
                <c:pt idx="1">
                  <c:v>108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21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0800256"/>
        <c:axId val="320801792"/>
      </c:barChart>
      <c:catAx>
        <c:axId val="3208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801792"/>
        <c:crosses val="autoZero"/>
        <c:auto val="1"/>
        <c:lblAlgn val="ctr"/>
        <c:lblOffset val="100"/>
        <c:noMultiLvlLbl val="0"/>
      </c:catAx>
      <c:valAx>
        <c:axId val="3208017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08002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1805696"/>
        <c:axId val="321811584"/>
      </c:barChart>
      <c:catAx>
        <c:axId val="3218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811584"/>
        <c:crosses val="autoZero"/>
        <c:auto val="1"/>
        <c:lblAlgn val="ctr"/>
        <c:lblOffset val="100"/>
        <c:noMultiLvlLbl val="0"/>
      </c:catAx>
      <c:valAx>
        <c:axId val="3218115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18056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105.1</c:v>
                </c:pt>
                <c:pt idx="1">
                  <c:v>93.5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99.2</c:v>
                </c:pt>
                <c:pt idx="1">
                  <c:v>96.5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265856"/>
        <c:axId val="322268160"/>
      </c:barChart>
      <c:catAx>
        <c:axId val="32226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268160"/>
        <c:crosses val="autoZero"/>
        <c:auto val="1"/>
        <c:lblAlgn val="ctr"/>
        <c:lblOffset val="100"/>
        <c:noMultiLvlLbl val="0"/>
      </c:catAx>
      <c:valAx>
        <c:axId val="32226816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2658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443</c:v>
                </c:pt>
                <c:pt idx="1">
                  <c:v>376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987904"/>
        <c:axId val="322990848"/>
      </c:barChart>
      <c:catAx>
        <c:axId val="3229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990848"/>
        <c:crosses val="autoZero"/>
        <c:auto val="1"/>
        <c:lblAlgn val="ctr"/>
        <c:lblOffset val="100"/>
        <c:noMultiLvlLbl val="0"/>
      </c:catAx>
      <c:valAx>
        <c:axId val="32299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98790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13</c:v>
                </c:pt>
                <c:pt idx="1">
                  <c:v>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22</c:v>
                </c:pt>
                <c:pt idx="1">
                  <c:v>16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894272"/>
        <c:axId val="323908736"/>
      </c:barChart>
      <c:catAx>
        <c:axId val="32389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908736"/>
        <c:crosses val="autoZero"/>
        <c:auto val="1"/>
        <c:lblAlgn val="ctr"/>
        <c:lblOffset val="100"/>
        <c:noMultiLvlLbl val="0"/>
      </c:catAx>
      <c:valAx>
        <c:axId val="3239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894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81</c:v>
                </c:pt>
                <c:pt idx="1">
                  <c:v>62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112</c:v>
                </c:pt>
                <c:pt idx="1">
                  <c:v>120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034944"/>
        <c:axId val="324037632"/>
      </c:barChart>
      <c:catAx>
        <c:axId val="32403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037632"/>
        <c:crosses val="autoZero"/>
        <c:auto val="1"/>
        <c:lblAlgn val="ctr"/>
        <c:lblOffset val="100"/>
        <c:noMultiLvlLbl val="0"/>
      </c:catAx>
      <c:valAx>
        <c:axId val="3240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03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1.8848368522072938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2.0076775431861806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2.0882917466410746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2.4376199616122842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2.1727447216890594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2.637236084452975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2.5412667946257197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2.9712092130518233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2.9788867562380039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3.4625719769673706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3.6314779270633397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3.7120921305182337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4.3109404990403073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4.6948176583493284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3.7965451055662189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2.1036468330134355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1.692898272552783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1.4357005758157391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5177728"/>
        <c:axId val="325179648"/>
      </c:barChart>
      <c:catAx>
        <c:axId val="3251777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5179648"/>
        <c:crosses val="autoZero"/>
        <c:auto val="1"/>
        <c:lblAlgn val="ctr"/>
        <c:lblOffset val="100"/>
        <c:noMultiLvlLbl val="0"/>
      </c:catAx>
      <c:valAx>
        <c:axId val="3251796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5177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2.1343570057581576</c:v>
                </c:pt>
                <c:pt idx="1">
                  <c:v>2.2264875239923225</c:v>
                </c:pt>
                <c:pt idx="2">
                  <c:v>2.3838771593090211</c:v>
                </c:pt>
                <c:pt idx="3">
                  <c:v>2.6333973128598847</c:v>
                </c:pt>
                <c:pt idx="4">
                  <c:v>2.5297504798464492</c:v>
                </c:pt>
                <c:pt idx="5">
                  <c:v>2.6525911708253358</c:v>
                </c:pt>
                <c:pt idx="6">
                  <c:v>2.8214971209213053</c:v>
                </c:pt>
                <c:pt idx="7">
                  <c:v>3.1900191938579652</c:v>
                </c:pt>
                <c:pt idx="8">
                  <c:v>3.3282149712092131</c:v>
                </c:pt>
                <c:pt idx="9">
                  <c:v>3.4126679462571974</c:v>
                </c:pt>
                <c:pt idx="10">
                  <c:v>3.4702495201535513</c:v>
                </c:pt>
                <c:pt idx="11">
                  <c:v>3.4472168905950098</c:v>
                </c:pt>
                <c:pt idx="12">
                  <c:v>3.919385796545106</c:v>
                </c:pt>
                <c:pt idx="13">
                  <c:v>4.2341650671785036</c:v>
                </c:pt>
                <c:pt idx="14">
                  <c:v>3.2476007677543191</c:v>
                </c:pt>
                <c:pt idx="15">
                  <c:v>1.6084452975047987</c:v>
                </c:pt>
                <c:pt idx="16">
                  <c:v>1.3205374280230326</c:v>
                </c:pt>
                <c:pt idx="17">
                  <c:v>0.87907869481765843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5494272"/>
        <c:axId val="325549056"/>
      </c:barChart>
      <c:catAx>
        <c:axId val="3254942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5549056"/>
        <c:crosses val="autoZero"/>
        <c:auto val="1"/>
        <c:lblAlgn val="ctr"/>
        <c:lblOffset val="100"/>
        <c:noMultiLvlLbl val="0"/>
      </c:catAx>
      <c:valAx>
        <c:axId val="325549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4942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0.38934071638691814</c:v>
                </c:pt>
                <c:pt idx="1">
                  <c:v>0.3511299180696858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1.0728499740439523</c:v>
                </c:pt>
                <c:pt idx="1">
                  <c:v>0.36013324930224183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795-4759-BA0C-1F92D8DE74C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795-4759-BA0C-1F92D8DE74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8.9115763973005713</c:v>
                </c:pt>
                <c:pt idx="1">
                  <c:v>4.1325290357432252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795-4759-BA0C-1F92D8DE74C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795-4759-BA0C-1F92D8DE74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20.78214223914172</c:v>
                </c:pt>
                <c:pt idx="1">
                  <c:v>17.871612496623751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795-4759-BA0C-1F92D8DE74C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795-4759-BA0C-1F92D8DE74CA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51.427582626752034</c:v>
                </c:pt>
                <c:pt idx="1">
                  <c:v>64.085711713333936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795-4759-BA0C-1F92D8DE74C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795-4759-BA0C-1F92D8DE74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5.8747188094826095</c:v>
                </c:pt>
                <c:pt idx="1">
                  <c:v>4.7717655532547045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795-4759-BA0C-1F92D8DE74C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795-4759-BA0C-1F92D8DE74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11.541789236892196</c:v>
                </c:pt>
                <c:pt idx="1">
                  <c:v>8.4271180336724587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6456832"/>
        <c:axId val="326458368"/>
      </c:barChart>
      <c:catAx>
        <c:axId val="32645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6458368"/>
        <c:crosses val="autoZero"/>
        <c:auto val="1"/>
        <c:lblAlgn val="ctr"/>
        <c:lblOffset val="100"/>
        <c:noMultiLvlLbl val="0"/>
      </c:catAx>
      <c:valAx>
        <c:axId val="326458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6456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71F-4CBD-B657-256914E0613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71F-4CBD-B657-256914E061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32.730576224260254</c:v>
                </c:pt>
                <c:pt idx="1">
                  <c:v>29.224813180876925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71F-4CBD-B657-256914E0613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71F-4CBD-B657-256914E061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26.111784045682647</c:v>
                </c:pt>
                <c:pt idx="1">
                  <c:v>33.285315566759699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71F-4CBD-B657-256914E0613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71F-4CBD-B657-256914E061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40.725038934071641</c:v>
                </c:pt>
                <c:pt idx="1">
                  <c:v>37.093724678130904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0.43260079598546458</c:v>
                </c:pt>
                <c:pt idx="1">
                  <c:v>0.39614657423246602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6753280"/>
        <c:axId val="326870144"/>
      </c:barChart>
      <c:catAx>
        <c:axId val="32675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6870144"/>
        <c:crosses val="autoZero"/>
        <c:auto val="1"/>
        <c:lblAlgn val="ctr"/>
        <c:lblOffset val="100"/>
        <c:noMultiLvlLbl val="0"/>
      </c:catAx>
      <c:valAx>
        <c:axId val="326870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675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626</c:v>
                </c:pt>
                <c:pt idx="1">
                  <c:v>561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535</c:v>
                </c:pt>
                <c:pt idx="1">
                  <c:v>421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7600768"/>
        <c:axId val="327718784"/>
      </c:barChart>
      <c:catAx>
        <c:axId val="32760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718784"/>
        <c:crosses val="autoZero"/>
        <c:auto val="1"/>
        <c:lblAlgn val="ctr"/>
        <c:lblOffset val="100"/>
        <c:noMultiLvlLbl val="0"/>
      </c:catAx>
      <c:valAx>
        <c:axId val="327718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0.51</c:v>
                </c:pt>
                <c:pt idx="1">
                  <c:v>0.22</c:v>
                </c:pt>
                <c:pt idx="3">
                  <c:v>0.25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8483200"/>
        <c:axId val="328485120"/>
      </c:barChart>
      <c:catAx>
        <c:axId val="32848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485120"/>
        <c:crosses val="autoZero"/>
        <c:auto val="1"/>
        <c:lblAlgn val="ctr"/>
        <c:lblOffset val="100"/>
        <c:noMultiLvlLbl val="0"/>
      </c:catAx>
      <c:valAx>
        <c:axId val="328485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4832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64.218695702536778</c:v>
                </c:pt>
                <c:pt idx="2">
                  <c:v>19.480987565327084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35.781304297463222</c:v>
                </c:pt>
                <c:pt idx="2">
                  <c:v>80.519012434672916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8553984"/>
        <c:axId val="328555904"/>
      </c:barChart>
      <c:catAx>
        <c:axId val="32855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555904"/>
        <c:crosses val="autoZero"/>
        <c:auto val="1"/>
        <c:lblAlgn val="ctr"/>
        <c:lblOffset val="100"/>
        <c:noMultiLvlLbl val="0"/>
      </c:catAx>
      <c:valAx>
        <c:axId val="328555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553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98</c:v>
                </c:pt>
                <c:pt idx="1">
                  <c:v>93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111</c:v>
                </c:pt>
                <c:pt idx="1">
                  <c:v>104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961024"/>
        <c:axId val="328963968"/>
      </c:barChart>
      <c:catAx>
        <c:axId val="3289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963968"/>
        <c:crosses val="autoZero"/>
        <c:auto val="1"/>
        <c:lblAlgn val="ctr"/>
        <c:lblOffset val="100"/>
        <c:noMultiLvlLbl val="0"/>
      </c:catAx>
      <c:valAx>
        <c:axId val="328963968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896102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259</c:v>
                </c:pt>
                <c:pt idx="1">
                  <c:v>290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242</c:v>
                </c:pt>
                <c:pt idx="1">
                  <c:v>298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980352"/>
        <c:axId val="329265152"/>
      </c:barChart>
      <c:catAx>
        <c:axId val="32898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265152"/>
        <c:crosses val="autoZero"/>
        <c:auto val="1"/>
        <c:lblAlgn val="ctr"/>
        <c:lblOffset val="100"/>
        <c:noMultiLvlLbl val="0"/>
      </c:catAx>
      <c:valAx>
        <c:axId val="32926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8980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27.632101708382994</c:v>
                </c:pt>
                <c:pt idx="1">
                  <c:v>25.644789263996643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28.307508939213349</c:v>
                </c:pt>
                <c:pt idx="1">
                  <c:v>28.643321451037952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16.368692888359156</c:v>
                </c:pt>
                <c:pt idx="1">
                  <c:v>20.44453763891801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12.534763607469209</c:v>
                </c:pt>
                <c:pt idx="1">
                  <c:v>17.194380373243867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8.1644815256257459</c:v>
                </c:pt>
                <c:pt idx="1">
                  <c:v>5.5776892430278879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6.9924513309495433</c:v>
                </c:pt>
                <c:pt idx="1">
                  <c:v>2.4952820297756344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9646848"/>
        <c:axId val="329648384"/>
      </c:barChart>
      <c:catAx>
        <c:axId val="329646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9648384"/>
        <c:crosses val="autoZero"/>
        <c:auto val="1"/>
        <c:lblAlgn val="ctr"/>
        <c:lblOffset val="100"/>
        <c:noMultiLvlLbl val="0"/>
      </c:catAx>
      <c:valAx>
        <c:axId val="329648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646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49.03</c:v>
                </c:pt>
                <c:pt idx="1">
                  <c:v>43.73</c:v>
                </c:pt>
                <c:pt idx="2">
                  <c:v>6.53</c:v>
                </c:pt>
                <c:pt idx="3">
                  <c:v>0.62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53.62</c:v>
                </c:pt>
                <c:pt idx="1">
                  <c:v>37.299999999999997</c:v>
                </c:pt>
                <c:pt idx="2">
                  <c:v>7.92</c:v>
                </c:pt>
                <c:pt idx="3">
                  <c:v>0.95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9724672"/>
        <c:axId val="329727360"/>
      </c:barChart>
      <c:catAx>
        <c:axId val="3297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727360"/>
        <c:crosses val="autoZero"/>
        <c:auto val="1"/>
        <c:lblAlgn val="ctr"/>
        <c:lblOffset val="100"/>
        <c:noMultiLvlLbl val="0"/>
      </c:catAx>
      <c:valAx>
        <c:axId val="329727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724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50372</c:v>
                </c:pt>
                <c:pt idx="1">
                  <c:v>56521</c:v>
                </c:pt>
                <c:pt idx="2">
                  <c:v>63645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738880"/>
        <c:axId val="329745920"/>
      </c:barChart>
      <c:catAx>
        <c:axId val="32973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745920"/>
        <c:crosses val="autoZero"/>
        <c:auto val="1"/>
        <c:lblAlgn val="ctr"/>
        <c:lblOffset val="100"/>
        <c:noMultiLvlLbl val="0"/>
      </c:catAx>
      <c:valAx>
        <c:axId val="32974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73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4022</c:v>
                </c:pt>
                <c:pt idx="1">
                  <c:v>4153</c:v>
                </c:pt>
                <c:pt idx="2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4950</c:v>
                </c:pt>
                <c:pt idx="1">
                  <c:v>5065</c:v>
                </c:pt>
                <c:pt idx="2">
                  <c:v>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912704"/>
        <c:axId val="329914240"/>
      </c:barChart>
      <c:catAx>
        <c:axId val="3299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914240"/>
        <c:crosses val="autoZero"/>
        <c:auto val="1"/>
        <c:lblAlgn val="ctr"/>
        <c:lblOffset val="100"/>
        <c:noMultiLvlLbl val="0"/>
      </c:catAx>
      <c:valAx>
        <c:axId val="3299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912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40</c:v>
                </c:pt>
                <c:pt idx="2">
                  <c:v>2.2999999999999998</c:v>
                </c:pt>
                <c:pt idx="3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</c:v>
                </c:pt>
                <c:pt idx="1">
                  <c:v>48.7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83.353151010701538</c:v>
                </c:pt>
                <c:pt idx="1">
                  <c:v>89.149888143176739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16.646848989298455</c:v>
                </c:pt>
                <c:pt idx="1">
                  <c:v>10.850111856823267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0916224"/>
        <c:axId val="330917760"/>
      </c:barChart>
      <c:catAx>
        <c:axId val="330916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917760"/>
        <c:crosses val="autoZero"/>
        <c:auto val="1"/>
        <c:lblAlgn val="ctr"/>
        <c:lblOffset val="100"/>
        <c:noMultiLvlLbl val="0"/>
      </c:catAx>
      <c:valAx>
        <c:axId val="3309177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9162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5.3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214848"/>
        <c:axId val="331217152"/>
      </c:barChart>
      <c:catAx>
        <c:axId val="3312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17152"/>
        <c:crosses val="autoZero"/>
        <c:auto val="1"/>
        <c:lblAlgn val="ctr"/>
        <c:lblOffset val="100"/>
        <c:noMultiLvlLbl val="0"/>
      </c:catAx>
      <c:valAx>
        <c:axId val="33121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148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22.3</c:v>
                </c:pt>
                <c:pt idx="1">
                  <c:v>22.6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157312"/>
        <c:axId val="332159232"/>
      </c:barChart>
      <c:catAx>
        <c:axId val="332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159232"/>
        <c:crosses val="autoZero"/>
        <c:auto val="1"/>
        <c:lblAlgn val="ctr"/>
        <c:lblOffset val="100"/>
        <c:noMultiLvlLbl val="0"/>
      </c:catAx>
      <c:valAx>
        <c:axId val="3321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15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10.75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9.01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2220672"/>
        <c:axId val="332674176"/>
      </c:barChart>
      <c:catAx>
        <c:axId val="33222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674176"/>
        <c:crosses val="autoZero"/>
        <c:auto val="1"/>
        <c:lblAlgn val="ctr"/>
        <c:lblOffset val="100"/>
        <c:noMultiLvlLbl val="0"/>
      </c:catAx>
      <c:valAx>
        <c:axId val="33267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22206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5806</c:v>
                </c:pt>
                <c:pt idx="1">
                  <c:v>6498</c:v>
                </c:pt>
                <c:pt idx="2">
                  <c:v>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876</c:v>
                </c:pt>
                <c:pt idx="1">
                  <c:v>2011</c:v>
                </c:pt>
                <c:pt idx="2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635648"/>
        <c:axId val="298637184"/>
      </c:barChart>
      <c:catAx>
        <c:axId val="29863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637184"/>
        <c:crosses val="autoZero"/>
        <c:auto val="1"/>
        <c:lblAlgn val="ctr"/>
        <c:lblOffset val="100"/>
        <c:noMultiLvlLbl val="0"/>
      </c:catAx>
      <c:valAx>
        <c:axId val="298637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8635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12921</c:v>
                </c:pt>
                <c:pt idx="1">
                  <c:v>11695</c:v>
                </c:pt>
                <c:pt idx="2">
                  <c:v>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1630</c:v>
                </c:pt>
                <c:pt idx="1">
                  <c:v>3632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868736"/>
        <c:axId val="298870272"/>
      </c:barChart>
      <c:catAx>
        <c:axId val="29886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870272"/>
        <c:crosses val="autoZero"/>
        <c:auto val="1"/>
        <c:lblAlgn val="ctr"/>
        <c:lblOffset val="100"/>
        <c:noMultiLvlLbl val="0"/>
      </c:catAx>
      <c:valAx>
        <c:axId val="29887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886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1.8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9167104"/>
        <c:axId val="299222144"/>
      </c:barChart>
      <c:catAx>
        <c:axId val="2991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222144"/>
        <c:crosses val="autoZero"/>
        <c:auto val="1"/>
        <c:lblAlgn val="ctr"/>
        <c:lblOffset val="100"/>
        <c:noMultiLvlLbl val="0"/>
      </c:catAx>
      <c:valAx>
        <c:axId val="299222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916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29.5</c:v>
                </c:pt>
                <c:pt idx="1">
                  <c:v>30.9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37.1</c:v>
                </c:pt>
                <c:pt idx="1">
                  <c:v>38.5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9264640"/>
        <c:axId val="299549056"/>
      </c:barChart>
      <c:catAx>
        <c:axId val="29926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549056"/>
        <c:crosses val="autoZero"/>
        <c:auto val="1"/>
        <c:lblAlgn val="ctr"/>
        <c:lblOffset val="100"/>
        <c:noMultiLvlLbl val="0"/>
      </c:catAx>
      <c:valAx>
        <c:axId val="299549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64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3389.02</c:v>
                </c:pt>
                <c:pt idx="1">
                  <c:v>10364.01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780352"/>
        <c:axId val="299782144"/>
      </c:barChart>
      <c:catAx>
        <c:axId val="29978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82144"/>
        <c:crosses val="autoZero"/>
        <c:auto val="1"/>
        <c:lblAlgn val="ctr"/>
        <c:lblOffset val="100"/>
        <c:noMultiLvlLbl val="0"/>
      </c:catAx>
      <c:valAx>
        <c:axId val="29978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8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809024"/>
        <c:axId val="299823104"/>
      </c:barChart>
      <c:catAx>
        <c:axId val="2998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823104"/>
        <c:crosses val="autoZero"/>
        <c:auto val="1"/>
        <c:lblAlgn val="ctr"/>
        <c:lblOffset val="100"/>
        <c:noMultiLvlLbl val="0"/>
      </c:catAx>
      <c:valAx>
        <c:axId val="2998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8090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0B9-417A-9210-31F84940017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0B9-417A-9210-31F8494001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0B9-417A-9210-31F84940017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0B9-417A-9210-31F8494001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49.1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0B9-417A-9210-31F8494001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294</c:v>
                </c:pt>
                <c:pt idx="1">
                  <c:v>411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328</c:v>
                </c:pt>
                <c:pt idx="1">
                  <c:v>399</c:v>
                </c:pt>
                <c:pt idx="2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376256"/>
        <c:axId val="301377792"/>
      </c:barChart>
      <c:catAx>
        <c:axId val="3013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77792"/>
        <c:crosses val="autoZero"/>
        <c:auto val="1"/>
        <c:lblAlgn val="ctr"/>
        <c:lblOffset val="100"/>
        <c:noMultiLvlLbl val="0"/>
      </c:catAx>
      <c:valAx>
        <c:axId val="30137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76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53</c:v>
                </c:pt>
                <c:pt idx="1">
                  <c:v>108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21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814144"/>
        <c:axId val="301815680"/>
      </c:barChart>
      <c:catAx>
        <c:axId val="3018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815680"/>
        <c:crosses val="autoZero"/>
        <c:auto val="1"/>
        <c:lblAlgn val="ctr"/>
        <c:lblOffset val="100"/>
        <c:noMultiLvlLbl val="0"/>
      </c:catAx>
      <c:valAx>
        <c:axId val="3018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814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626</c:v>
                </c:pt>
                <c:pt idx="1">
                  <c:v>561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535</c:v>
                </c:pt>
                <c:pt idx="1">
                  <c:v>421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485504"/>
        <c:axId val="302487040"/>
      </c:barChart>
      <c:catAx>
        <c:axId val="30248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87040"/>
        <c:crosses val="autoZero"/>
        <c:auto val="1"/>
        <c:lblAlgn val="ctr"/>
        <c:lblOffset val="100"/>
        <c:noMultiLvlLbl val="0"/>
      </c:catAx>
      <c:valAx>
        <c:axId val="30248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85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</c:v>
                </c:pt>
                <c:pt idx="1">
                  <c:v>48.7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E3A-453E-B7AD-5BFF68849A0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E3A-453E-B7AD-5BFF68849A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E3A-453E-B7AD-5BFF68849A0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E3A-453E-B7AD-5BFF68849A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49.1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E3A-453E-B7AD-5BFF68849A0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E3A-453E-B7AD-5BFF68849A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303112960"/>
        <c:axId val="303114496"/>
      </c:barChart>
      <c:catAx>
        <c:axId val="30311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3114496"/>
        <c:crosses val="autoZero"/>
        <c:auto val="1"/>
        <c:lblAlgn val="ctr"/>
        <c:lblOffset val="100"/>
        <c:noMultiLvlLbl val="0"/>
      </c:catAx>
      <c:valAx>
        <c:axId val="303114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31129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303157632"/>
        <c:axId val="303159168"/>
      </c:barChart>
      <c:catAx>
        <c:axId val="30315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3159168"/>
        <c:crosses val="autoZero"/>
        <c:auto val="1"/>
        <c:lblAlgn val="ctr"/>
        <c:lblOffset val="100"/>
        <c:noMultiLvlLbl val="0"/>
      </c:catAx>
      <c:valAx>
        <c:axId val="3031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315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278</c:v>
                </c:pt>
                <c:pt idx="1">
                  <c:v>253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167</c:v>
                </c:pt>
                <c:pt idx="1">
                  <c:v>383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383296"/>
        <c:axId val="303384832"/>
      </c:barChart>
      <c:catAx>
        <c:axId val="30338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3384832"/>
        <c:crosses val="autoZero"/>
        <c:auto val="1"/>
        <c:lblAlgn val="ctr"/>
        <c:lblOffset val="100"/>
        <c:noMultiLvlLbl val="0"/>
      </c:catAx>
      <c:valAx>
        <c:axId val="30338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383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67</c:v>
                </c:pt>
                <c:pt idx="1">
                  <c:v>77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44</c:v>
                </c:pt>
                <c:pt idx="1">
                  <c:v>90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415680"/>
        <c:axId val="303417216"/>
      </c:barChart>
      <c:catAx>
        <c:axId val="3034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3417216"/>
        <c:crosses val="autoZero"/>
        <c:auto val="1"/>
        <c:lblAlgn val="ctr"/>
        <c:lblOffset val="100"/>
        <c:noMultiLvlLbl val="0"/>
      </c:catAx>
      <c:valAx>
        <c:axId val="3034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41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559</c:v>
                </c:pt>
                <c:pt idx="1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632384"/>
        <c:axId val="303633920"/>
      </c:barChart>
      <c:catAx>
        <c:axId val="30363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3633920"/>
        <c:crosses val="autoZero"/>
        <c:auto val="1"/>
        <c:lblAlgn val="ctr"/>
        <c:lblOffset val="100"/>
        <c:noMultiLvlLbl val="0"/>
      </c:catAx>
      <c:valAx>
        <c:axId val="30363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63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218</c:v>
                </c:pt>
                <c:pt idx="1">
                  <c:v>179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662592"/>
        <c:axId val="303664128"/>
      </c:barChart>
      <c:catAx>
        <c:axId val="3036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664128"/>
        <c:crosses val="autoZero"/>
        <c:auto val="1"/>
        <c:lblAlgn val="ctr"/>
        <c:lblOffset val="100"/>
        <c:noMultiLvlLbl val="0"/>
      </c:catAx>
      <c:valAx>
        <c:axId val="30366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66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21.6</c:v>
                </c:pt>
                <c:pt idx="1">
                  <c:v>20.3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79.7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61.8</c:v>
                </c:pt>
                <c:pt idx="1">
                  <c:v>0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33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719936"/>
        <c:axId val="303721472"/>
      </c:barChart>
      <c:catAx>
        <c:axId val="30371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21472"/>
        <c:crosses val="autoZero"/>
        <c:auto val="1"/>
        <c:lblAlgn val="ctr"/>
        <c:lblOffset val="100"/>
        <c:noMultiLvlLbl val="0"/>
      </c:catAx>
      <c:valAx>
        <c:axId val="303721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1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54</c:v>
                </c:pt>
                <c:pt idx="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756032"/>
        <c:axId val="303757568"/>
      </c:barChart>
      <c:catAx>
        <c:axId val="303756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57568"/>
        <c:crosses val="autoZero"/>
        <c:auto val="1"/>
        <c:lblAlgn val="ctr"/>
        <c:lblOffset val="100"/>
        <c:noMultiLvlLbl val="0"/>
      </c:catAx>
      <c:valAx>
        <c:axId val="30375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5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8725</c:v>
                </c:pt>
                <c:pt idx="1">
                  <c:v>8201</c:v>
                </c:pt>
                <c:pt idx="2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769856"/>
        <c:axId val="303792128"/>
      </c:barChart>
      <c:catAx>
        <c:axId val="30376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92128"/>
        <c:crosses val="autoZero"/>
        <c:auto val="1"/>
        <c:lblAlgn val="ctr"/>
        <c:lblOffset val="100"/>
        <c:noMultiLvlLbl val="0"/>
      </c:catAx>
      <c:valAx>
        <c:axId val="30379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6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15.854126679462571</c:v>
                </c:pt>
                <c:pt idx="1">
                  <c:v>59.132437619961607</c:v>
                </c:pt>
                <c:pt idx="2">
                  <c:v>25.013435700575815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4224896"/>
        <c:axId val="304263552"/>
      </c:barChart>
      <c:catAx>
        <c:axId val="3042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263552"/>
        <c:crosses val="autoZero"/>
        <c:auto val="1"/>
        <c:lblAlgn val="ctr"/>
        <c:lblOffset val="100"/>
        <c:noMultiLvlLbl val="0"/>
      </c:catAx>
      <c:valAx>
        <c:axId val="30426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422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4703744"/>
        <c:axId val="304713728"/>
      </c:barChart>
      <c:catAx>
        <c:axId val="30470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13728"/>
        <c:crosses val="autoZero"/>
        <c:auto val="1"/>
        <c:lblAlgn val="ctr"/>
        <c:lblOffset val="100"/>
        <c:noMultiLvlLbl val="0"/>
      </c:catAx>
      <c:valAx>
        <c:axId val="304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470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105.1</c:v>
                </c:pt>
                <c:pt idx="1">
                  <c:v>93.5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99.2</c:v>
                </c:pt>
                <c:pt idx="1">
                  <c:v>96.5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756608"/>
        <c:axId val="304758144"/>
      </c:barChart>
      <c:catAx>
        <c:axId val="30475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58144"/>
        <c:crosses val="autoZero"/>
        <c:auto val="1"/>
        <c:lblAlgn val="ctr"/>
        <c:lblOffset val="100"/>
        <c:noMultiLvlLbl val="0"/>
      </c:catAx>
      <c:valAx>
        <c:axId val="30475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56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443</c:v>
                </c:pt>
                <c:pt idx="1">
                  <c:v>376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816128"/>
        <c:axId val="304817664"/>
      </c:barChart>
      <c:catAx>
        <c:axId val="304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17664"/>
        <c:crosses val="autoZero"/>
        <c:auto val="1"/>
        <c:lblAlgn val="ctr"/>
        <c:lblOffset val="100"/>
        <c:noMultiLvlLbl val="0"/>
      </c:catAx>
      <c:valAx>
        <c:axId val="3048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16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13</c:v>
                </c:pt>
                <c:pt idx="1">
                  <c:v>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22</c:v>
                </c:pt>
                <c:pt idx="1">
                  <c:v>16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60160"/>
        <c:axId val="304861952"/>
      </c:barChart>
      <c:catAx>
        <c:axId val="3048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61952"/>
        <c:crosses val="autoZero"/>
        <c:auto val="1"/>
        <c:lblAlgn val="ctr"/>
        <c:lblOffset val="100"/>
        <c:noMultiLvlLbl val="0"/>
      </c:catAx>
      <c:valAx>
        <c:axId val="30486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60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81</c:v>
                </c:pt>
                <c:pt idx="1">
                  <c:v>62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112</c:v>
                </c:pt>
                <c:pt idx="1">
                  <c:v>120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251840"/>
        <c:axId val="307515776"/>
      </c:barChart>
      <c:catAx>
        <c:axId val="3072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515776"/>
        <c:crosses val="autoZero"/>
        <c:auto val="1"/>
        <c:lblAlgn val="ctr"/>
        <c:lblOffset val="100"/>
        <c:noMultiLvlLbl val="0"/>
      </c:catAx>
      <c:valAx>
        <c:axId val="3075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2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1.8848368522072938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2.0076775431861806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2.0882917466410746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2.4376199616122842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2.1727447216890594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2.637236084452975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2.5412667946257197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2.9712092130518233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2.9788867562380039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3.4625719769673706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3.6314779270633397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3.7120921305182337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4.3109404990403073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4.6948176583493284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3.7965451055662189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2.1036468330134355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1.692898272552783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1.4357005758157391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8028160"/>
        <c:axId val="308029696"/>
      </c:barChart>
      <c:catAx>
        <c:axId val="3080281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8029696"/>
        <c:crosses val="autoZero"/>
        <c:auto val="1"/>
        <c:lblAlgn val="ctr"/>
        <c:lblOffset val="100"/>
        <c:noMultiLvlLbl val="0"/>
      </c:catAx>
      <c:valAx>
        <c:axId val="3080296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80281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2.1343570057581576</c:v>
                </c:pt>
                <c:pt idx="1">
                  <c:v>2.2264875239923225</c:v>
                </c:pt>
                <c:pt idx="2">
                  <c:v>2.3838771593090211</c:v>
                </c:pt>
                <c:pt idx="3">
                  <c:v>2.6333973128598847</c:v>
                </c:pt>
                <c:pt idx="4">
                  <c:v>2.5297504798464492</c:v>
                </c:pt>
                <c:pt idx="5">
                  <c:v>2.6525911708253358</c:v>
                </c:pt>
                <c:pt idx="6">
                  <c:v>2.8214971209213053</c:v>
                </c:pt>
                <c:pt idx="7">
                  <c:v>3.1900191938579652</c:v>
                </c:pt>
                <c:pt idx="8">
                  <c:v>3.3282149712092131</c:v>
                </c:pt>
                <c:pt idx="9">
                  <c:v>3.4126679462571974</c:v>
                </c:pt>
                <c:pt idx="10">
                  <c:v>3.4702495201535513</c:v>
                </c:pt>
                <c:pt idx="11">
                  <c:v>3.4472168905950098</c:v>
                </c:pt>
                <c:pt idx="12">
                  <c:v>3.919385796545106</c:v>
                </c:pt>
                <c:pt idx="13">
                  <c:v>4.2341650671785036</c:v>
                </c:pt>
                <c:pt idx="14">
                  <c:v>3.2476007677543191</c:v>
                </c:pt>
                <c:pt idx="15">
                  <c:v>1.6084452975047987</c:v>
                </c:pt>
                <c:pt idx="16">
                  <c:v>1.3205374280230326</c:v>
                </c:pt>
                <c:pt idx="17">
                  <c:v>0.87907869481765843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8037120"/>
        <c:axId val="308038656"/>
      </c:barChart>
      <c:catAx>
        <c:axId val="3080371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8038656"/>
        <c:crosses val="autoZero"/>
        <c:auto val="1"/>
        <c:lblAlgn val="ctr"/>
        <c:lblOffset val="100"/>
        <c:noMultiLvlLbl val="0"/>
      </c:catAx>
      <c:valAx>
        <c:axId val="3080386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037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0.38934071638691814</c:v>
                </c:pt>
                <c:pt idx="1">
                  <c:v>0.3511299180696858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1.0728499740439523</c:v>
                </c:pt>
                <c:pt idx="1">
                  <c:v>0.36013324930224183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10E-46CD-B145-ACE45306D722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10E-46CD-B145-ACE45306D722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10E-46CD-B145-ACE45306D722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10E-46CD-B145-ACE45306D722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8.9115763973005713</c:v>
                </c:pt>
                <c:pt idx="1">
                  <c:v>4.1325290357432252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10E-46CD-B145-ACE45306D722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10E-46CD-B145-ACE45306D7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20.78214223914172</c:v>
                </c:pt>
                <c:pt idx="1">
                  <c:v>17.871612496623751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10E-46CD-B145-ACE45306D72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10E-46CD-B145-ACE45306D7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51.427582626752034</c:v>
                </c:pt>
                <c:pt idx="1">
                  <c:v>64.085711713333936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10E-46CD-B145-ACE45306D722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10E-46CD-B145-ACE45306D7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5.8747188094826095</c:v>
                </c:pt>
                <c:pt idx="1">
                  <c:v>4.7717655532547045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10E-46CD-B145-ACE45306D722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10E-46CD-B145-ACE45306D7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11.541789236892196</c:v>
                </c:pt>
                <c:pt idx="1">
                  <c:v>8.4271180336724587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8282880"/>
        <c:axId val="308284416"/>
      </c:barChart>
      <c:catAx>
        <c:axId val="30828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284416"/>
        <c:crosses val="autoZero"/>
        <c:auto val="1"/>
        <c:lblAlgn val="ctr"/>
        <c:lblOffset val="100"/>
        <c:noMultiLvlLbl val="0"/>
      </c:catAx>
      <c:valAx>
        <c:axId val="308284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282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ADB-4AC3-8190-49A701797C8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ADB-4AC3-8190-49A701797C8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32.730576224260254</c:v>
                </c:pt>
                <c:pt idx="1">
                  <c:v>29.224813180876925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ADB-4AC3-8190-49A701797C8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ADB-4AC3-8190-49A701797C8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26.111784045682647</c:v>
                </c:pt>
                <c:pt idx="1">
                  <c:v>33.285315566759699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ADB-4AC3-8190-49A701797C8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ADB-4AC3-8190-49A701797C8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40.725038934071641</c:v>
                </c:pt>
                <c:pt idx="1">
                  <c:v>37.093724678130904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0.43260079598546458</c:v>
                </c:pt>
                <c:pt idx="1">
                  <c:v>0.39614657423246602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176576"/>
        <c:axId val="309182464"/>
      </c:barChart>
      <c:catAx>
        <c:axId val="30917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182464"/>
        <c:crosses val="autoZero"/>
        <c:auto val="1"/>
        <c:lblAlgn val="ctr"/>
        <c:lblOffset val="100"/>
        <c:noMultiLvlLbl val="0"/>
      </c:catAx>
      <c:valAx>
        <c:axId val="30918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176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9192576"/>
        <c:axId val="309194112"/>
      </c:barChart>
      <c:catAx>
        <c:axId val="3091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94112"/>
        <c:crosses val="autoZero"/>
        <c:auto val="1"/>
        <c:lblAlgn val="ctr"/>
        <c:lblOffset val="100"/>
        <c:noMultiLvlLbl val="0"/>
      </c:catAx>
      <c:valAx>
        <c:axId val="309194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9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0.51</c:v>
                </c:pt>
                <c:pt idx="1">
                  <c:v>0.22</c:v>
                </c:pt>
                <c:pt idx="3">
                  <c:v>0.25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9246976"/>
        <c:axId val="309265152"/>
      </c:barChart>
      <c:catAx>
        <c:axId val="30924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265152"/>
        <c:crosses val="autoZero"/>
        <c:auto val="1"/>
        <c:lblAlgn val="ctr"/>
        <c:lblOffset val="100"/>
        <c:noMultiLvlLbl val="0"/>
      </c:catAx>
      <c:valAx>
        <c:axId val="30926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24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64.218695702536778</c:v>
                </c:pt>
                <c:pt idx="2">
                  <c:v>19.480987565327084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35.781304297463222</c:v>
                </c:pt>
                <c:pt idx="2">
                  <c:v>80.519012434672916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291264"/>
        <c:axId val="309301248"/>
      </c:barChart>
      <c:catAx>
        <c:axId val="30929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01248"/>
        <c:crosses val="autoZero"/>
        <c:auto val="1"/>
        <c:lblAlgn val="ctr"/>
        <c:lblOffset val="100"/>
        <c:noMultiLvlLbl val="0"/>
      </c:catAx>
      <c:valAx>
        <c:axId val="309301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291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326208"/>
        <c:axId val="309327744"/>
      </c:barChart>
      <c:catAx>
        <c:axId val="30932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27744"/>
        <c:crosses val="autoZero"/>
        <c:auto val="1"/>
        <c:lblAlgn val="ctr"/>
        <c:lblOffset val="100"/>
        <c:noMultiLvlLbl val="0"/>
      </c:catAx>
      <c:valAx>
        <c:axId val="30932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32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98</c:v>
                </c:pt>
                <c:pt idx="1">
                  <c:v>93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111</c:v>
                </c:pt>
                <c:pt idx="1">
                  <c:v>104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349760"/>
        <c:axId val="309367936"/>
      </c:barChart>
      <c:catAx>
        <c:axId val="3093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367936"/>
        <c:crosses val="autoZero"/>
        <c:auto val="1"/>
        <c:lblAlgn val="ctr"/>
        <c:lblOffset val="100"/>
        <c:noMultiLvlLbl val="0"/>
      </c:catAx>
      <c:valAx>
        <c:axId val="3093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349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259</c:v>
                </c:pt>
                <c:pt idx="1">
                  <c:v>290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242</c:v>
                </c:pt>
                <c:pt idx="1">
                  <c:v>298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611520"/>
        <c:axId val="309629696"/>
      </c:barChart>
      <c:catAx>
        <c:axId val="3096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629696"/>
        <c:crosses val="autoZero"/>
        <c:auto val="1"/>
        <c:lblAlgn val="ctr"/>
        <c:lblOffset val="100"/>
        <c:noMultiLvlLbl val="0"/>
      </c:catAx>
      <c:valAx>
        <c:axId val="30962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61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278</c:v>
                </c:pt>
                <c:pt idx="1">
                  <c:v>253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167</c:v>
                </c:pt>
                <c:pt idx="1">
                  <c:v>383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27.632101708382994</c:v>
                </c:pt>
                <c:pt idx="1">
                  <c:v>25.644789263996643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28.307508939213349</c:v>
                </c:pt>
                <c:pt idx="1">
                  <c:v>28.643321451037952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16.368692888359156</c:v>
                </c:pt>
                <c:pt idx="1">
                  <c:v>20.44453763891801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12.534763607469209</c:v>
                </c:pt>
                <c:pt idx="1">
                  <c:v>17.194380373243867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8.1644815256257459</c:v>
                </c:pt>
                <c:pt idx="1">
                  <c:v>5.5776892430278879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6.9924513309495433</c:v>
                </c:pt>
                <c:pt idx="1">
                  <c:v>2.4952820297756344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0568064"/>
        <c:axId val="310569600"/>
      </c:barChart>
      <c:catAx>
        <c:axId val="31056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69600"/>
        <c:crosses val="autoZero"/>
        <c:auto val="1"/>
        <c:lblAlgn val="ctr"/>
        <c:lblOffset val="100"/>
        <c:noMultiLvlLbl val="0"/>
      </c:catAx>
      <c:valAx>
        <c:axId val="310569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680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49.03</c:v>
                </c:pt>
                <c:pt idx="1">
                  <c:v>43.73</c:v>
                </c:pt>
                <c:pt idx="2">
                  <c:v>6.53</c:v>
                </c:pt>
                <c:pt idx="3">
                  <c:v>0.62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53.62</c:v>
                </c:pt>
                <c:pt idx="1">
                  <c:v>37.299999999999997</c:v>
                </c:pt>
                <c:pt idx="2">
                  <c:v>7.92</c:v>
                </c:pt>
                <c:pt idx="3">
                  <c:v>0.95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0737536"/>
        <c:axId val="311099776"/>
      </c:barChart>
      <c:catAx>
        <c:axId val="31073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099776"/>
        <c:crosses val="autoZero"/>
        <c:auto val="1"/>
        <c:lblAlgn val="ctr"/>
        <c:lblOffset val="100"/>
        <c:noMultiLvlLbl val="0"/>
      </c:catAx>
      <c:valAx>
        <c:axId val="31109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737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50372</c:v>
                </c:pt>
                <c:pt idx="1">
                  <c:v>56521</c:v>
                </c:pt>
                <c:pt idx="2">
                  <c:v>63645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309056"/>
        <c:axId val="311310592"/>
      </c:barChart>
      <c:catAx>
        <c:axId val="3113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310592"/>
        <c:crosses val="autoZero"/>
        <c:auto val="1"/>
        <c:lblAlgn val="ctr"/>
        <c:lblOffset val="100"/>
        <c:noMultiLvlLbl val="0"/>
      </c:catAx>
      <c:valAx>
        <c:axId val="31131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30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4022</c:v>
                </c:pt>
                <c:pt idx="1">
                  <c:v>4153</c:v>
                </c:pt>
                <c:pt idx="2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4950</c:v>
                </c:pt>
                <c:pt idx="1">
                  <c:v>5065</c:v>
                </c:pt>
                <c:pt idx="2">
                  <c:v>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1353344"/>
        <c:axId val="311354880"/>
      </c:barChart>
      <c:catAx>
        <c:axId val="3113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354880"/>
        <c:crosses val="autoZero"/>
        <c:auto val="1"/>
        <c:lblAlgn val="ctr"/>
        <c:lblOffset val="100"/>
        <c:noMultiLvlLbl val="0"/>
      </c:catAx>
      <c:valAx>
        <c:axId val="31135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353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40</c:v>
                </c:pt>
                <c:pt idx="2">
                  <c:v>2.2999999999999998</c:v>
                </c:pt>
                <c:pt idx="3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83.353151010701538</c:v>
                </c:pt>
                <c:pt idx="1">
                  <c:v>89.149888143176739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16.646848989298455</c:v>
                </c:pt>
                <c:pt idx="1">
                  <c:v>10.850111856823267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1995008"/>
        <c:axId val="312332672"/>
      </c:barChart>
      <c:catAx>
        <c:axId val="311995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332672"/>
        <c:crosses val="autoZero"/>
        <c:auto val="1"/>
        <c:lblAlgn val="ctr"/>
        <c:lblOffset val="100"/>
        <c:noMultiLvlLbl val="0"/>
      </c:catAx>
      <c:valAx>
        <c:axId val="312332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9950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349440"/>
        <c:axId val="312350976"/>
      </c:barChart>
      <c:catAx>
        <c:axId val="3123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350976"/>
        <c:crosses val="autoZero"/>
        <c:auto val="1"/>
        <c:lblAlgn val="ctr"/>
        <c:lblOffset val="100"/>
        <c:noMultiLvlLbl val="0"/>
      </c:catAx>
      <c:valAx>
        <c:axId val="3123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34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5.3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375552"/>
        <c:axId val="312397824"/>
      </c:barChart>
      <c:catAx>
        <c:axId val="3123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397824"/>
        <c:crosses val="autoZero"/>
        <c:auto val="1"/>
        <c:lblAlgn val="ctr"/>
        <c:lblOffset val="100"/>
        <c:noMultiLvlLbl val="0"/>
      </c:catAx>
      <c:valAx>
        <c:axId val="3123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3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22.3</c:v>
                </c:pt>
                <c:pt idx="1">
                  <c:v>22.6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3090048"/>
        <c:axId val="313091584"/>
      </c:barChart>
      <c:catAx>
        <c:axId val="31309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091584"/>
        <c:crosses val="autoZero"/>
        <c:auto val="1"/>
        <c:lblAlgn val="ctr"/>
        <c:lblOffset val="100"/>
        <c:noMultiLvlLbl val="0"/>
      </c:catAx>
      <c:valAx>
        <c:axId val="31309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09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10.75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9.01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3797632"/>
        <c:axId val="313803520"/>
      </c:barChart>
      <c:catAx>
        <c:axId val="3137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803520"/>
        <c:crosses val="autoZero"/>
        <c:auto val="1"/>
        <c:lblAlgn val="ctr"/>
        <c:lblOffset val="100"/>
        <c:noMultiLvlLbl val="0"/>
      </c:catAx>
      <c:valAx>
        <c:axId val="31380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379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67</c:v>
                </c:pt>
                <c:pt idx="1">
                  <c:v>77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44</c:v>
                </c:pt>
                <c:pt idx="1">
                  <c:v>90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7.4</c:v>
                </c:pt>
                <c:pt idx="1">
                  <c:v>26.3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107008"/>
        <c:axId val="314108544"/>
      </c:barChart>
      <c:catAx>
        <c:axId val="3141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108544"/>
        <c:crosses val="autoZero"/>
        <c:auto val="1"/>
        <c:lblAlgn val="ctr"/>
        <c:lblOffset val="100"/>
        <c:noMultiLvlLbl val="0"/>
      </c:catAx>
      <c:valAx>
        <c:axId val="31410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1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21.6</c:v>
                </c:pt>
                <c:pt idx="1">
                  <c:v>20.3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79.7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61.8</c:v>
                </c:pt>
                <c:pt idx="1">
                  <c:v>0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4430208"/>
        <c:axId val="314431744"/>
      </c:barChart>
      <c:catAx>
        <c:axId val="3144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431744"/>
        <c:crosses val="autoZero"/>
        <c:auto val="1"/>
        <c:lblAlgn val="ctr"/>
        <c:lblOffset val="100"/>
        <c:noMultiLvlLbl val="0"/>
      </c:catAx>
      <c:valAx>
        <c:axId val="314431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44302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5806</c:v>
                </c:pt>
                <c:pt idx="1">
                  <c:v>6498</c:v>
                </c:pt>
                <c:pt idx="2">
                  <c:v>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876</c:v>
                </c:pt>
                <c:pt idx="1">
                  <c:v>2011</c:v>
                </c:pt>
                <c:pt idx="2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450304"/>
        <c:axId val="314451840"/>
      </c:barChart>
      <c:catAx>
        <c:axId val="31445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51840"/>
        <c:crosses val="autoZero"/>
        <c:auto val="1"/>
        <c:lblAlgn val="ctr"/>
        <c:lblOffset val="100"/>
        <c:noMultiLvlLbl val="0"/>
      </c:catAx>
      <c:valAx>
        <c:axId val="314451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445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12921</c:v>
                </c:pt>
                <c:pt idx="1">
                  <c:v>11695</c:v>
                </c:pt>
                <c:pt idx="2">
                  <c:v>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1630</c:v>
                </c:pt>
                <c:pt idx="1">
                  <c:v>3632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904576"/>
        <c:axId val="314906112"/>
      </c:barChart>
      <c:catAx>
        <c:axId val="31490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906112"/>
        <c:crosses val="autoZero"/>
        <c:auto val="1"/>
        <c:lblAlgn val="ctr"/>
        <c:lblOffset val="100"/>
        <c:noMultiLvlLbl val="0"/>
      </c:catAx>
      <c:valAx>
        <c:axId val="314906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490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1.8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4916224"/>
        <c:axId val="314922112"/>
      </c:barChart>
      <c:catAx>
        <c:axId val="31491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922112"/>
        <c:crosses val="autoZero"/>
        <c:auto val="1"/>
        <c:lblAlgn val="ctr"/>
        <c:lblOffset val="100"/>
        <c:noMultiLvlLbl val="0"/>
      </c:catAx>
      <c:valAx>
        <c:axId val="314922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4916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29.5</c:v>
                </c:pt>
                <c:pt idx="1">
                  <c:v>30.9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37.1</c:v>
                </c:pt>
                <c:pt idx="1">
                  <c:v>38.5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4960896"/>
        <c:axId val="315036416"/>
      </c:barChart>
      <c:catAx>
        <c:axId val="3149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036416"/>
        <c:crosses val="autoZero"/>
        <c:auto val="1"/>
        <c:lblAlgn val="ctr"/>
        <c:lblOffset val="100"/>
        <c:noMultiLvlLbl val="0"/>
      </c:catAx>
      <c:valAx>
        <c:axId val="31503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960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237.92500000000001</c:v>
                </c:pt>
                <c:pt idx="1">
                  <c:v>254.42500000000001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099776"/>
        <c:axId val="315105664"/>
      </c:barChart>
      <c:catAx>
        <c:axId val="315099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105664"/>
        <c:crosses val="autoZero"/>
        <c:auto val="1"/>
        <c:lblAlgn val="ctr"/>
        <c:lblOffset val="100"/>
        <c:noMultiLvlLbl val="0"/>
      </c:catAx>
      <c:valAx>
        <c:axId val="315105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9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3389.02</c:v>
                </c:pt>
                <c:pt idx="1">
                  <c:v>10364.01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139968"/>
        <c:axId val="315141504"/>
      </c:barChart>
      <c:catAx>
        <c:axId val="31513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141504"/>
        <c:crosses val="autoZero"/>
        <c:auto val="1"/>
        <c:lblAlgn val="ctr"/>
        <c:lblOffset val="100"/>
        <c:noMultiLvlLbl val="0"/>
      </c:catAx>
      <c:valAx>
        <c:axId val="31514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13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159680"/>
        <c:axId val="315161216"/>
      </c:barChart>
      <c:catAx>
        <c:axId val="31515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161216"/>
        <c:crosses val="autoZero"/>
        <c:auto val="1"/>
        <c:lblAlgn val="ctr"/>
        <c:lblOffset val="100"/>
        <c:noMultiLvlLbl val="0"/>
      </c:catAx>
      <c:valAx>
        <c:axId val="3151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159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13171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12879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23647</v>
      </c>
      <c r="C4" s="35">
        <v>11629</v>
      </c>
      <c r="D4" s="63">
        <v>12018</v>
      </c>
      <c r="E4" s="213"/>
    </row>
    <row r="5" spans="1:5" ht="30" x14ac:dyDescent="0.25">
      <c r="A5" s="203" t="s">
        <v>724</v>
      </c>
      <c r="B5" s="72">
        <v>22520</v>
      </c>
      <c r="C5" s="61">
        <v>11087</v>
      </c>
      <c r="D5" s="111">
        <v>11433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4742</v>
      </c>
      <c r="C4" s="71">
        <v>6711</v>
      </c>
    </row>
    <row r="5" spans="1:6" x14ac:dyDescent="0.25">
      <c r="A5" s="288" t="s">
        <v>727</v>
      </c>
      <c r="B5" s="216">
        <v>1048</v>
      </c>
      <c r="C5" s="216">
        <v>1098</v>
      </c>
    </row>
    <row r="6" spans="1:6" x14ac:dyDescent="0.25">
      <c r="A6" s="288" t="s">
        <v>728</v>
      </c>
      <c r="B6" s="216">
        <v>1849</v>
      </c>
      <c r="C6" s="216">
        <v>2027</v>
      </c>
    </row>
    <row r="7" spans="1:6" x14ac:dyDescent="0.25">
      <c r="A7" s="288" t="s">
        <v>729</v>
      </c>
      <c r="B7" s="216">
        <v>3760</v>
      </c>
      <c r="C7" s="216">
        <v>2614</v>
      </c>
    </row>
    <row r="8" spans="1:6" x14ac:dyDescent="0.25">
      <c r="A8" s="288" t="s">
        <v>730</v>
      </c>
      <c r="B8" s="216">
        <v>68</v>
      </c>
      <c r="C8" s="216">
        <v>139</v>
      </c>
    </row>
    <row r="9" spans="1:6" x14ac:dyDescent="0.25">
      <c r="A9" s="288" t="s">
        <v>731</v>
      </c>
      <c r="B9" s="216">
        <v>1354</v>
      </c>
      <c r="C9" s="216">
        <v>1085</v>
      </c>
    </row>
    <row r="10" spans="1:6" ht="30" x14ac:dyDescent="0.25">
      <c r="A10" s="295" t="s">
        <v>732</v>
      </c>
      <c r="B10" s="216">
        <v>1733</v>
      </c>
      <c r="C10" s="216">
        <v>163</v>
      </c>
    </row>
    <row r="11" spans="1:6" x14ac:dyDescent="0.25">
      <c r="A11" s="288" t="s">
        <v>895</v>
      </c>
      <c r="B11" s="216">
        <v>575</v>
      </c>
      <c r="C11" s="216">
        <v>672</v>
      </c>
    </row>
    <row r="12" spans="1:6" x14ac:dyDescent="0.25">
      <c r="A12" s="296" t="s">
        <v>16</v>
      </c>
      <c r="B12" s="1">
        <f>SUM(B4:B11)</f>
        <v>15129</v>
      </c>
      <c r="C12" s="1">
        <f>SUM(C4:C11)</f>
        <v>14509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4237</v>
      </c>
      <c r="C19" s="71">
        <v>5167</v>
      </c>
    </row>
    <row r="20" spans="1:3" x14ac:dyDescent="0.25">
      <c r="A20" s="288" t="s">
        <v>727</v>
      </c>
      <c r="B20" s="216">
        <v>555</v>
      </c>
      <c r="C20" s="216">
        <v>645</v>
      </c>
    </row>
    <row r="21" spans="1:3" x14ac:dyDescent="0.25">
      <c r="A21" s="288" t="s">
        <v>728</v>
      </c>
      <c r="B21" s="216">
        <v>1557</v>
      </c>
      <c r="C21" s="216">
        <v>1766</v>
      </c>
    </row>
    <row r="22" spans="1:3" x14ac:dyDescent="0.25">
      <c r="A22" s="288" t="s">
        <v>729</v>
      </c>
      <c r="B22" s="216">
        <v>3923</v>
      </c>
      <c r="C22" s="216">
        <v>3234</v>
      </c>
    </row>
    <row r="23" spans="1:3" x14ac:dyDescent="0.25">
      <c r="A23" s="288" t="s">
        <v>730</v>
      </c>
      <c r="B23" s="216">
        <v>33</v>
      </c>
      <c r="C23" s="216">
        <v>95</v>
      </c>
    </row>
    <row r="24" spans="1:3" x14ac:dyDescent="0.25">
      <c r="A24" s="288" t="s">
        <v>731</v>
      </c>
      <c r="B24" s="216">
        <v>973</v>
      </c>
      <c r="C24" s="216">
        <v>816</v>
      </c>
    </row>
    <row r="25" spans="1:3" ht="30" x14ac:dyDescent="0.25">
      <c r="A25" s="295" t="s">
        <v>732</v>
      </c>
      <c r="B25" s="216">
        <v>1333</v>
      </c>
      <c r="C25" s="216">
        <v>226</v>
      </c>
    </row>
    <row r="26" spans="1:3" x14ac:dyDescent="0.25">
      <c r="A26" s="288" t="s">
        <v>895</v>
      </c>
      <c r="B26" s="216">
        <v>504</v>
      </c>
      <c r="C26" s="216">
        <v>924</v>
      </c>
    </row>
    <row r="27" spans="1:3" x14ac:dyDescent="0.25">
      <c r="A27" s="296" t="s">
        <v>16</v>
      </c>
      <c r="B27" s="1">
        <f>SUM(B19:B26)</f>
        <v>13115</v>
      </c>
      <c r="C27" s="1">
        <f>SUM(C19:C26)</f>
        <v>12873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76.47</v>
      </c>
      <c r="C4" s="1027">
        <v>74.2</v>
      </c>
      <c r="D4" s="1027">
        <v>78.88</v>
      </c>
      <c r="E4" s="1028">
        <v>63</v>
      </c>
      <c r="F4" s="1028">
        <v>187.1</v>
      </c>
      <c r="G4" s="1029">
        <v>45.8</v>
      </c>
      <c r="H4" s="1030">
        <v>44.3</v>
      </c>
      <c r="I4" s="1031">
        <v>47.3</v>
      </c>
      <c r="J4" s="1028">
        <v>22.3</v>
      </c>
    </row>
    <row r="5" spans="1:12" x14ac:dyDescent="0.25">
      <c r="A5" s="500">
        <v>2021</v>
      </c>
      <c r="B5" s="759">
        <v>75.760000000000005</v>
      </c>
      <c r="C5" s="760">
        <v>73.55</v>
      </c>
      <c r="D5" s="760">
        <v>78.09</v>
      </c>
      <c r="E5" s="1032">
        <v>62</v>
      </c>
      <c r="F5" s="1032">
        <v>188.4</v>
      </c>
      <c r="G5" s="1033">
        <v>45.9</v>
      </c>
      <c r="H5" s="1034">
        <v>44.3</v>
      </c>
      <c r="I5" s="1035">
        <v>47.4</v>
      </c>
      <c r="J5" s="1032">
        <v>22.6</v>
      </c>
    </row>
    <row r="6" spans="1:12" x14ac:dyDescent="0.25">
      <c r="A6" s="501">
        <v>2022</v>
      </c>
      <c r="B6" s="1020">
        <v>75.680000000000007</v>
      </c>
      <c r="C6" s="1021">
        <v>73.67</v>
      </c>
      <c r="D6" s="1021">
        <v>77.78</v>
      </c>
      <c r="E6" s="1022">
        <v>61</v>
      </c>
      <c r="F6" s="1022">
        <v>186.8</v>
      </c>
      <c r="G6" s="1023">
        <v>45.9</v>
      </c>
      <c r="H6" s="1024">
        <v>44.5</v>
      </c>
      <c r="I6" s="1025">
        <v>47.3</v>
      </c>
      <c r="J6" s="1022">
        <v>11.5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22.3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22.6</v>
      </c>
    </row>
    <row r="13" spans="1:12" x14ac:dyDescent="0.25">
      <c r="A13" s="635">
        <f t="shared" si="0"/>
        <v>2022</v>
      </c>
      <c r="B13" s="629">
        <f t="shared" si="1"/>
        <v>11.5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8911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9308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35.700000000000003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63645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926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38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8404</v>
      </c>
      <c r="C5" s="70">
        <v>8971</v>
      </c>
      <c r="D5" s="55">
        <v>4950</v>
      </c>
      <c r="E5" s="110">
        <v>4022</v>
      </c>
      <c r="F5" s="55">
        <v>33.299999999999997</v>
      </c>
      <c r="G5" s="55">
        <v>37.1</v>
      </c>
      <c r="H5" s="110">
        <v>29.5</v>
      </c>
      <c r="I5" s="55">
        <v>50372</v>
      </c>
      <c r="J5" s="70"/>
      <c r="K5" s="55"/>
      <c r="L5" s="55"/>
      <c r="M5" s="71">
        <v>44</v>
      </c>
      <c r="N5" s="71">
        <v>41</v>
      </c>
      <c r="O5" s="71">
        <v>47</v>
      </c>
    </row>
    <row r="6" spans="1:16" x14ac:dyDescent="0.25">
      <c r="A6" s="217">
        <v>2021</v>
      </c>
      <c r="B6" s="214">
        <v>8870</v>
      </c>
      <c r="C6" s="214">
        <v>9218</v>
      </c>
      <c r="D6" s="58">
        <v>5065</v>
      </c>
      <c r="E6" s="162">
        <v>4153</v>
      </c>
      <c r="F6" s="58">
        <v>34.700000000000003</v>
      </c>
      <c r="G6" s="58">
        <v>38.5</v>
      </c>
      <c r="H6" s="162">
        <v>30.9</v>
      </c>
      <c r="I6" s="58">
        <v>56521</v>
      </c>
      <c r="J6" s="214">
        <v>1161</v>
      </c>
      <c r="K6" s="58">
        <v>535</v>
      </c>
      <c r="L6" s="58">
        <v>626</v>
      </c>
      <c r="M6" s="216">
        <v>44</v>
      </c>
      <c r="N6" s="216">
        <v>41</v>
      </c>
      <c r="O6" s="216">
        <v>47</v>
      </c>
    </row>
    <row r="7" spans="1:16" x14ac:dyDescent="0.25">
      <c r="A7" s="231">
        <v>2022</v>
      </c>
      <c r="B7" s="169">
        <v>8911</v>
      </c>
      <c r="C7" s="169">
        <v>9308</v>
      </c>
      <c r="D7" s="94">
        <v>5083</v>
      </c>
      <c r="E7" s="171">
        <v>4226</v>
      </c>
      <c r="F7" s="94">
        <v>35.700000000000003</v>
      </c>
      <c r="G7" s="58">
        <v>39.5</v>
      </c>
      <c r="H7" s="162">
        <v>32.1</v>
      </c>
      <c r="I7" s="94">
        <v>63645</v>
      </c>
      <c r="J7" s="169">
        <v>982</v>
      </c>
      <c r="K7" s="94">
        <v>421</v>
      </c>
      <c r="L7" s="94">
        <v>561</v>
      </c>
      <c r="M7" s="216">
        <v>38</v>
      </c>
      <c r="N7" s="216">
        <v>33</v>
      </c>
      <c r="O7" s="216">
        <v>43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926</v>
      </c>
      <c r="K8" s="1082">
        <v>405</v>
      </c>
      <c r="L8" s="1082">
        <v>521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50372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56521</v>
      </c>
      <c r="F14" s="516">
        <f>A5</f>
        <v>2020</v>
      </c>
      <c r="G14" s="312">
        <f>IF(ISBLANK(E5),"",E5)</f>
        <v>4022</v>
      </c>
      <c r="H14" s="312">
        <f>IF(ISBLANK(D5),"",D5)</f>
        <v>4950</v>
      </c>
      <c r="K14" s="516">
        <f>A6</f>
        <v>2021</v>
      </c>
      <c r="L14" s="312">
        <f>IF(ISBLANK(L6),"",L6)</f>
        <v>626</v>
      </c>
      <c r="M14" s="312">
        <f>IF(ISBLANK(K6),"",K6)</f>
        <v>535</v>
      </c>
    </row>
    <row r="15" spans="1:16" x14ac:dyDescent="0.25">
      <c r="A15" s="483">
        <f>A7</f>
        <v>2022</v>
      </c>
      <c r="B15" s="313">
        <f t="shared" si="0"/>
        <v>63645</v>
      </c>
      <c r="F15" s="488">
        <f t="shared" ref="F15:F16" si="1">A6</f>
        <v>2021</v>
      </c>
      <c r="G15" s="481">
        <f t="shared" ref="G15:G16" si="2">IF(ISBLANK(E6),"",E6)</f>
        <v>4153</v>
      </c>
      <c r="H15" s="481">
        <f t="shared" ref="H15:H16" si="3">IF(ISBLANK(D6),"",D6)</f>
        <v>5065</v>
      </c>
      <c r="K15" s="488">
        <f>A7</f>
        <v>2022</v>
      </c>
      <c r="L15" s="481">
        <f t="shared" ref="L15:L16" si="4">IF(ISBLANK(L7),"",L7)</f>
        <v>561</v>
      </c>
      <c r="M15" s="481">
        <f t="shared" ref="M15:M16" si="5">IF(ISBLANK(K7),"",K7)</f>
        <v>421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4226</v>
      </c>
      <c r="H16" s="313">
        <f t="shared" si="3"/>
        <v>5083</v>
      </c>
      <c r="K16" s="483">
        <f>A8</f>
        <v>2023</v>
      </c>
      <c r="L16" s="313">
        <f t="shared" si="4"/>
        <v>521</v>
      </c>
      <c r="M16" s="313">
        <f t="shared" si="5"/>
        <v>405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8404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8870</v>
      </c>
      <c r="C21" s="375"/>
      <c r="D21" s="199"/>
      <c r="F21" s="516">
        <f>A5</f>
        <v>2020</v>
      </c>
      <c r="G21" s="312">
        <f>IF(ISBLANK(E5),"",E5)</f>
        <v>4022</v>
      </c>
      <c r="H21" s="312">
        <f>IF(ISBLANK(D5),"",D5)</f>
        <v>4950</v>
      </c>
      <c r="K21" s="516">
        <f>A6</f>
        <v>2021</v>
      </c>
      <c r="L21" s="312">
        <f>IF(ISBLANK(L6),"",L6)</f>
        <v>626</v>
      </c>
      <c r="M21" s="312">
        <f>IF(ISBLANK(K6),"",K6)</f>
        <v>535</v>
      </c>
    </row>
    <row r="22" spans="1:15" x14ac:dyDescent="0.25">
      <c r="A22" s="483">
        <f t="shared" si="6"/>
        <v>2022</v>
      </c>
      <c r="B22" s="313">
        <f t="shared" si="7"/>
        <v>8911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4153</v>
      </c>
      <c r="H22" s="481">
        <f t="shared" ref="H22:H23" si="10">IF(ISBLANK(D6),"",D6)</f>
        <v>5065</v>
      </c>
      <c r="K22" s="488">
        <f>A7</f>
        <v>2022</v>
      </c>
      <c r="L22" s="481">
        <f>IF(ISBLANK(L7),"",L7)</f>
        <v>561</v>
      </c>
      <c r="M22" s="481">
        <f>IF(ISBLANK(K7),"",K7)</f>
        <v>421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4226</v>
      </c>
      <c r="H23" s="313">
        <f t="shared" si="10"/>
        <v>5083</v>
      </c>
      <c r="K23" s="483">
        <f>A8</f>
        <v>2023</v>
      </c>
      <c r="L23" s="313">
        <f>IF(ISBLANK(L8),"",L8)</f>
        <v>521</v>
      </c>
      <c r="M23" s="313">
        <f>IF(ISBLANK(K8),"",K8)</f>
        <v>405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8404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8870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8911</v>
      </c>
      <c r="C28" s="375"/>
      <c r="D28" s="199"/>
      <c r="F28" s="516">
        <f>A5</f>
        <v>2020</v>
      </c>
      <c r="G28" s="312">
        <f>IF(ISBLANK(H5),"",H5)</f>
        <v>29.5</v>
      </c>
      <c r="H28" s="312">
        <f>IF(ISBLANK(G5),"",G5)</f>
        <v>37.1</v>
      </c>
      <c r="K28" s="516">
        <f>A5</f>
        <v>2020</v>
      </c>
      <c r="L28" s="312">
        <f>IF(ISBLANK(O5),"",O5)</f>
        <v>47</v>
      </c>
      <c r="M28" s="312">
        <f>IF(ISBLANK(N5),"",N5)</f>
        <v>41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30.9</v>
      </c>
      <c r="H29" s="481">
        <f t="shared" ref="H29:H30" si="15">IF(ISBLANK(G6),"",G6)</f>
        <v>38.5</v>
      </c>
      <c r="K29" s="488">
        <f t="shared" ref="K29:K30" si="16">A6</f>
        <v>2021</v>
      </c>
      <c r="L29" s="481">
        <f t="shared" ref="L29:L30" si="17">IF(ISBLANK(O6),"",O6)</f>
        <v>47</v>
      </c>
      <c r="M29" s="481">
        <f t="shared" ref="M29:M30" si="18">IF(ISBLANK(N6),"",N6)</f>
        <v>41</v>
      </c>
    </row>
    <row r="30" spans="1:15" x14ac:dyDescent="0.25">
      <c r="F30" s="483">
        <f t="shared" si="13"/>
        <v>2022</v>
      </c>
      <c r="G30" s="313">
        <f t="shared" si="14"/>
        <v>32.1</v>
      </c>
      <c r="H30" s="313">
        <f t="shared" si="15"/>
        <v>39.5</v>
      </c>
      <c r="K30" s="483">
        <f t="shared" si="16"/>
        <v>2022</v>
      </c>
      <c r="L30" s="313">
        <f t="shared" si="17"/>
        <v>43</v>
      </c>
      <c r="M30" s="313">
        <f t="shared" si="18"/>
        <v>33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29.5</v>
      </c>
      <c r="H35" s="312">
        <f>IF(ISBLANK(G5),"",G5)</f>
        <v>37.1</v>
      </c>
      <c r="K35" s="516">
        <f>A5</f>
        <v>2020</v>
      </c>
      <c r="L35" s="312">
        <f>IF(ISBLANK(O5),"",O5)</f>
        <v>47</v>
      </c>
      <c r="M35" s="312">
        <f>IF(ISBLANK(N5),"",N5)</f>
        <v>41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30.9</v>
      </c>
      <c r="H36" s="481">
        <f t="shared" ref="H36:H37" si="21">IF(ISBLANK(G6),"",G6)</f>
        <v>38.5</v>
      </c>
      <c r="K36" s="488">
        <f t="shared" ref="K36:K37" si="22">A6</f>
        <v>2021</v>
      </c>
      <c r="L36" s="481">
        <f t="shared" ref="L36:L37" si="23">IF(ISBLANK(O6),"",O6)</f>
        <v>47</v>
      </c>
      <c r="M36" s="481">
        <f t="shared" ref="M36:M37" si="24">IF(ISBLANK(N6),"",N6)</f>
        <v>41</v>
      </c>
    </row>
    <row r="37" spans="6:15" x14ac:dyDescent="0.25">
      <c r="F37" s="483">
        <f t="shared" si="19"/>
        <v>2022</v>
      </c>
      <c r="G37" s="313">
        <f t="shared" si="20"/>
        <v>32.1</v>
      </c>
      <c r="H37" s="313">
        <f t="shared" si="21"/>
        <v>39.5</v>
      </c>
      <c r="K37" s="483">
        <f t="shared" si="22"/>
        <v>2022</v>
      </c>
      <c r="L37" s="313">
        <f t="shared" si="23"/>
        <v>43</v>
      </c>
      <c r="M37" s="313">
        <f t="shared" si="2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19.899999999999999</v>
      </c>
      <c r="C6" s="35">
        <v>19.399999999999999</v>
      </c>
      <c r="D6" s="63">
        <v>20.3</v>
      </c>
      <c r="E6" s="35">
        <v>47.9</v>
      </c>
      <c r="F6" s="35">
        <v>45.6</v>
      </c>
      <c r="G6" s="35">
        <v>49.8</v>
      </c>
      <c r="H6" s="294">
        <v>32.200000000000003</v>
      </c>
      <c r="I6" s="35">
        <v>35</v>
      </c>
      <c r="J6" s="63">
        <v>29.9</v>
      </c>
      <c r="M6" s="127" t="s">
        <v>16</v>
      </c>
      <c r="N6" s="937">
        <f>IF(ISBLANK(B8),"",B8)</f>
        <v>19</v>
      </c>
      <c r="O6" s="937">
        <f>IF(ISBLANK(E8),"",E8)</f>
        <v>48.7</v>
      </c>
      <c r="P6" s="128">
        <f>IF(ISBLANK(H8),"",H8)</f>
        <v>32.299999999999997</v>
      </c>
    </row>
    <row r="7" spans="1:19" x14ac:dyDescent="0.25">
      <c r="A7" s="288">
        <v>2022</v>
      </c>
      <c r="B7" s="169">
        <v>18.399999999999999</v>
      </c>
      <c r="C7" s="94">
        <v>18.8</v>
      </c>
      <c r="D7" s="171">
        <v>18.2</v>
      </c>
      <c r="E7" s="94">
        <v>48</v>
      </c>
      <c r="F7" s="94">
        <v>46.8</v>
      </c>
      <c r="G7" s="94">
        <v>48.8</v>
      </c>
      <c r="H7" s="169">
        <v>33.6</v>
      </c>
      <c r="I7" s="94">
        <v>34.4</v>
      </c>
      <c r="J7" s="171">
        <v>33</v>
      </c>
    </row>
    <row r="8" spans="1:19" x14ac:dyDescent="0.25">
      <c r="A8" s="220">
        <v>2023</v>
      </c>
      <c r="B8" s="169">
        <v>19</v>
      </c>
      <c r="C8" s="94">
        <v>19</v>
      </c>
      <c r="D8" s="171">
        <v>19</v>
      </c>
      <c r="E8" s="94">
        <v>48.7</v>
      </c>
      <c r="F8" s="94">
        <v>48.1</v>
      </c>
      <c r="G8" s="94">
        <v>49.1</v>
      </c>
      <c r="H8" s="169">
        <v>32.299999999999997</v>
      </c>
      <c r="I8" s="94">
        <v>32.799999999999997</v>
      </c>
      <c r="J8" s="171">
        <v>31.9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19</v>
      </c>
      <c r="O12" s="938">
        <f>IF(ISBLANK(G8),"",G8)</f>
        <v>49.1</v>
      </c>
      <c r="P12" s="940">
        <f>IF(ISBLANK(J8),"",J8)</f>
        <v>31.9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19</v>
      </c>
      <c r="O13" s="939">
        <f>IF(ISBLANK(F8),"",F8)</f>
        <v>48.1</v>
      </c>
      <c r="P13" s="941">
        <f>IF(ISBLANK(I8),"",I8)</f>
        <v>32.799999999999997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19</v>
      </c>
      <c r="O20" s="937">
        <f>IF(ISBLANK(E8),"",E8)</f>
        <v>48.7</v>
      </c>
      <c r="P20" s="942">
        <f>IF(ISBLANK(H8),"",H8)</f>
        <v>32.299999999999997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19</v>
      </c>
      <c r="O24" s="938">
        <f>IF(ISBLANK(G8),"",G8)</f>
        <v>49.1</v>
      </c>
      <c r="P24" s="940">
        <f>IF(ISBLANK(J8),"",J8)</f>
        <v>31.9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19</v>
      </c>
      <c r="O25" s="939">
        <f>IF(ISBLANK(F8),"",F8)</f>
        <v>48.1</v>
      </c>
      <c r="P25" s="941">
        <f>IF(ISBLANK(I8),"",I8)</f>
        <v>32.799999999999997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1272108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48833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1368554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52536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2316732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88934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368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16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11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1426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99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146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331145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55</v>
      </c>
      <c r="E21" s="753">
        <v>46.2</v>
      </c>
      <c r="F21" s="753">
        <v>40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19.399999999999999</v>
      </c>
      <c r="E22" s="754">
        <v>3.1</v>
      </c>
      <c r="F22" s="754">
        <v>2.2999999999999998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40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2.2999999999999998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57.7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40</v>
      </c>
    </row>
    <row r="32" spans="1:11" x14ac:dyDescent="0.25">
      <c r="A32" s="700" t="s">
        <v>1439</v>
      </c>
      <c r="B32" s="736">
        <f>F22</f>
        <v>2.2999999999999998</v>
      </c>
    </row>
    <row r="33" spans="1:2" x14ac:dyDescent="0.25">
      <c r="A33" s="701" t="s">
        <v>1440</v>
      </c>
      <c r="B33" s="734">
        <f>100-(B30+B31+B32)</f>
        <v>57.7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369</v>
      </c>
      <c r="C4" s="71">
        <v>13</v>
      </c>
      <c r="D4" s="71">
        <v>22</v>
      </c>
      <c r="G4" s="219">
        <f>A4</f>
        <v>2020</v>
      </c>
      <c r="H4" s="291">
        <f>IF(ISBLANK(C4),"",C4)</f>
        <v>13</v>
      </c>
      <c r="I4" s="291">
        <f>IF(ISBLANK(D4),"",D4)</f>
        <v>22</v>
      </c>
    </row>
    <row r="5" spans="1:9" x14ac:dyDescent="0.25">
      <c r="A5" s="288">
        <v>2021</v>
      </c>
      <c r="B5" s="216">
        <v>376</v>
      </c>
      <c r="C5" s="216">
        <v>8</v>
      </c>
      <c r="D5" s="216">
        <v>16</v>
      </c>
      <c r="G5" s="288">
        <f t="shared" ref="G5:G6" si="0">A5</f>
        <v>2021</v>
      </c>
      <c r="H5" s="292">
        <f t="shared" ref="H5:H6" si="1">IF(ISBLANK(C5),"",C5)</f>
        <v>8</v>
      </c>
      <c r="I5" s="292">
        <f t="shared" ref="I5:I6" si="2">IF(ISBLANK(D5),"",D5)</f>
        <v>16</v>
      </c>
    </row>
    <row r="6" spans="1:9" x14ac:dyDescent="0.25">
      <c r="A6" s="220">
        <v>2022</v>
      </c>
      <c r="B6" s="170">
        <v>368</v>
      </c>
      <c r="C6" s="170">
        <v>16</v>
      </c>
      <c r="D6" s="170">
        <v>11</v>
      </c>
      <c r="G6" s="221">
        <f t="shared" si="0"/>
        <v>2022</v>
      </c>
      <c r="H6" s="293">
        <f t="shared" si="1"/>
        <v>16</v>
      </c>
      <c r="I6" s="293">
        <f t="shared" si="2"/>
        <v>11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13</v>
      </c>
      <c r="I12" s="291">
        <f>IF(ISBLANK(D4),"",D4)</f>
        <v>22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8</v>
      </c>
      <c r="I13" s="292">
        <f t="shared" si="4"/>
        <v>16</v>
      </c>
    </row>
    <row r="14" spans="1:9" x14ac:dyDescent="0.25">
      <c r="G14" s="221">
        <f t="shared" si="3"/>
        <v>2022</v>
      </c>
      <c r="H14" s="293">
        <f t="shared" ref="H14:I14" si="5">IF(ISBLANK(C6),"",C6)</f>
        <v>16</v>
      </c>
      <c r="I14" s="293">
        <f t="shared" si="5"/>
        <v>11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1322</v>
      </c>
      <c r="C23" s="71">
        <v>81</v>
      </c>
      <c r="D23" s="71">
        <v>112</v>
      </c>
      <c r="G23" s="219">
        <f>A23</f>
        <v>2020</v>
      </c>
      <c r="H23" s="291">
        <f>IF(ISBLANK(C23),"",C23)</f>
        <v>81</v>
      </c>
      <c r="I23" s="291">
        <f>IF(ISBLANK(D23),"",D23)</f>
        <v>112</v>
      </c>
    </row>
    <row r="24" spans="1:13" x14ac:dyDescent="0.25">
      <c r="A24" s="288">
        <v>2021</v>
      </c>
      <c r="B24" s="216">
        <v>1376</v>
      </c>
      <c r="C24" s="216">
        <v>62</v>
      </c>
      <c r="D24" s="216">
        <v>120</v>
      </c>
      <c r="G24" s="288">
        <f t="shared" ref="G24:G25" si="6">A24</f>
        <v>2021</v>
      </c>
      <c r="H24" s="292">
        <f t="shared" ref="H24:H25" si="7">IF(ISBLANK(C24),"",C24)</f>
        <v>62</v>
      </c>
      <c r="I24" s="292">
        <f t="shared" ref="I24:I25" si="8">IF(ISBLANK(D24),"",D24)</f>
        <v>120</v>
      </c>
    </row>
    <row r="25" spans="1:13" x14ac:dyDescent="0.25">
      <c r="A25" s="220">
        <v>2022</v>
      </c>
      <c r="B25" s="170">
        <v>1426</v>
      </c>
      <c r="C25" s="170">
        <v>99</v>
      </c>
      <c r="D25" s="170">
        <v>146</v>
      </c>
      <c r="G25" s="221">
        <f t="shared" si="6"/>
        <v>2022</v>
      </c>
      <c r="H25" s="293">
        <f t="shared" si="7"/>
        <v>99</v>
      </c>
      <c r="I25" s="293">
        <f t="shared" si="8"/>
        <v>146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81</v>
      </c>
      <c r="I31" s="291">
        <f>IF(ISBLANK(D23),"",D23)</f>
        <v>112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62</v>
      </c>
      <c r="I32" s="292">
        <f t="shared" si="10"/>
        <v>120</v>
      </c>
    </row>
    <row r="33" spans="7:9" x14ac:dyDescent="0.25">
      <c r="G33" s="221">
        <f t="shared" si="9"/>
        <v>2022</v>
      </c>
      <c r="H33" s="293">
        <f t="shared" ref="H33:I33" si="11">IF(ISBLANK(C25),"",C25)</f>
        <v>99</v>
      </c>
      <c r="I33" s="293">
        <f t="shared" si="11"/>
        <v>146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>
        <v>0</v>
      </c>
      <c r="D4" s="110">
        <v>557851</v>
      </c>
      <c r="E4" s="70">
        <v>20696</v>
      </c>
      <c r="F4" s="1085">
        <v>196766</v>
      </c>
      <c r="G4" s="70">
        <v>7300</v>
      </c>
      <c r="H4" s="1087">
        <v>1014114</v>
      </c>
      <c r="I4" s="1086">
        <v>37624</v>
      </c>
    </row>
    <row r="5" spans="1:9" x14ac:dyDescent="0.25">
      <c r="A5" s="589">
        <v>2021</v>
      </c>
      <c r="B5" s="1088">
        <v>0</v>
      </c>
      <c r="C5" s="1089">
        <v>0</v>
      </c>
      <c r="D5" s="162">
        <v>904761</v>
      </c>
      <c r="E5" s="214">
        <v>34011</v>
      </c>
      <c r="F5" s="1088">
        <v>61415</v>
      </c>
      <c r="G5" s="214">
        <v>2309</v>
      </c>
      <c r="H5" s="1090">
        <v>1960347</v>
      </c>
      <c r="I5" s="1089">
        <v>73692</v>
      </c>
    </row>
    <row r="6" spans="1:9" x14ac:dyDescent="0.25">
      <c r="A6" s="590">
        <v>2022</v>
      </c>
      <c r="B6" s="1091">
        <v>0</v>
      </c>
      <c r="C6" s="1092">
        <v>0</v>
      </c>
      <c r="D6" s="171">
        <v>927382</v>
      </c>
      <c r="E6" s="169">
        <v>35600</v>
      </c>
      <c r="F6" s="1091">
        <v>52129</v>
      </c>
      <c r="G6" s="169">
        <v>2001</v>
      </c>
      <c r="H6" s="1093">
        <v>2316732</v>
      </c>
      <c r="I6" s="1092">
        <v>88934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585242</v>
      </c>
      <c r="C4" s="1085">
        <v>957774</v>
      </c>
      <c r="D4" s="1086">
        <v>35534</v>
      </c>
      <c r="E4" s="1085">
        <v>832918</v>
      </c>
      <c r="F4" s="1086">
        <v>30901</v>
      </c>
    </row>
    <row r="5" spans="1:6" x14ac:dyDescent="0.25">
      <c r="A5" s="482">
        <v>2021</v>
      </c>
      <c r="B5" s="1090">
        <v>566838</v>
      </c>
      <c r="C5" s="1088">
        <v>1133671</v>
      </c>
      <c r="D5" s="1089">
        <v>42616</v>
      </c>
      <c r="E5" s="1088">
        <v>1010367</v>
      </c>
      <c r="F5" s="1089">
        <v>37981</v>
      </c>
    </row>
    <row r="6" spans="1:6" ht="15.75" thickBot="1" x14ac:dyDescent="0.3">
      <c r="A6" s="962">
        <v>2022</v>
      </c>
      <c r="B6" s="1094">
        <v>331145</v>
      </c>
      <c r="C6" s="1095">
        <v>1272108</v>
      </c>
      <c r="D6" s="1096">
        <v>48833</v>
      </c>
      <c r="E6" s="1095">
        <v>1368554</v>
      </c>
      <c r="F6" s="1096">
        <v>52536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Пожега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426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26050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61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7.5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17.7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-10.199999999999999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75.680000000000007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45.9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186.8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2.64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23647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22520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685</v>
      </c>
      <c r="C63" s="550">
        <f>IF(ISBLANK('DEM2'!C7),"-",'DEM2'!C7)</f>
        <v>787</v>
      </c>
      <c r="D63" s="550"/>
      <c r="E63" s="550">
        <f>IF(ISBLANK('DEM2'!D8),"-",'DEM2'!D8)</f>
        <v>711</v>
      </c>
      <c r="F63" s="550">
        <f>IF(ISBLANK('DEM2'!C8),"-",'DEM2'!C8)</f>
        <v>783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841</v>
      </c>
      <c r="C64" s="319">
        <f>IF(ISBLANK('DEM2'!F7),"-",'DEM2'!F7)</f>
        <v>964</v>
      </c>
      <c r="D64" s="791"/>
      <c r="E64" s="319">
        <f>IF(ISBLANK('DEM2'!G8),"-",'DEM2'!G8)</f>
        <v>847</v>
      </c>
      <c r="F64" s="319">
        <f>IF(ISBLANK('DEM2'!F8),"-",'DEM2'!F8)</f>
        <v>974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521</v>
      </c>
      <c r="C65" s="347">
        <f>IF(ISBLANK('DEM2'!I7),"-",'DEM2'!I7)</f>
        <v>560</v>
      </c>
      <c r="D65" s="395"/>
      <c r="E65" s="347">
        <f>IF(ISBLANK('DEM2'!J8),"-",'DEM2'!J8)</f>
        <v>515</v>
      </c>
      <c r="F65" s="347">
        <f>IF(ISBLANK('DEM2'!I8),"-",'DEM2'!I8)</f>
        <v>559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1918</v>
      </c>
      <c r="C66" s="319">
        <f>IF(ISBLANK('DEM2'!L7),"-",'DEM2'!L7)</f>
        <v>2169</v>
      </c>
      <c r="D66" s="397"/>
      <c r="E66" s="319">
        <f>IF(ISBLANK('DEM2'!M8),"-",'DEM2'!M8)</f>
        <v>1947</v>
      </c>
      <c r="F66" s="319">
        <f>IF(ISBLANK('DEM2'!L8),"-",'DEM2'!L8)</f>
        <v>2183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1998</v>
      </c>
      <c r="C67" s="319">
        <f>IF(ISBLANK('DEM2'!O7),"-",'DEM2'!O7)</f>
        <v>2228</v>
      </c>
      <c r="D67" s="397"/>
      <c r="E67" s="319">
        <f>IF(ISBLANK('DEM2'!P8),"-",'DEM2'!P8)</f>
        <v>1888</v>
      </c>
      <c r="F67" s="319">
        <f>IF(ISBLANK('DEM2'!O8),"-",'DEM2'!O8)</f>
        <v>2036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8268</v>
      </c>
      <c r="C68" s="416">
        <f>IF(ISBLANK('DEM2'!R7),"-",'DEM2'!R7)</f>
        <v>8444</v>
      </c>
      <c r="D68" s="422"/>
      <c r="E68" s="416">
        <f>IF(ISBLANK('DEM2'!S8),"-",'DEM2'!S8)</f>
        <v>8038</v>
      </c>
      <c r="F68" s="416">
        <f>IF(ISBLANK('DEM2'!R8),"-",'DEM2'!R8)</f>
        <v>8181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13445</v>
      </c>
      <c r="C69" s="465">
        <f>IF(ISBLANK('DEM2'!U7),"-",'DEM2'!U7)</f>
        <v>13157</v>
      </c>
      <c r="D69" s="801"/>
      <c r="E69" s="465">
        <f>IF(ISBLANK('DEM2'!V8),"-",'DEM2'!V8)</f>
        <v>13171</v>
      </c>
      <c r="F69" s="465">
        <f>IF(ISBLANK('DEM2'!U8),"-",'DEM2'!U8)</f>
        <v>12879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4.8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5.0999999999999996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8911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9308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35.700000000000003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63645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926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38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25.2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42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8.3000000000000007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2316732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88934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927382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364255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35600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52129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2001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1272108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48833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1368554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52536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368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1426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331145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5645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7393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2585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13755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5549</v>
      </c>
      <c r="C300" s="810">
        <f>IF(ISBLANK(POLJ3!C4),"-",POLJ3!C4)</f>
        <v>1081</v>
      </c>
      <c r="D300" s="1129">
        <f>IF(ISBLANK(POLJ3!D4),"-",POLJ3!D4)</f>
        <v>4468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8633</v>
      </c>
      <c r="C301" s="791">
        <f>IF(ISBLANK(POLJ3!C5),"-",POLJ3!C5)</f>
        <v>5544</v>
      </c>
      <c r="D301" s="1130">
        <f>IF(ISBLANK(POLJ3!D5),"-",POLJ3!D5)</f>
        <v>3089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57</v>
      </c>
      <c r="C303" s="793">
        <f>IF(ISBLANK(POLJ3!C7),"-",POLJ3!C7)</f>
        <v>15</v>
      </c>
      <c r="D303" s="1111">
        <f>IF(ISBLANK(POLJ3!D7),"-",POLJ3!D7)</f>
        <v>42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5645</v>
      </c>
      <c r="C304" s="809">
        <f>IF(ISBLANK(POLJ3!C8),"-",POLJ3!C8)</f>
        <v>1041</v>
      </c>
      <c r="D304" s="1159">
        <f>IF(ISBLANK(POLJ3!D8),"-",POLJ3!D8)</f>
        <v>4604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223.32</v>
      </c>
      <c r="C310" s="1160"/>
      <c r="D310" s="3"/>
      <c r="E310" s="5"/>
      <c r="F310" s="5"/>
      <c r="G310" s="817" t="s">
        <v>773</v>
      </c>
      <c r="H310" s="818">
        <f>IF(ISBLANK(POLJ2!H3),"-",POLJ2!H3)</f>
        <v>7084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5617.37</v>
      </c>
      <c r="C311" s="1161"/>
      <c r="D311" s="3"/>
      <c r="E311" s="5"/>
      <c r="F311" s="5"/>
      <c r="G311" s="812" t="s">
        <v>774</v>
      </c>
      <c r="H311" s="250">
        <f>IF(ISBLANK(POLJ2!H4),"-",POLJ2!H4)</f>
        <v>13948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2614.0500000000002</v>
      </c>
      <c r="C312" s="1161"/>
      <c r="D312" s="3"/>
      <c r="E312" s="5"/>
      <c r="F312" s="5"/>
      <c r="G312" s="812" t="s">
        <v>775</v>
      </c>
      <c r="H312" s="250">
        <f>IF(ISBLANK(POLJ2!H5),"-",POLJ2!H5)</f>
        <v>27251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0.42</v>
      </c>
      <c r="C313" s="1161"/>
      <c r="D313" s="3"/>
      <c r="E313" s="5"/>
      <c r="F313" s="5"/>
      <c r="G313" s="814" t="s">
        <v>776</v>
      </c>
      <c r="H313" s="251">
        <f>IF(ISBLANK(POLJ2!H6),"-",POLJ2!H6)</f>
        <v>135976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23.32</v>
      </c>
      <c r="C314" s="1161"/>
      <c r="D314" s="3"/>
      <c r="E314" s="5"/>
      <c r="F314" s="5"/>
      <c r="G314" s="816" t="s">
        <v>16</v>
      </c>
      <c r="H314" s="819">
        <f>IF(ISBLANK(POLJ2!H7),"-",POLJ2!H7)</f>
        <v>184259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9468.92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17947.400000000001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8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257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49.5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898</v>
      </c>
      <c r="I364" s="810">
        <f>IF(ISBLANK(OBRAZ2!I6),"-",OBRAZ2!I6)</f>
        <v>803</v>
      </c>
      <c r="J364" s="810">
        <f>IF(ISBLANK(OBRAZ2!J6),"-",OBRAZ2!J6)</f>
        <v>95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494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90.8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32</v>
      </c>
      <c r="I366" s="809">
        <f>IF(ISBLANK(OBRAZ2!I8),"-",OBRAZ2!I8)</f>
        <v>32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205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2.4498886414253898</v>
      </c>
      <c r="J375" s="852">
        <f>IF(ISBLANK(OBRAZ2!D12),"-",OBRAZ2!D21)</f>
        <v>0.52301255230125521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74.240719910011251</v>
      </c>
      <c r="I377" s="853">
        <f>IF(ISBLANK(OBRAZ2!C14),"-",OBRAZ2!C23)</f>
        <v>75.723830734966597</v>
      </c>
      <c r="J377" s="853">
        <f>IF(ISBLANK(OBRAZ2!D14),"-",OBRAZ2!D23)</f>
        <v>78.03347280334728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4.4994375703037122</v>
      </c>
      <c r="I379" s="853">
        <f>IF(ISBLANK(OBRAZ2!C16),"-",OBRAZ2!C25)</f>
        <v>1.2249443207126949</v>
      </c>
      <c r="J379" s="853">
        <f>IF(ISBLANK(OBRAZ2!D16),"-",OBRAZ2!D25)</f>
        <v>8.2635983263598316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21.259842519685041</v>
      </c>
      <c r="I380" s="854">
        <f>IF(ISBLANK(OBRAZ2!C17),"-",OBRAZ2!C26)</f>
        <v>20.601336302895323</v>
      </c>
      <c r="J380" s="854">
        <f>IF(ISBLANK(OBRAZ2!D17),"-",OBRAZ2!D26)</f>
        <v>13.179916317991633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17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701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797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140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97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92.9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252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95.8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-0.7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3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1216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330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2520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38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1.5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0.6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0.17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1.9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64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1.1100000000000001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91.2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81.900000000000006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1055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4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151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3697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8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8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0.5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1.5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2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30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0.5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189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330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8.1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122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3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69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162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6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51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3.5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52.6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40.4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147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254.42500000000001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1.2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1020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9000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32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7500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13753.03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32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15.672499999999999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43</v>
      </c>
      <c r="D696" s="317"/>
      <c r="E696" s="316"/>
      <c r="F696" s="5"/>
      <c r="G696" s="839">
        <v>2012</v>
      </c>
      <c r="H696" s="837">
        <f>IF(ISBLANK(INDEKSI2!B5),"-",INDEKSI2!B5)</f>
        <v>28.53</v>
      </c>
      <c r="I696" s="837">
        <f>IF(ISBLANK(INDEKSI2!C5),"-",INDEKSI2!C5)</f>
        <v>88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48.25</v>
      </c>
      <c r="D697" s="317"/>
      <c r="E697" s="316"/>
      <c r="F697" s="5"/>
      <c r="G697" s="840">
        <v>2013</v>
      </c>
      <c r="H697" s="561">
        <f>IF(ISBLANK(INDEKSI2!B6),"-",INDEKSI2!B6)</f>
        <v>29.58</v>
      </c>
      <c r="I697" s="561">
        <f>IF(ISBLANK(INDEKSI2!C6),"-",INDEKSI2!C6)</f>
        <v>92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31</v>
      </c>
      <c r="I698" s="838">
        <f>IF(ISBLANK(INDEKSI2!C7),"-",INDEKSI2!C7)</f>
        <v>90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6546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3733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9989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8072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2.2000000000000002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8.3000000000000007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25.2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42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90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15.672499999999999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43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48.25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30.27</v>
      </c>
      <c r="C4" s="723">
        <v>79</v>
      </c>
      <c r="D4" s="712"/>
      <c r="E4" s="713"/>
      <c r="F4" s="714"/>
    </row>
    <row r="5" spans="1:6" x14ac:dyDescent="0.25">
      <c r="A5" s="288">
        <v>2012</v>
      </c>
      <c r="B5" s="616">
        <v>28.53</v>
      </c>
      <c r="C5" s="724">
        <v>88</v>
      </c>
      <c r="D5" s="715"/>
      <c r="E5" s="643"/>
      <c r="F5" s="716"/>
    </row>
    <row r="6" spans="1:6" x14ac:dyDescent="0.25">
      <c r="A6" s="288">
        <v>2013</v>
      </c>
      <c r="B6" s="616">
        <v>29.58</v>
      </c>
      <c r="C6" s="724">
        <v>92</v>
      </c>
      <c r="D6" s="717">
        <v>15.672499999999999</v>
      </c>
      <c r="E6" s="611">
        <v>43</v>
      </c>
      <c r="F6" s="718">
        <v>48.25</v>
      </c>
    </row>
    <row r="7" spans="1:6" x14ac:dyDescent="0.25">
      <c r="A7" s="221">
        <v>2014</v>
      </c>
      <c r="B7" s="617">
        <v>31</v>
      </c>
      <c r="C7" s="725">
        <v>90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5645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2585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7393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223.32</v>
      </c>
      <c r="G3" s="219" t="s">
        <v>773</v>
      </c>
      <c r="H3" s="71">
        <v>7084</v>
      </c>
    </row>
    <row r="4" spans="1:9" x14ac:dyDescent="0.25">
      <c r="A4" s="288" t="s">
        <v>768</v>
      </c>
      <c r="B4" s="216">
        <v>5617.37</v>
      </c>
      <c r="G4" s="288" t="s">
        <v>774</v>
      </c>
      <c r="H4" s="216">
        <v>13948</v>
      </c>
    </row>
    <row r="5" spans="1:9" x14ac:dyDescent="0.25">
      <c r="A5" s="288" t="s">
        <v>769</v>
      </c>
      <c r="B5" s="216">
        <v>2614.0500000000002</v>
      </c>
      <c r="G5" s="288" t="s">
        <v>775</v>
      </c>
      <c r="H5" s="216">
        <v>27251</v>
      </c>
    </row>
    <row r="6" spans="1:9" x14ac:dyDescent="0.25">
      <c r="A6" s="288" t="s">
        <v>770</v>
      </c>
      <c r="B6" s="216">
        <v>0.42</v>
      </c>
      <c r="G6" s="288" t="s">
        <v>776</v>
      </c>
      <c r="H6" s="216">
        <v>135976</v>
      </c>
    </row>
    <row r="7" spans="1:9" x14ac:dyDescent="0.25">
      <c r="A7" s="288" t="s">
        <v>771</v>
      </c>
      <c r="B7" s="216">
        <v>23.32</v>
      </c>
      <c r="G7" s="1" t="s">
        <v>24</v>
      </c>
      <c r="H7" s="290">
        <v>184259</v>
      </c>
    </row>
    <row r="8" spans="1:9" x14ac:dyDescent="0.25">
      <c r="A8" s="289" t="s">
        <v>772</v>
      </c>
      <c r="B8" s="73">
        <v>9468.92</v>
      </c>
    </row>
    <row r="9" spans="1:9" x14ac:dyDescent="0.25">
      <c r="A9" s="1" t="s">
        <v>24</v>
      </c>
      <c r="B9" s="290">
        <v>17947.400000000001</v>
      </c>
      <c r="I9" s="41" t="s">
        <v>884</v>
      </c>
    </row>
    <row r="10" spans="1:9" x14ac:dyDescent="0.25">
      <c r="G10" s="29" t="s">
        <v>783</v>
      </c>
      <c r="H10" s="58">
        <v>13755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5549</v>
      </c>
      <c r="C4" s="55">
        <v>1081</v>
      </c>
      <c r="D4" s="110">
        <v>4468</v>
      </c>
    </row>
    <row r="5" spans="1:4" ht="30" customHeight="1" x14ac:dyDescent="0.25">
      <c r="A5" s="276" t="s">
        <v>892</v>
      </c>
      <c r="B5" s="214">
        <v>8633</v>
      </c>
      <c r="C5" s="58">
        <v>5544</v>
      </c>
      <c r="D5" s="162">
        <v>3089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57</v>
      </c>
      <c r="C7" s="58">
        <v>15</v>
      </c>
      <c r="D7" s="162">
        <v>42</v>
      </c>
    </row>
    <row r="8" spans="1:4" x14ac:dyDescent="0.25">
      <c r="A8" s="203" t="s">
        <v>782</v>
      </c>
      <c r="B8" s="72">
        <v>5645</v>
      </c>
      <c r="C8" s="61">
        <v>1041</v>
      </c>
      <c r="D8" s="111">
        <v>4604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64.218695702536778</v>
      </c>
      <c r="C15" s="280">
        <f>D5/B5*100</f>
        <v>35.781304297463222</v>
      </c>
    </row>
    <row r="16" spans="1:4" ht="30" x14ac:dyDescent="0.25">
      <c r="A16" s="281" t="s">
        <v>829</v>
      </c>
      <c r="B16" s="285">
        <f>C4/B4*100</f>
        <v>19.480987565327084</v>
      </c>
      <c r="C16" s="282">
        <f>D4/B4*100</f>
        <v>80.519012434672916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64.218695702536778</v>
      </c>
      <c r="C22" s="280">
        <f t="shared" si="0"/>
        <v>35.781304297463222</v>
      </c>
    </row>
    <row r="23" spans="1:3" ht="30" x14ac:dyDescent="0.25">
      <c r="A23" s="281" t="s">
        <v>866</v>
      </c>
      <c r="B23" s="287">
        <f t="shared" si="0"/>
        <v>19.480987565327084</v>
      </c>
      <c r="C23" s="286">
        <f t="shared" si="0"/>
        <v>80.519012434672916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8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257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49.5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494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90.8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205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925</v>
      </c>
      <c r="C6" s="975">
        <v>829</v>
      </c>
      <c r="D6" s="947">
        <v>96</v>
      </c>
      <c r="E6" s="975">
        <v>889</v>
      </c>
      <c r="F6" s="975">
        <v>792</v>
      </c>
      <c r="G6" s="947">
        <v>97</v>
      </c>
      <c r="H6" s="601">
        <v>898</v>
      </c>
      <c r="I6" s="618">
        <v>803</v>
      </c>
      <c r="J6" s="947">
        <v>95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23</v>
      </c>
      <c r="C7" s="977">
        <v>23</v>
      </c>
      <c r="D7" s="978">
        <v>0</v>
      </c>
      <c r="E7" s="977">
        <v>14</v>
      </c>
      <c r="F7" s="977">
        <v>14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32</v>
      </c>
      <c r="I8" s="693">
        <v>32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22</v>
      </c>
      <c r="D12" s="602">
        <v>5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660</v>
      </c>
      <c r="C14" s="753">
        <v>680</v>
      </c>
      <c r="D14" s="753">
        <v>746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40</v>
      </c>
      <c r="C16" s="1038">
        <v>11</v>
      </c>
      <c r="D16" s="753">
        <v>79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189</v>
      </c>
      <c r="C17" s="754">
        <v>185</v>
      </c>
      <c r="D17" s="754">
        <v>126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2.4498886414253898</v>
      </c>
      <c r="D21" s="291">
        <f>D12/SUM(D12:D17)*100</f>
        <v>0.52301255230125521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74.240719910011251</v>
      </c>
      <c r="C23" s="292">
        <f>C14/SUM(C12:C17)*100</f>
        <v>75.723830734966597</v>
      </c>
      <c r="D23" s="292">
        <f>D14/SUM(D12:D17)*100</f>
        <v>78.03347280334728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4.4994375703037122</v>
      </c>
      <c r="C25" s="292">
        <f>C16/SUM(C12:C17)*100</f>
        <v>1.2249443207126949</v>
      </c>
      <c r="D25" s="292">
        <f>D16/SUM(D12:D17)*100</f>
        <v>8.2635983263598316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21.259842519685041</v>
      </c>
      <c r="C26" s="293">
        <f>C17/SUM(C12:C17)*100</f>
        <v>20.601336302895323</v>
      </c>
      <c r="D26" s="293">
        <f>D17/SUM(D12:D17)*100</f>
        <v>13.179916317991633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21.6</v>
      </c>
      <c r="C7" s="602">
        <v>20.3</v>
      </c>
      <c r="D7" s="602">
        <v>32.4</v>
      </c>
    </row>
    <row r="8" spans="1:6" x14ac:dyDescent="0.25">
      <c r="A8" s="697" t="s">
        <v>952</v>
      </c>
      <c r="B8" s="753">
        <v>16.600000000000001</v>
      </c>
      <c r="C8" s="753">
        <v>79.7</v>
      </c>
      <c r="D8" s="753">
        <v>48.9</v>
      </c>
    </row>
    <row r="9" spans="1:6" x14ac:dyDescent="0.25">
      <c r="A9" s="698" t="s">
        <v>224</v>
      </c>
      <c r="B9" s="754">
        <v>61.8</v>
      </c>
      <c r="C9" s="754">
        <v>0</v>
      </c>
      <c r="D9" s="754">
        <v>18.7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21.6</v>
      </c>
      <c r="C13" s="699">
        <f t="shared" ref="C13:D13" si="1">IF(ISBLANK(C7),"",C7)</f>
        <v>20.3</v>
      </c>
      <c r="D13" s="699">
        <f t="shared" si="1"/>
        <v>32.4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16.600000000000001</v>
      </c>
      <c r="C14" s="700">
        <f t="shared" si="2"/>
        <v>79.7</v>
      </c>
      <c r="D14" s="700">
        <f t="shared" si="2"/>
        <v>48.9</v>
      </c>
    </row>
    <row r="15" spans="1:6" x14ac:dyDescent="0.25">
      <c r="A15" s="704" t="s">
        <v>1671</v>
      </c>
      <c r="B15" s="701">
        <f t="shared" si="2"/>
        <v>61.8</v>
      </c>
      <c r="C15" s="701">
        <f t="shared" si="2"/>
        <v>0</v>
      </c>
      <c r="D15" s="701">
        <f t="shared" si="2"/>
        <v>18.7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21.6</v>
      </c>
      <c r="C18" s="699">
        <f t="shared" ref="C18:D18" si="4">IF(ISBLANK(C7),"",C7)</f>
        <v>20.3</v>
      </c>
      <c r="D18" s="699">
        <f t="shared" si="4"/>
        <v>32.4</v>
      </c>
    </row>
    <row r="19" spans="1:5" x14ac:dyDescent="0.25">
      <c r="A19" s="703" t="s">
        <v>1673</v>
      </c>
      <c r="B19" s="700">
        <f t="shared" ref="B19:D20" si="5">IF(ISBLANK(B8),"",B8)</f>
        <v>16.600000000000001</v>
      </c>
      <c r="C19" s="700">
        <f t="shared" si="5"/>
        <v>79.7</v>
      </c>
      <c r="D19" s="700">
        <f t="shared" si="5"/>
        <v>48.9</v>
      </c>
    </row>
    <row r="20" spans="1:5" x14ac:dyDescent="0.25">
      <c r="A20" s="704" t="s">
        <v>1674</v>
      </c>
      <c r="B20" s="701">
        <f t="shared" si="5"/>
        <v>61.8</v>
      </c>
      <c r="C20" s="701">
        <f t="shared" si="5"/>
        <v>0</v>
      </c>
      <c r="D20" s="701">
        <f t="shared" si="5"/>
        <v>18.7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105.1</v>
      </c>
      <c r="C5" s="613">
        <v>99.2</v>
      </c>
      <c r="D5" s="1039">
        <v>101.8</v>
      </c>
      <c r="F5" s="28"/>
      <c r="G5" s="695">
        <f>A5</f>
        <v>2020</v>
      </c>
      <c r="H5" s="671">
        <f>IF(ISBLANK(B5),"",B5)</f>
        <v>105.1</v>
      </c>
      <c r="I5" s="620">
        <f t="shared" ref="H5:I7" si="0">IF(ISBLANK(C5),"",C5)</f>
        <v>99.2</v>
      </c>
    </row>
    <row r="6" spans="1:10" x14ac:dyDescent="0.25">
      <c r="A6" s="751">
        <v>2021</v>
      </c>
      <c r="B6" s="603">
        <v>93.5</v>
      </c>
      <c r="C6" s="614">
        <v>96.5</v>
      </c>
      <c r="D6" s="948">
        <v>95.1</v>
      </c>
      <c r="F6" s="44"/>
      <c r="G6" s="695">
        <f t="shared" ref="G6:G7" si="1">A6</f>
        <v>2021</v>
      </c>
      <c r="H6" s="672">
        <f t="shared" si="0"/>
        <v>93.5</v>
      </c>
      <c r="I6" s="621">
        <f t="shared" si="0"/>
        <v>96.5</v>
      </c>
    </row>
    <row r="7" spans="1:10" x14ac:dyDescent="0.25">
      <c r="A7" s="752">
        <v>2022</v>
      </c>
      <c r="B7" s="603">
        <v>105.4</v>
      </c>
      <c r="C7" s="614">
        <v>96.4</v>
      </c>
      <c r="D7" s="948">
        <v>100.5</v>
      </c>
      <c r="F7" s="44"/>
      <c r="G7" s="695">
        <f t="shared" si="1"/>
        <v>2022</v>
      </c>
      <c r="H7" s="673">
        <f t="shared" si="0"/>
        <v>105.4</v>
      </c>
      <c r="I7" s="622">
        <f t="shared" si="0"/>
        <v>96.4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105.1</v>
      </c>
      <c r="I13" s="620">
        <f>IF(ISBLANK(C5),"",C5)</f>
        <v>99.2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93.5</v>
      </c>
      <c r="I14" s="621">
        <f t="shared" si="3"/>
        <v>96.5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105.4</v>
      </c>
      <c r="I15" s="622">
        <f t="shared" si="4"/>
        <v>96.4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Пожега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426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26050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61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7.5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17.7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-10.199999999999999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75.680000000000007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45.9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186.8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2.64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23647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22520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685</v>
      </c>
      <c r="C63" s="550">
        <f>IF(ISBLANK('DEM2'!C7),"-",'DEM2'!C7)</f>
        <v>787</v>
      </c>
      <c r="D63" s="550"/>
      <c r="E63" s="550">
        <f>IF(ISBLANK('DEM2'!D8),"-",'DEM2'!D8)</f>
        <v>711</v>
      </c>
      <c r="F63" s="550">
        <f>IF(ISBLANK('DEM2'!C8),"-",'DEM2'!C8)</f>
        <v>783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841</v>
      </c>
      <c r="C64" s="319">
        <f>IF(ISBLANK('DEM2'!F7),"-",'DEM2'!F7)</f>
        <v>964</v>
      </c>
      <c r="D64" s="791"/>
      <c r="E64" s="319">
        <f>IF(ISBLANK('DEM2'!G8),"-",'DEM2'!G8)</f>
        <v>847</v>
      </c>
      <c r="F64" s="319">
        <f>IF(ISBLANK('DEM2'!F8),"-",'DEM2'!F8)</f>
        <v>974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521</v>
      </c>
      <c r="C65" s="347">
        <f>IF(ISBLANK('DEM2'!I7),"-",'DEM2'!I7)</f>
        <v>560</v>
      </c>
      <c r="D65" s="395"/>
      <c r="E65" s="347">
        <f>IF(ISBLANK('DEM2'!J8),"-",'DEM2'!J8)</f>
        <v>515</v>
      </c>
      <c r="F65" s="347">
        <f>IF(ISBLANK('DEM2'!I8),"-",'DEM2'!I8)</f>
        <v>559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1918</v>
      </c>
      <c r="C66" s="350">
        <f>IF(ISBLANK('DEM2'!L7),"-",'DEM2'!L7)</f>
        <v>2169</v>
      </c>
      <c r="D66" s="396"/>
      <c r="E66" s="350">
        <f>IF(ISBLANK('DEM2'!M8),"-",'DEM2'!M8)</f>
        <v>1947</v>
      </c>
      <c r="F66" s="350">
        <f>IF(ISBLANK('DEM2'!L8),"-",'DEM2'!L8)</f>
        <v>2183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1998</v>
      </c>
      <c r="C67" s="347">
        <f>IF(ISBLANK('DEM2'!O7),"-",'DEM2'!O7)</f>
        <v>2228</v>
      </c>
      <c r="D67" s="395"/>
      <c r="E67" s="347">
        <f>IF(ISBLANK('DEM2'!P8),"-",'DEM2'!P8)</f>
        <v>1888</v>
      </c>
      <c r="F67" s="347">
        <f>IF(ISBLANK('DEM2'!O8),"-",'DEM2'!O8)</f>
        <v>2036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8268</v>
      </c>
      <c r="C68" s="319">
        <f>IF(ISBLANK('DEM2'!R7),"-",'DEM2'!R7)</f>
        <v>8444</v>
      </c>
      <c r="D68" s="397"/>
      <c r="E68" s="319">
        <f>IF(ISBLANK('DEM2'!S8),"-",'DEM2'!S8)</f>
        <v>8038</v>
      </c>
      <c r="F68" s="319">
        <f>IF(ISBLANK('DEM2'!R8),"-",'DEM2'!R8)</f>
        <v>8181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13445</v>
      </c>
      <c r="C69" s="465">
        <f>IF(ISBLANK('DEM2'!U7),"-",'DEM2'!U7)</f>
        <v>13157</v>
      </c>
      <c r="D69" s="801"/>
      <c r="E69" s="465">
        <f>IF(ISBLANK('DEM2'!V8),"-",'DEM2'!V8)</f>
        <v>13171</v>
      </c>
      <c r="F69" s="465">
        <f>IF(ISBLANK('DEM2'!U8),"-",'DEM2'!U8)</f>
        <v>12879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4.8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5.0999999999999996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8911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9308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35.700000000000003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63645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926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38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25.2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42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8.3000000000000007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2316732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88934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927382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364255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35600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52129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2001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1272108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48833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1368554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52536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368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1426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331145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5645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7393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2585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13755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5549</v>
      </c>
      <c r="C300" s="810">
        <f>IF(ISBLANK(POLJ3!C4),"-",POLJ3!C4)</f>
        <v>1081</v>
      </c>
      <c r="D300" s="1129">
        <f>IF(ISBLANK(POLJ3!D4),"-",POLJ3!D4)</f>
        <v>4468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8633</v>
      </c>
      <c r="C301" s="791">
        <f>IF(ISBLANK(POLJ3!C5),"-",POLJ3!C5)</f>
        <v>5544</v>
      </c>
      <c r="D301" s="1130">
        <f>IF(ISBLANK(POLJ3!D5),"-",POLJ3!D5)</f>
        <v>3089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57</v>
      </c>
      <c r="C303" s="793">
        <f>IF(ISBLANK(POLJ3!C7),"-",POLJ3!C7)</f>
        <v>15</v>
      </c>
      <c r="D303" s="1111">
        <f>IF(ISBLANK(POLJ3!D7),"-",POLJ3!D7)</f>
        <v>42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5645</v>
      </c>
      <c r="C304" s="809">
        <f>IF(ISBLANK(POLJ3!C8),"-",POLJ3!C8)</f>
        <v>1041</v>
      </c>
      <c r="D304" s="1159">
        <f>IF(ISBLANK(POLJ3!D8),"-",POLJ3!D8)</f>
        <v>4604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223.32</v>
      </c>
      <c r="C310" s="1160"/>
      <c r="D310" s="3"/>
      <c r="E310" s="5"/>
      <c r="F310" s="5"/>
      <c r="G310" s="817" t="s">
        <v>862</v>
      </c>
      <c r="H310" s="818">
        <f>IF(ISBLANK(POLJ2!H3),"-",POLJ2!H3)</f>
        <v>7084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5617.37</v>
      </c>
      <c r="C311" s="1161"/>
      <c r="D311" s="3"/>
      <c r="E311" s="5"/>
      <c r="F311" s="5"/>
      <c r="G311" s="812" t="s">
        <v>863</v>
      </c>
      <c r="H311" s="250">
        <f>IF(ISBLANK(POLJ2!H4),"-",POLJ2!H4)</f>
        <v>13948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2614.0500000000002</v>
      </c>
      <c r="C312" s="1161"/>
      <c r="D312" s="3"/>
      <c r="E312" s="5"/>
      <c r="F312" s="5"/>
      <c r="G312" s="812" t="s">
        <v>864</v>
      </c>
      <c r="H312" s="250">
        <f>IF(ISBLANK(POLJ2!H5),"-",POLJ2!H5)</f>
        <v>27251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0.42</v>
      </c>
      <c r="C313" s="1161"/>
      <c r="D313" s="3"/>
      <c r="E313" s="5"/>
      <c r="F313" s="5"/>
      <c r="G313" s="814" t="s">
        <v>865</v>
      </c>
      <c r="H313" s="251">
        <f>IF(ISBLANK(POLJ2!H6),"-",POLJ2!H6)</f>
        <v>135976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23.32</v>
      </c>
      <c r="C314" s="1161"/>
      <c r="D314" s="3"/>
      <c r="E314" s="5"/>
      <c r="F314" s="5"/>
      <c r="G314" s="816" t="s">
        <v>855</v>
      </c>
      <c r="H314" s="819">
        <f>IF(ISBLANK(POLJ2!H7),"-",POLJ2!H7)</f>
        <v>184259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9468.92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17947.400000000001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8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257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49.5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898</v>
      </c>
      <c r="I364" s="810">
        <f>IF(ISBLANK(OBRAZ2!I6),"-",OBRAZ2!I6)</f>
        <v>803</v>
      </c>
      <c r="J364" s="810">
        <f>IF(ISBLANK(OBRAZ2!J6),"-",OBRAZ2!J6)</f>
        <v>95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494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90.8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32</v>
      </c>
      <c r="I366" s="809">
        <f>IF(ISBLANK(OBRAZ2!I8),"-",OBRAZ2!I8)</f>
        <v>32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205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2.4498886414253898</v>
      </c>
      <c r="J375" s="852">
        <f>IF(ISBLANK(OBRAZ2!D12),"-",OBRAZ2!D21)</f>
        <v>0.52301255230125521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74.240719910011251</v>
      </c>
      <c r="I377" s="853">
        <f>IF(ISBLANK(OBRAZ2!C14),"-",OBRAZ2!C23)</f>
        <v>75.723830734966597</v>
      </c>
      <c r="J377" s="853">
        <f>IF(ISBLANK(OBRAZ2!D14),"-",OBRAZ2!D23)</f>
        <v>78.03347280334728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4.4994375703037122</v>
      </c>
      <c r="I379" s="853">
        <f>IF(ISBLANK(OBRAZ2!C16),"-",OBRAZ2!C25)</f>
        <v>1.2249443207126949</v>
      </c>
      <c r="J379" s="853">
        <f>IF(ISBLANK(OBRAZ2!D16),"-",OBRAZ2!D25)</f>
        <v>8.2635983263598316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21.259842519685041</v>
      </c>
      <c r="I380" s="854">
        <f>IF(ISBLANK(OBRAZ2!C17),"-",OBRAZ2!C26)</f>
        <v>20.601336302895323</v>
      </c>
      <c r="J380" s="854">
        <f>IF(ISBLANK(OBRAZ2!D17),"-",OBRAZ2!D26)</f>
        <v>13.179916317991633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17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701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797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140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97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92.9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252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95.8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-0.7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3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1216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330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2520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38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1.5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0.6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0.17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1.9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64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1.1100000000000001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91.2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81.900000000000006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1055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4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151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3697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8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8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0.5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1.5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2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30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0.5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189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330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8.1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122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3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69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162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6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51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3.5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52.6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40.4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147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254.42500000000001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1.2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1020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9000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32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7500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13753.03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32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15.672499999999999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43</v>
      </c>
      <c r="D696" s="3"/>
      <c r="E696" s="5"/>
      <c r="F696" s="5"/>
      <c r="G696" s="839">
        <v>2012</v>
      </c>
      <c r="H696" s="837">
        <f>IF(ISBLANK(INDEKSI2!B5),"-",INDEKSI2!B5)</f>
        <v>28.53</v>
      </c>
      <c r="I696" s="837">
        <f>IF(ISBLANK(INDEKSI2!C5),"-",INDEKSI2!C5)</f>
        <v>88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48.25</v>
      </c>
      <c r="D697" s="3"/>
      <c r="E697" s="5"/>
      <c r="F697" s="5"/>
      <c r="G697" s="840">
        <v>2013</v>
      </c>
      <c r="H697" s="561">
        <f>IF(ISBLANK(INDEKSI2!B6),"-",INDEKSI2!B6)</f>
        <v>29.58</v>
      </c>
      <c r="I697" s="561">
        <f>IF(ISBLANK(INDEKSI2!C6),"-",INDEKSI2!C6)</f>
        <v>92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31</v>
      </c>
      <c r="I698" s="838">
        <f>IF(ISBLANK(INDEKSI2!C7),"-",INDEKSI2!C7)</f>
        <v>90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6546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3733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9989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8072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2.2000000000000002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9</v>
      </c>
      <c r="D6" s="614">
        <v>3</v>
      </c>
      <c r="E6" s="614">
        <v>6</v>
      </c>
      <c r="F6" s="1042">
        <v>192</v>
      </c>
      <c r="G6" s="614">
        <v>112</v>
      </c>
      <c r="H6" s="982">
        <v>80</v>
      </c>
      <c r="I6" s="1043">
        <v>37.9</v>
      </c>
      <c r="J6" s="614">
        <v>41.3</v>
      </c>
      <c r="K6" s="1044">
        <v>34</v>
      </c>
      <c r="L6" s="1042">
        <v>468</v>
      </c>
      <c r="M6" s="614">
        <v>238</v>
      </c>
      <c r="N6" s="1037">
        <v>230</v>
      </c>
      <c r="O6" s="1043">
        <v>86.5</v>
      </c>
      <c r="P6" s="614">
        <v>82.8</v>
      </c>
      <c r="Q6" s="1037">
        <v>90.7</v>
      </c>
      <c r="R6" s="1042">
        <v>229</v>
      </c>
      <c r="S6" s="614">
        <v>126</v>
      </c>
      <c r="T6" s="1044">
        <v>103</v>
      </c>
    </row>
    <row r="7" spans="1:20" x14ac:dyDescent="0.25">
      <c r="A7" s="288">
        <v>2021</v>
      </c>
      <c r="B7" s="604">
        <v>1</v>
      </c>
      <c r="C7" s="603">
        <v>7</v>
      </c>
      <c r="D7" s="614">
        <v>3</v>
      </c>
      <c r="E7" s="614">
        <v>4</v>
      </c>
      <c r="F7" s="1042">
        <v>207</v>
      </c>
      <c r="G7" s="614">
        <v>122</v>
      </c>
      <c r="H7" s="982">
        <v>85</v>
      </c>
      <c r="I7" s="1043">
        <v>41</v>
      </c>
      <c r="J7" s="614">
        <v>43.9</v>
      </c>
      <c r="K7" s="1044">
        <v>37.5</v>
      </c>
      <c r="L7" s="1042">
        <v>495</v>
      </c>
      <c r="M7" s="614">
        <v>264</v>
      </c>
      <c r="N7" s="1037">
        <v>231</v>
      </c>
      <c r="O7" s="1043">
        <v>91.6</v>
      </c>
      <c r="P7" s="614">
        <v>96.2</v>
      </c>
      <c r="Q7" s="1037">
        <v>86.8</v>
      </c>
      <c r="R7" s="1042">
        <v>196</v>
      </c>
      <c r="S7" s="614">
        <v>110</v>
      </c>
      <c r="T7" s="1044">
        <v>86</v>
      </c>
    </row>
    <row r="8" spans="1:20" x14ac:dyDescent="0.25">
      <c r="A8" s="221">
        <v>2022</v>
      </c>
      <c r="B8" s="619">
        <v>1</v>
      </c>
      <c r="C8" s="949">
        <v>8</v>
      </c>
      <c r="D8" s="983">
        <v>3</v>
      </c>
      <c r="E8" s="983">
        <v>5</v>
      </c>
      <c r="F8" s="1045">
        <v>257</v>
      </c>
      <c r="G8" s="983">
        <v>137</v>
      </c>
      <c r="H8" s="981">
        <v>120</v>
      </c>
      <c r="I8" s="756">
        <v>49.5</v>
      </c>
      <c r="J8" s="983">
        <v>48.9</v>
      </c>
      <c r="K8" s="1046">
        <v>50.2</v>
      </c>
      <c r="L8" s="1045">
        <v>494</v>
      </c>
      <c r="M8" s="983">
        <v>262</v>
      </c>
      <c r="N8" s="693">
        <v>232</v>
      </c>
      <c r="O8" s="756">
        <v>90.8</v>
      </c>
      <c r="P8" s="983">
        <v>93.7</v>
      </c>
      <c r="Q8" s="693">
        <v>87.7</v>
      </c>
      <c r="R8" s="1045">
        <v>205</v>
      </c>
      <c r="S8" s="983">
        <v>108</v>
      </c>
      <c r="T8" s="1046">
        <v>97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17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701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797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140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97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92.9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252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95.8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-0.7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3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83.353151010701538</v>
      </c>
      <c r="C21" s="741">
        <f>B10/(B7+B10)*100</f>
        <v>16.646848989298455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89.149888143176739</v>
      </c>
      <c r="C22" s="741">
        <f>B11/(B8+B11)*100</f>
        <v>10.850111856823267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83.353151010701538</v>
      </c>
      <c r="C26" s="741">
        <f>C21</f>
        <v>16.646848989298455</v>
      </c>
    </row>
    <row r="27" spans="1:10" ht="24.75" x14ac:dyDescent="0.25">
      <c r="A27" s="744" t="s">
        <v>1415</v>
      </c>
      <c r="B27" s="741">
        <f>B22</f>
        <v>89.149888143176739</v>
      </c>
      <c r="C27" s="741">
        <f>C22</f>
        <v>10.850111856823267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2</v>
      </c>
      <c r="C5" s="1005">
        <v>0</v>
      </c>
      <c r="D5" s="916" t="s">
        <v>5</v>
      </c>
      <c r="E5" s="213"/>
      <c r="F5" s="125">
        <v>2020</v>
      </c>
      <c r="G5" s="70">
        <v>2</v>
      </c>
      <c r="H5" s="55">
        <v>2</v>
      </c>
      <c r="I5" s="110">
        <v>0</v>
      </c>
      <c r="J5" s="70">
        <v>15</v>
      </c>
      <c r="K5" s="55">
        <v>0</v>
      </c>
      <c r="L5" s="110">
        <v>15</v>
      </c>
      <c r="M5" s="70">
        <v>683</v>
      </c>
      <c r="N5" s="55">
        <v>842</v>
      </c>
      <c r="O5" s="70">
        <v>135</v>
      </c>
      <c r="P5" s="110">
        <v>101</v>
      </c>
    </row>
    <row r="6" spans="1:16" x14ac:dyDescent="0.25">
      <c r="A6" s="925" t="s">
        <v>267</v>
      </c>
      <c r="B6" s="1006">
        <v>0</v>
      </c>
      <c r="C6" s="1007">
        <v>17</v>
      </c>
      <c r="D6" s="917" t="s">
        <v>5</v>
      </c>
      <c r="E6" s="256"/>
      <c r="F6" s="125">
        <v>2021</v>
      </c>
      <c r="G6" s="214">
        <v>2</v>
      </c>
      <c r="H6" s="58">
        <v>2</v>
      </c>
      <c r="I6" s="162">
        <v>0</v>
      </c>
      <c r="J6" s="214">
        <v>15</v>
      </c>
      <c r="K6" s="58">
        <v>0</v>
      </c>
      <c r="L6" s="162">
        <v>15</v>
      </c>
      <c r="M6" s="214">
        <v>695</v>
      </c>
      <c r="N6" s="58">
        <v>824</v>
      </c>
      <c r="O6" s="214">
        <v>137</v>
      </c>
      <c r="P6" s="162">
        <v>106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2</v>
      </c>
      <c r="I7" s="171">
        <v>0</v>
      </c>
      <c r="J7" s="169">
        <v>17</v>
      </c>
      <c r="K7" s="94">
        <v>0</v>
      </c>
      <c r="L7" s="171">
        <v>17</v>
      </c>
      <c r="M7" s="169">
        <v>701</v>
      </c>
      <c r="N7" s="94">
        <v>797</v>
      </c>
      <c r="O7" s="169">
        <v>140</v>
      </c>
      <c r="P7" s="171">
        <v>97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2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17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93.3</v>
      </c>
      <c r="C6" s="460">
        <v>92.5</v>
      </c>
      <c r="D6" s="978">
        <v>94.1</v>
      </c>
      <c r="E6" s="459">
        <v>2</v>
      </c>
      <c r="F6" s="460">
        <v>2</v>
      </c>
      <c r="G6" s="978">
        <v>0</v>
      </c>
      <c r="H6" s="459">
        <v>0</v>
      </c>
      <c r="I6" s="460">
        <v>0</v>
      </c>
      <c r="J6" s="978">
        <v>0</v>
      </c>
      <c r="K6" s="459">
        <v>285</v>
      </c>
      <c r="L6" s="460">
        <v>155</v>
      </c>
      <c r="M6" s="978">
        <v>130</v>
      </c>
      <c r="N6" s="459">
        <v>108.8</v>
      </c>
      <c r="O6" s="460">
        <v>115.6</v>
      </c>
      <c r="P6" s="978">
        <v>101.6</v>
      </c>
      <c r="Q6" s="459">
        <v>0.2</v>
      </c>
      <c r="R6" s="460">
        <v>0</v>
      </c>
      <c r="S6" s="978">
        <v>0.5</v>
      </c>
    </row>
    <row r="7" spans="1:19" x14ac:dyDescent="0.25">
      <c r="A7" s="288">
        <v>2021</v>
      </c>
      <c r="B7" s="603">
        <v>95.1</v>
      </c>
      <c r="C7" s="614">
        <v>96</v>
      </c>
      <c r="D7" s="982">
        <v>94.1</v>
      </c>
      <c r="E7" s="603">
        <v>1</v>
      </c>
      <c r="F7" s="614">
        <v>1</v>
      </c>
      <c r="G7" s="982">
        <v>0</v>
      </c>
      <c r="H7" s="603">
        <v>0</v>
      </c>
      <c r="I7" s="614">
        <v>0</v>
      </c>
      <c r="J7" s="982">
        <v>0</v>
      </c>
      <c r="K7" s="603">
        <v>210</v>
      </c>
      <c r="L7" s="614">
        <v>95</v>
      </c>
      <c r="M7" s="982">
        <v>115</v>
      </c>
      <c r="N7" s="603">
        <v>89.4</v>
      </c>
      <c r="O7" s="614">
        <v>80</v>
      </c>
      <c r="P7" s="982">
        <v>99.1</v>
      </c>
      <c r="Q7" s="603">
        <v>0.1</v>
      </c>
      <c r="R7" s="614">
        <v>0.1</v>
      </c>
      <c r="S7" s="982">
        <v>0</v>
      </c>
    </row>
    <row r="8" spans="1:19" x14ac:dyDescent="0.25">
      <c r="A8" s="221">
        <v>2022</v>
      </c>
      <c r="B8" s="949">
        <v>92.9</v>
      </c>
      <c r="C8" s="983">
        <v>93</v>
      </c>
      <c r="D8" s="981">
        <v>92.7</v>
      </c>
      <c r="E8" s="949">
        <v>3</v>
      </c>
      <c r="F8" s="983">
        <v>2</v>
      </c>
      <c r="G8" s="981">
        <v>1</v>
      </c>
      <c r="H8" s="949">
        <v>0</v>
      </c>
      <c r="I8" s="983">
        <v>0</v>
      </c>
      <c r="J8" s="981">
        <v>0</v>
      </c>
      <c r="K8" s="949">
        <v>252</v>
      </c>
      <c r="L8" s="983">
        <v>137</v>
      </c>
      <c r="M8" s="981">
        <v>115</v>
      </c>
      <c r="N8" s="949">
        <v>95.8</v>
      </c>
      <c r="O8" s="983">
        <v>97.9</v>
      </c>
      <c r="P8" s="981">
        <v>93.5</v>
      </c>
      <c r="Q8" s="949">
        <v>-0.7</v>
      </c>
      <c r="R8" s="983">
        <v>-0.6</v>
      </c>
      <c r="S8" s="981">
        <v>-0.7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-0.9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927382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35600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192</v>
      </c>
      <c r="C5" s="618">
        <v>148</v>
      </c>
      <c r="D5" s="618">
        <v>44</v>
      </c>
      <c r="E5" s="601">
        <v>622</v>
      </c>
      <c r="F5" s="618">
        <v>375</v>
      </c>
      <c r="G5" s="947">
        <v>247</v>
      </c>
      <c r="H5" s="618">
        <v>447</v>
      </c>
      <c r="I5" s="618">
        <v>161</v>
      </c>
      <c r="J5" s="618">
        <v>286</v>
      </c>
      <c r="K5" s="219">
        <f>SUM(B5,E5,H5)</f>
        <v>1261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141</v>
      </c>
      <c r="C6" s="614">
        <v>120</v>
      </c>
      <c r="D6" s="948">
        <v>21</v>
      </c>
      <c r="E6" s="603">
        <v>637</v>
      </c>
      <c r="F6" s="614">
        <v>383</v>
      </c>
      <c r="G6" s="948">
        <v>254</v>
      </c>
      <c r="H6" s="603">
        <v>450</v>
      </c>
      <c r="I6" s="614">
        <v>167</v>
      </c>
      <c r="J6" s="614">
        <v>283</v>
      </c>
      <c r="K6" s="220">
        <f>SUM(B6,E6,H6)</f>
        <v>1228</v>
      </c>
      <c r="M6" s="105" t="s">
        <v>292</v>
      </c>
      <c r="N6" s="173">
        <f>IF(ISBLANK(J7),"",J7)</f>
        <v>278</v>
      </c>
      <c r="O6" s="80">
        <f>IF(ISBLANK(I7),"",I7)</f>
        <v>167</v>
      </c>
      <c r="P6" s="213"/>
    </row>
    <row r="7" spans="1:17" ht="24.75" x14ac:dyDescent="0.25">
      <c r="A7" s="220">
        <v>2022</v>
      </c>
      <c r="B7" s="603">
        <v>135</v>
      </c>
      <c r="C7" s="614">
        <v>122</v>
      </c>
      <c r="D7" s="948">
        <v>13</v>
      </c>
      <c r="E7" s="603">
        <v>636</v>
      </c>
      <c r="F7" s="614">
        <v>383</v>
      </c>
      <c r="G7" s="948">
        <v>253</v>
      </c>
      <c r="H7" s="603">
        <v>445</v>
      </c>
      <c r="I7" s="614">
        <v>167</v>
      </c>
      <c r="J7" s="614">
        <v>278</v>
      </c>
      <c r="K7" s="220">
        <f>SUM(B7,E7,H7)</f>
        <v>1216</v>
      </c>
      <c r="M7" s="106" t="s">
        <v>293</v>
      </c>
      <c r="N7" s="222">
        <f>IF(ISBLANK(G7),"",G7)</f>
        <v>253</v>
      </c>
      <c r="O7" s="107">
        <f>IF(ISBLANK(F7),"",F7)</f>
        <v>383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13</v>
      </c>
      <c r="O8" s="83">
        <f>IF(ISBLANK(C7),"",C7)</f>
        <v>122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278</v>
      </c>
      <c r="O13" s="80">
        <f>IF(ISBLANK(I7),"",I7)</f>
        <v>167</v>
      </c>
      <c r="P13" s="213"/>
    </row>
    <row r="14" spans="1:17" ht="27.75" customHeight="1" x14ac:dyDescent="0.25">
      <c r="M14" s="106" t="s">
        <v>523</v>
      </c>
      <c r="N14" s="222">
        <f>IF(ISBLANK(G7),"",G7)</f>
        <v>253</v>
      </c>
      <c r="O14" s="107">
        <f>IF(ISBLANK(F7),"",F7)</f>
        <v>383</v>
      </c>
      <c r="P14" s="213"/>
    </row>
    <row r="15" spans="1:17" ht="26.25" customHeight="1" x14ac:dyDescent="0.25">
      <c r="M15" s="108" t="s">
        <v>524</v>
      </c>
      <c r="N15" s="172">
        <f>IF(ISBLANK(D7),"",D7)</f>
        <v>13</v>
      </c>
      <c r="O15" s="83">
        <f>IF(ISBLANK(C7),"",C7)</f>
        <v>122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59</v>
      </c>
      <c r="C21" s="618">
        <v>47</v>
      </c>
      <c r="D21" s="618">
        <v>12</v>
      </c>
      <c r="E21" s="601">
        <v>130</v>
      </c>
      <c r="F21" s="618">
        <v>73</v>
      </c>
      <c r="G21" s="947">
        <v>57</v>
      </c>
      <c r="H21" s="618">
        <v>113</v>
      </c>
      <c r="I21" s="618">
        <v>41</v>
      </c>
      <c r="J21" s="618">
        <v>72</v>
      </c>
      <c r="K21" s="219">
        <f>SUM(B21,E21,H21)</f>
        <v>302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64</v>
      </c>
      <c r="C22" s="1037">
        <v>50</v>
      </c>
      <c r="D22" s="982">
        <v>14</v>
      </c>
      <c r="E22" s="1043">
        <v>144</v>
      </c>
      <c r="F22" s="1037">
        <v>81</v>
      </c>
      <c r="G22" s="982">
        <v>63</v>
      </c>
      <c r="H22" s="1043">
        <v>102</v>
      </c>
      <c r="I22" s="1037">
        <v>50</v>
      </c>
      <c r="J22" s="1037">
        <v>52</v>
      </c>
      <c r="K22" s="220">
        <f>SUM(B22,E22,H22)</f>
        <v>310</v>
      </c>
      <c r="M22" s="105" t="s">
        <v>292</v>
      </c>
      <c r="N22" s="173">
        <f>IF(ISBLANK(J23),"",J23)</f>
        <v>67</v>
      </c>
      <c r="O22" s="80">
        <f>IF(ISBLANK(I23),"",I23)</f>
        <v>44</v>
      </c>
      <c r="P22" s="213"/>
    </row>
    <row r="23" spans="1:17" ht="24.75" x14ac:dyDescent="0.25">
      <c r="A23" s="220">
        <v>2022</v>
      </c>
      <c r="B23" s="1043">
        <v>52</v>
      </c>
      <c r="C23" s="1037">
        <v>39</v>
      </c>
      <c r="D23" s="982">
        <v>13</v>
      </c>
      <c r="E23" s="1043">
        <v>167</v>
      </c>
      <c r="F23" s="1037">
        <v>90</v>
      </c>
      <c r="G23" s="982">
        <v>77</v>
      </c>
      <c r="H23" s="1043">
        <v>111</v>
      </c>
      <c r="I23" s="1037">
        <v>44</v>
      </c>
      <c r="J23" s="1037">
        <v>67</v>
      </c>
      <c r="K23" s="220">
        <f>SUM(B23,E23,H23)</f>
        <v>330</v>
      </c>
      <c r="M23" s="106" t="s">
        <v>293</v>
      </c>
      <c r="N23" s="222">
        <f>IF(ISBLANK(G23),"",G23)</f>
        <v>77</v>
      </c>
      <c r="O23" s="107">
        <f>IF(ISBLANK(F23),"",F23)</f>
        <v>90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13</v>
      </c>
      <c r="O24" s="109">
        <f>IF(ISBLANK(C23),"",C23)</f>
        <v>39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67</v>
      </c>
      <c r="O29" s="80">
        <f>IF(ISBLANK(I23),"",I23)</f>
        <v>44</v>
      </c>
      <c r="P29" s="213"/>
    </row>
    <row r="30" spans="1:17" ht="27.75" customHeight="1" x14ac:dyDescent="0.25">
      <c r="M30" s="106" t="s">
        <v>523</v>
      </c>
      <c r="N30" s="222">
        <f>IF(ISBLANK(G23),"",G23)</f>
        <v>77</v>
      </c>
      <c r="O30" s="107">
        <f>IF(ISBLANK(F23),"",F23)</f>
        <v>90</v>
      </c>
      <c r="P30" s="213"/>
    </row>
    <row r="31" spans="1:17" ht="27.75" customHeight="1" x14ac:dyDescent="0.25">
      <c r="M31" s="108" t="s">
        <v>524</v>
      </c>
      <c r="N31" s="223">
        <f>IF(ISBLANK(D23),"",D23)</f>
        <v>13</v>
      </c>
      <c r="O31" s="109">
        <f>IF(ISBLANK(C23),"",C23)</f>
        <v>39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364255</v>
      </c>
      <c r="D5" s="255"/>
    </row>
    <row r="6" spans="1:4" ht="30" x14ac:dyDescent="0.25">
      <c r="A6" s="688" t="s">
        <v>482</v>
      </c>
      <c r="B6" s="619">
        <v>563127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3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1.9</v>
      </c>
      <c r="J6" s="460">
        <v>2.8</v>
      </c>
      <c r="K6" s="978">
        <v>0.9</v>
      </c>
      <c r="L6" s="459"/>
      <c r="M6" s="460"/>
      <c r="N6" s="978"/>
    </row>
    <row r="7" spans="1:14" x14ac:dyDescent="0.25">
      <c r="A7" s="288">
        <v>2021</v>
      </c>
      <c r="B7" s="603">
        <v>3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0.9</v>
      </c>
      <c r="J7" s="614">
        <v>0.6</v>
      </c>
      <c r="K7" s="982">
        <v>1.2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-0.9</v>
      </c>
      <c r="J8" s="983">
        <v>-0.1</v>
      </c>
      <c r="K8" s="981">
        <v>-1.8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36</v>
      </c>
      <c r="C5" s="209">
        <v>28</v>
      </c>
      <c r="G5" s="113"/>
      <c r="H5" s="176" t="s">
        <v>594</v>
      </c>
      <c r="I5" s="209">
        <v>45</v>
      </c>
      <c r="J5" s="209">
        <v>39</v>
      </c>
    </row>
    <row r="6" spans="1:13" ht="15" customHeight="1" x14ac:dyDescent="0.25">
      <c r="A6" s="177" t="s">
        <v>595</v>
      </c>
      <c r="B6" s="210">
        <v>709</v>
      </c>
      <c r="C6" s="210">
        <v>75</v>
      </c>
      <c r="G6" s="113"/>
      <c r="H6" s="177" t="s">
        <v>595</v>
      </c>
      <c r="I6" s="210">
        <v>124</v>
      </c>
      <c r="J6" s="210">
        <v>40</v>
      </c>
    </row>
    <row r="7" spans="1:13" ht="15" customHeight="1" x14ac:dyDescent="0.25">
      <c r="A7" s="177" t="s">
        <v>596</v>
      </c>
      <c r="B7" s="210">
        <v>2417</v>
      </c>
      <c r="C7" s="210">
        <v>1480</v>
      </c>
      <c r="G7" s="113"/>
      <c r="H7" s="177" t="s">
        <v>596</v>
      </c>
      <c r="I7" s="210">
        <v>1030</v>
      </c>
      <c r="J7" s="210">
        <v>459</v>
      </c>
    </row>
    <row r="8" spans="1:13" ht="15" customHeight="1" x14ac:dyDescent="0.25">
      <c r="A8" s="177" t="s">
        <v>597</v>
      </c>
      <c r="B8" s="210">
        <v>3085</v>
      </c>
      <c r="C8" s="210">
        <v>2756</v>
      </c>
      <c r="G8" s="113"/>
      <c r="H8" s="177" t="s">
        <v>597</v>
      </c>
      <c r="I8" s="210">
        <v>2402</v>
      </c>
      <c r="J8" s="210">
        <v>1985</v>
      </c>
    </row>
    <row r="9" spans="1:13" ht="15" customHeight="1" x14ac:dyDescent="0.25">
      <c r="A9" s="177" t="s">
        <v>598</v>
      </c>
      <c r="B9" s="210">
        <v>5699</v>
      </c>
      <c r="C9" s="210">
        <v>6935</v>
      </c>
      <c r="G9" s="113"/>
      <c r="H9" s="177" t="s">
        <v>598</v>
      </c>
      <c r="I9" s="210">
        <v>5944</v>
      </c>
      <c r="J9" s="210">
        <v>7118</v>
      </c>
    </row>
    <row r="10" spans="1:13" ht="15" customHeight="1" x14ac:dyDescent="0.25">
      <c r="A10" s="177" t="s">
        <v>599</v>
      </c>
      <c r="B10" s="210">
        <v>552</v>
      </c>
      <c r="C10" s="210">
        <v>502</v>
      </c>
      <c r="G10" s="113"/>
      <c r="H10" s="177" t="s">
        <v>599</v>
      </c>
      <c r="I10" s="210">
        <v>679</v>
      </c>
      <c r="J10" s="210">
        <v>530</v>
      </c>
    </row>
    <row r="11" spans="1:13" ht="15" customHeight="1" x14ac:dyDescent="0.25">
      <c r="A11" s="178" t="s">
        <v>600</v>
      </c>
      <c r="B11" s="211">
        <v>782</v>
      </c>
      <c r="C11" s="211">
        <v>706</v>
      </c>
      <c r="G11" s="113"/>
      <c r="H11" s="178" t="s">
        <v>600</v>
      </c>
      <c r="I11" s="211">
        <v>1334</v>
      </c>
      <c r="J11" s="211">
        <v>936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36</v>
      </c>
      <c r="C17" s="180">
        <f>IF(ISBLANK(C5),"0",C5)</f>
        <v>28</v>
      </c>
      <c r="G17" s="113"/>
      <c r="H17" s="176" t="s">
        <v>594</v>
      </c>
      <c r="I17" s="179">
        <f>IF(ISBLANK(I5),"0",I5)</f>
        <v>45</v>
      </c>
      <c r="J17" s="180">
        <f>IF(ISBLANK(J5),"0",J5)</f>
        <v>39</v>
      </c>
    </row>
    <row r="18" spans="1:13" ht="15" customHeight="1" x14ac:dyDescent="0.25">
      <c r="A18" s="177" t="s">
        <v>595</v>
      </c>
      <c r="B18" s="181">
        <f t="shared" ref="B18:C18" si="0">IF(ISBLANK(B6),"0",B6)</f>
        <v>709</v>
      </c>
      <c r="C18" s="182">
        <f t="shared" si="0"/>
        <v>75</v>
      </c>
      <c r="G18" s="113"/>
      <c r="H18" s="177" t="s">
        <v>595</v>
      </c>
      <c r="I18" s="181">
        <f t="shared" ref="I18:J18" si="1">IF(ISBLANK(I6),"0",I6)</f>
        <v>124</v>
      </c>
      <c r="J18" s="182">
        <f t="shared" si="1"/>
        <v>40</v>
      </c>
    </row>
    <row r="19" spans="1:13" ht="15" customHeight="1" x14ac:dyDescent="0.25">
      <c r="A19" s="177" t="s">
        <v>596</v>
      </c>
      <c r="B19" s="181">
        <f t="shared" ref="B19:C19" si="2">IF(ISBLANK(B7),"0",B7)</f>
        <v>2417</v>
      </c>
      <c r="C19" s="182">
        <f t="shared" si="2"/>
        <v>1480</v>
      </c>
      <c r="G19" s="113"/>
      <c r="H19" s="177" t="s">
        <v>596</v>
      </c>
      <c r="I19" s="181">
        <f t="shared" ref="I19:J19" si="3">IF(ISBLANK(I7),"0",I7)</f>
        <v>1030</v>
      </c>
      <c r="J19" s="182">
        <f t="shared" si="3"/>
        <v>459</v>
      </c>
    </row>
    <row r="20" spans="1:13" ht="15" customHeight="1" x14ac:dyDescent="0.25">
      <c r="A20" s="177" t="s">
        <v>597</v>
      </c>
      <c r="B20" s="181">
        <f t="shared" ref="B20:C20" si="4">IF(ISBLANK(B8),"0",B8)</f>
        <v>3085</v>
      </c>
      <c r="C20" s="182">
        <f t="shared" si="4"/>
        <v>2756</v>
      </c>
      <c r="G20" s="113"/>
      <c r="H20" s="177" t="s">
        <v>597</v>
      </c>
      <c r="I20" s="181">
        <f t="shared" ref="I20:J20" si="5">IF(ISBLANK(I8),"0",I8)</f>
        <v>2402</v>
      </c>
      <c r="J20" s="182">
        <f t="shared" si="5"/>
        <v>1985</v>
      </c>
    </row>
    <row r="21" spans="1:13" ht="15" customHeight="1" x14ac:dyDescent="0.25">
      <c r="A21" s="177" t="s">
        <v>598</v>
      </c>
      <c r="B21" s="181">
        <f t="shared" ref="B21:C21" si="6">IF(ISBLANK(B9),"0",B9)</f>
        <v>5699</v>
      </c>
      <c r="C21" s="182">
        <f t="shared" si="6"/>
        <v>6935</v>
      </c>
      <c r="G21" s="113"/>
      <c r="H21" s="177" t="s">
        <v>598</v>
      </c>
      <c r="I21" s="181">
        <f t="shared" ref="I21:J21" si="7">IF(ISBLANK(I9),"0",I9)</f>
        <v>5944</v>
      </c>
      <c r="J21" s="182">
        <f t="shared" si="7"/>
        <v>7118</v>
      </c>
    </row>
    <row r="22" spans="1:13" ht="15" customHeight="1" x14ac:dyDescent="0.25">
      <c r="A22" s="177" t="s">
        <v>599</v>
      </c>
      <c r="B22" s="181">
        <f t="shared" ref="B22:C22" si="8">IF(ISBLANK(B10),"0",B10)</f>
        <v>552</v>
      </c>
      <c r="C22" s="182">
        <f t="shared" si="8"/>
        <v>502</v>
      </c>
      <c r="G22" s="113"/>
      <c r="H22" s="177" t="s">
        <v>599</v>
      </c>
      <c r="I22" s="181">
        <f t="shared" ref="I22:J22" si="9">IF(ISBLANK(I10),"0",I10)</f>
        <v>679</v>
      </c>
      <c r="J22" s="182">
        <f t="shared" si="9"/>
        <v>530</v>
      </c>
    </row>
    <row r="23" spans="1:13" ht="15" customHeight="1" x14ac:dyDescent="0.25">
      <c r="A23" s="178" t="s">
        <v>600</v>
      </c>
      <c r="B23" s="183">
        <f t="shared" ref="B23:C23" si="10">IF(ISBLANK(B11),"0",B11)</f>
        <v>782</v>
      </c>
      <c r="C23" s="184">
        <f t="shared" si="10"/>
        <v>706</v>
      </c>
      <c r="G23" s="113"/>
      <c r="H23" s="178" t="s">
        <v>600</v>
      </c>
      <c r="I23" s="183">
        <f t="shared" ref="I23:J23" si="11">IF(ISBLANK(I11),"0",I11)</f>
        <v>1334</v>
      </c>
      <c r="J23" s="184">
        <f t="shared" si="11"/>
        <v>936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0.27108433734939757</v>
      </c>
      <c r="C29" s="186">
        <f>C17/SUM(C17:C23)*100</f>
        <v>0.22432302515622496</v>
      </c>
      <c r="D29" s="255"/>
      <c r="E29" s="255"/>
      <c r="G29" s="113"/>
      <c r="H29" s="176" t="s">
        <v>601</v>
      </c>
      <c r="I29" s="186">
        <f>I17/SUM(I17:I23)*100</f>
        <v>0.38934071638691814</v>
      </c>
      <c r="J29" s="186">
        <f>J17/SUM(J17:J23)*100</f>
        <v>0.3511299180696858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5.3388554216867474</v>
      </c>
      <c r="C30" s="187">
        <f>C18/SUM(C17:C23)*100</f>
        <v>0.60086524595417401</v>
      </c>
      <c r="D30" s="255"/>
      <c r="E30" s="255"/>
      <c r="G30" s="113"/>
      <c r="H30" s="177" t="s">
        <v>602</v>
      </c>
      <c r="I30" s="187">
        <f>I18/SUM(I17:I23)*100</f>
        <v>1.0728499740439523</v>
      </c>
      <c r="J30" s="187">
        <f>J18/SUM(J17:J23)*100</f>
        <v>0.36013324930224183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18.200301204819276</v>
      </c>
      <c r="C31" s="187">
        <f>C19/SUM(C17:C23)*100</f>
        <v>11.857074186829033</v>
      </c>
      <c r="D31" s="255"/>
      <c r="E31" s="255"/>
      <c r="G31" s="113"/>
      <c r="H31" s="177" t="s">
        <v>603</v>
      </c>
      <c r="I31" s="187">
        <f>I19/SUM(I17:I23)*100</f>
        <v>8.9115763973005713</v>
      </c>
      <c r="J31" s="187">
        <f>J19/SUM(J17:J23)*100</f>
        <v>4.1325290357432252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23.23042168674699</v>
      </c>
      <c r="C32" s="187">
        <f>C20/SUM(C17:C23)*100</f>
        <v>22.079794904662712</v>
      </c>
      <c r="D32" s="255"/>
      <c r="E32" s="255"/>
      <c r="G32" s="113"/>
      <c r="H32" s="177" t="s">
        <v>604</v>
      </c>
      <c r="I32" s="187">
        <f>I20/SUM(I17:I23)*100</f>
        <v>20.78214223914172</v>
      </c>
      <c r="J32" s="187">
        <f>J20/SUM(J17:J23)*100</f>
        <v>17.871612496623751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42.914156626506021</v>
      </c>
      <c r="C33" s="187">
        <f>C21/SUM(C17:C23)*100</f>
        <v>55.560006409229288</v>
      </c>
      <c r="D33" s="255"/>
      <c r="E33" s="255"/>
      <c r="G33" s="113"/>
      <c r="H33" s="177" t="s">
        <v>605</v>
      </c>
      <c r="I33" s="187">
        <f>I21/SUM(I17:I23)*100</f>
        <v>51.427582626752034</v>
      </c>
      <c r="J33" s="187">
        <f>J21/SUM(J17:J23)*100</f>
        <v>64.085711713333936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4.1566265060240966</v>
      </c>
      <c r="C34" s="187">
        <f>C22/SUM(C17:C23)*100</f>
        <v>4.0217913795866052</v>
      </c>
      <c r="D34" s="255"/>
      <c r="E34" s="255"/>
      <c r="G34" s="113"/>
      <c r="H34" s="177" t="s">
        <v>606</v>
      </c>
      <c r="I34" s="187">
        <f>I22/SUM(I17:I23)*100</f>
        <v>5.8747188094826095</v>
      </c>
      <c r="J34" s="187">
        <f>J22/SUM(J17:J23)*100</f>
        <v>4.7717655532547045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5.8885542168674698</v>
      </c>
      <c r="C35" s="188">
        <f>C23/SUM(C17:C23)*100</f>
        <v>5.6561448485819579</v>
      </c>
      <c r="D35" s="255"/>
      <c r="E35" s="255"/>
      <c r="G35" s="113"/>
      <c r="H35" s="178" t="s">
        <v>607</v>
      </c>
      <c r="I35" s="188">
        <f>I23/SUM(I17:I23)*100</f>
        <v>11.541789236892196</v>
      </c>
      <c r="J35" s="188">
        <f>J23/SUM(J17:J23)*100</f>
        <v>8.4271180336724587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0.27108433734939757</v>
      </c>
      <c r="C41" s="186">
        <f t="shared" si="12"/>
        <v>0.22432302515622496</v>
      </c>
      <c r="G41" s="113"/>
      <c r="H41" s="176" t="s">
        <v>609</v>
      </c>
      <c r="I41" s="186">
        <f t="shared" ref="I41:J41" si="13">I29</f>
        <v>0.38934071638691814</v>
      </c>
      <c r="J41" s="186">
        <f t="shared" si="13"/>
        <v>0.3511299180696858</v>
      </c>
    </row>
    <row r="42" spans="1:12" x14ac:dyDescent="0.25">
      <c r="A42" s="177" t="s">
        <v>610</v>
      </c>
      <c r="B42" s="187">
        <f t="shared" si="12"/>
        <v>5.3388554216867474</v>
      </c>
      <c r="C42" s="187">
        <f t="shared" si="12"/>
        <v>0.60086524595417401</v>
      </c>
      <c r="G42" s="113"/>
      <c r="H42" s="177" t="s">
        <v>610</v>
      </c>
      <c r="I42" s="187">
        <f t="shared" ref="I42:J42" si="14">I30</f>
        <v>1.0728499740439523</v>
      </c>
      <c r="J42" s="187">
        <f t="shared" si="14"/>
        <v>0.36013324930224183</v>
      </c>
    </row>
    <row r="43" spans="1:12" x14ac:dyDescent="0.25">
      <c r="A43" s="177" t="s">
        <v>611</v>
      </c>
      <c r="B43" s="187">
        <f t="shared" si="12"/>
        <v>18.200301204819276</v>
      </c>
      <c r="C43" s="187">
        <f t="shared" si="12"/>
        <v>11.857074186829033</v>
      </c>
      <c r="G43" s="113"/>
      <c r="H43" s="177" t="s">
        <v>611</v>
      </c>
      <c r="I43" s="187">
        <f t="shared" ref="I43:J43" si="15">I31</f>
        <v>8.9115763973005713</v>
      </c>
      <c r="J43" s="187">
        <f t="shared" si="15"/>
        <v>4.1325290357432252</v>
      </c>
    </row>
    <row r="44" spans="1:12" x14ac:dyDescent="0.25">
      <c r="A44" s="177" t="s">
        <v>612</v>
      </c>
      <c r="B44" s="187">
        <f t="shared" si="12"/>
        <v>23.23042168674699</v>
      </c>
      <c r="C44" s="187">
        <f t="shared" si="12"/>
        <v>22.079794904662712</v>
      </c>
      <c r="G44" s="113"/>
      <c r="H44" s="177" t="s">
        <v>612</v>
      </c>
      <c r="I44" s="187">
        <f t="shared" ref="I44:J44" si="16">I32</f>
        <v>20.78214223914172</v>
      </c>
      <c r="J44" s="187">
        <f t="shared" si="16"/>
        <v>17.871612496623751</v>
      </c>
    </row>
    <row r="45" spans="1:12" x14ac:dyDescent="0.25">
      <c r="A45" s="177" t="s">
        <v>613</v>
      </c>
      <c r="B45" s="187">
        <f t="shared" si="12"/>
        <v>42.914156626506021</v>
      </c>
      <c r="C45" s="187">
        <f t="shared" si="12"/>
        <v>55.560006409229288</v>
      </c>
      <c r="G45" s="113"/>
      <c r="H45" s="177" t="s">
        <v>613</v>
      </c>
      <c r="I45" s="187">
        <f t="shared" ref="I45:J45" si="17">I33</f>
        <v>51.427582626752034</v>
      </c>
      <c r="J45" s="187">
        <f t="shared" si="17"/>
        <v>64.085711713333936</v>
      </c>
    </row>
    <row r="46" spans="1:12" x14ac:dyDescent="0.25">
      <c r="A46" s="177" t="s">
        <v>614</v>
      </c>
      <c r="B46" s="187">
        <f t="shared" si="12"/>
        <v>4.1566265060240966</v>
      </c>
      <c r="C46" s="187">
        <f t="shared" si="12"/>
        <v>4.0217913795866052</v>
      </c>
      <c r="G46" s="113"/>
      <c r="H46" s="177" t="s">
        <v>614</v>
      </c>
      <c r="I46" s="187">
        <f t="shared" ref="I46:J46" si="18">I34</f>
        <v>5.8747188094826095</v>
      </c>
      <c r="J46" s="187">
        <f t="shared" si="18"/>
        <v>4.7717655532547045</v>
      </c>
    </row>
    <row r="47" spans="1:12" x14ac:dyDescent="0.25">
      <c r="A47" s="178" t="s">
        <v>615</v>
      </c>
      <c r="B47" s="188">
        <f t="shared" si="12"/>
        <v>5.8885542168674698</v>
      </c>
      <c r="C47" s="188">
        <f t="shared" si="12"/>
        <v>5.6561448485819579</v>
      </c>
      <c r="G47" s="113"/>
      <c r="H47" s="178" t="s">
        <v>615</v>
      </c>
      <c r="I47" s="188">
        <f t="shared" ref="I47:J47" si="19">I35</f>
        <v>11.541789236892196</v>
      </c>
      <c r="J47" s="188">
        <f t="shared" si="19"/>
        <v>8.4271180336724587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8069</v>
      </c>
      <c r="C5" s="209">
        <v>7036</v>
      </c>
      <c r="D5" s="255"/>
      <c r="E5" s="255"/>
      <c r="F5" s="1012"/>
      <c r="H5" s="176" t="s">
        <v>632</v>
      </c>
      <c r="I5" s="209">
        <v>3783</v>
      </c>
      <c r="J5" s="209">
        <v>3246</v>
      </c>
    </row>
    <row r="6" spans="1:10" ht="15" customHeight="1" x14ac:dyDescent="0.25">
      <c r="A6" s="177" t="s">
        <v>633</v>
      </c>
      <c r="B6" s="210">
        <v>1712</v>
      </c>
      <c r="C6" s="210">
        <v>1894</v>
      </c>
      <c r="D6" s="255"/>
      <c r="E6" s="255"/>
      <c r="F6" s="1012"/>
      <c r="H6" s="177" t="s">
        <v>633</v>
      </c>
      <c r="I6" s="210">
        <v>3018</v>
      </c>
      <c r="J6" s="210">
        <v>3697</v>
      </c>
    </row>
    <row r="7" spans="1:10" ht="15" customHeight="1" x14ac:dyDescent="0.25">
      <c r="A7" s="178" t="s">
        <v>634</v>
      </c>
      <c r="B7" s="211">
        <v>3499</v>
      </c>
      <c r="C7" s="211">
        <v>3552</v>
      </c>
      <c r="D7" s="255"/>
      <c r="E7" s="255"/>
      <c r="F7" s="1012"/>
      <c r="H7" s="177" t="s">
        <v>634</v>
      </c>
      <c r="I7" s="210">
        <v>4707</v>
      </c>
      <c r="J7" s="210">
        <v>4120</v>
      </c>
    </row>
    <row r="8" spans="1:10" x14ac:dyDescent="0.25">
      <c r="D8" s="255"/>
      <c r="E8" s="255"/>
      <c r="F8" s="1012"/>
      <c r="H8" s="178" t="s">
        <v>2452</v>
      </c>
      <c r="I8" s="211">
        <v>50</v>
      </c>
      <c r="J8" s="211">
        <v>44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8069</v>
      </c>
      <c r="C13" s="180">
        <f>IF(ISBLANK(C5),"0",C5)</f>
        <v>7036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1712</v>
      </c>
      <c r="C14" s="182">
        <f t="shared" si="0"/>
        <v>1894</v>
      </c>
      <c r="D14" s="255"/>
      <c r="E14" s="255"/>
      <c r="F14" s="1012"/>
      <c r="H14" s="176" t="s">
        <v>632</v>
      </c>
      <c r="I14" s="179">
        <f>IF(ISBLANK(I5),"0",I5)</f>
        <v>3783</v>
      </c>
      <c r="J14" s="180">
        <f>IF(ISBLANK(J5),"0",J5)</f>
        <v>3246</v>
      </c>
    </row>
    <row r="15" spans="1:10" ht="15" customHeight="1" x14ac:dyDescent="0.25">
      <c r="A15" s="178" t="s">
        <v>634</v>
      </c>
      <c r="B15" s="183">
        <f t="shared" si="0"/>
        <v>3499</v>
      </c>
      <c r="C15" s="184">
        <f t="shared" si="0"/>
        <v>3552</v>
      </c>
      <c r="D15" s="255"/>
      <c r="E15" s="255"/>
      <c r="F15" s="1012"/>
      <c r="H15" s="177" t="s">
        <v>633</v>
      </c>
      <c r="I15" s="181">
        <f t="shared" ref="I15:J15" si="1">IF(ISBLANK(I6),"0",I6)</f>
        <v>3018</v>
      </c>
      <c r="J15" s="182">
        <f t="shared" si="1"/>
        <v>3697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4707</v>
      </c>
      <c r="J16" s="182">
        <f t="shared" si="2"/>
        <v>4120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50</v>
      </c>
      <c r="J17" s="184">
        <f t="shared" si="3"/>
        <v>44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60.760542168674704</v>
      </c>
      <c r="C21" s="186">
        <f>C13/SUM(C13:C15)*100</f>
        <v>56.369171607114247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12.891566265060241</v>
      </c>
      <c r="C22" s="187">
        <f>C14/SUM(C13:C15)*100</f>
        <v>15.173850344496072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26.347891566265059</v>
      </c>
      <c r="C23" s="188">
        <f>C15/SUM(C13:C15)*100</f>
        <v>28.456978048389679</v>
      </c>
      <c r="D23" s="255"/>
      <c r="E23" s="255"/>
      <c r="F23" s="1012"/>
      <c r="H23" s="176" t="s">
        <v>637</v>
      </c>
      <c r="I23" s="186">
        <f>I14/SUM(I14:I17)*100</f>
        <v>32.730576224260254</v>
      </c>
      <c r="J23" s="186">
        <f>J14/SUM(J14:J17)*100</f>
        <v>29.224813180876925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26.111784045682647</v>
      </c>
      <c r="J24" s="187">
        <f>J15/SUM(J14:J17)*100</f>
        <v>33.285315566759699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40.725038934071641</v>
      </c>
      <c r="J25" s="187">
        <f>J16/SUM(J14:J17)*100</f>
        <v>37.093724678130904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0.43260079598546458</v>
      </c>
      <c r="J26" s="188">
        <f>J17/SUM(J14:J17)*100</f>
        <v>0.39614657423246602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60.760542168674704</v>
      </c>
      <c r="C29" s="191">
        <f t="shared" si="4"/>
        <v>56.369171607114247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12.891566265060241</v>
      </c>
      <c r="C30" s="194">
        <f t="shared" si="4"/>
        <v>15.173850344496072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26.347891566265059</v>
      </c>
      <c r="C31" s="197">
        <f t="shared" si="4"/>
        <v>28.456978048389679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32.730576224260254</v>
      </c>
      <c r="J32" s="191">
        <f>J23</f>
        <v>29.224813180876925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26.111784045682647</v>
      </c>
      <c r="J33" s="194">
        <f t="shared" si="5"/>
        <v>33.285315566759699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40.725038934071641</v>
      </c>
      <c r="J34" s="194">
        <f t="shared" si="6"/>
        <v>37.093724678130904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0.43260079598546458</v>
      </c>
      <c r="J35" s="197">
        <f t="shared" si="7"/>
        <v>0.39614657423246602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426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26050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7.5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17.7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-10.199999999999999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75.680000000000007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186.8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2</v>
      </c>
      <c r="C5" s="657">
        <v>1</v>
      </c>
      <c r="E5" s="28"/>
      <c r="J5" s="656" t="s">
        <v>550</v>
      </c>
      <c r="K5" s="671">
        <f>IF(ISBLANK(B5),"",B5)</f>
        <v>2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1</v>
      </c>
      <c r="C6" s="659">
        <v>2</v>
      </c>
      <c r="E6" s="44"/>
      <c r="J6" s="658" t="s">
        <v>551</v>
      </c>
      <c r="K6" s="672">
        <f t="shared" ref="K6:K10" si="0">IF(ISBLANK(B6),"",B6)</f>
        <v>1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4</v>
      </c>
      <c r="C7" s="659">
        <v>9</v>
      </c>
      <c r="E7" s="44"/>
      <c r="J7" s="658" t="s">
        <v>649</v>
      </c>
      <c r="K7" s="672">
        <f t="shared" si="0"/>
        <v>4</v>
      </c>
      <c r="L7" s="621">
        <f t="shared" si="1"/>
        <v>9</v>
      </c>
      <c r="N7" s="44"/>
    </row>
    <row r="8" spans="1:15" x14ac:dyDescent="0.25">
      <c r="A8" s="652" t="s">
        <v>650</v>
      </c>
      <c r="B8" s="653">
        <v>6</v>
      </c>
      <c r="C8" s="653">
        <v>9</v>
      </c>
      <c r="E8" s="21"/>
      <c r="J8" s="652" t="s">
        <v>650</v>
      </c>
      <c r="K8" s="672">
        <f t="shared" si="0"/>
        <v>6</v>
      </c>
      <c r="L8" s="621">
        <f t="shared" si="1"/>
        <v>9</v>
      </c>
      <c r="N8" s="21"/>
    </row>
    <row r="9" spans="1:15" x14ac:dyDescent="0.25">
      <c r="A9" s="652" t="s">
        <v>651</v>
      </c>
      <c r="B9" s="653">
        <v>22</v>
      </c>
      <c r="C9" s="653">
        <v>10</v>
      </c>
      <c r="E9" s="21"/>
      <c r="J9" s="652" t="s">
        <v>651</v>
      </c>
      <c r="K9" s="672">
        <f t="shared" si="0"/>
        <v>22</v>
      </c>
      <c r="L9" s="621">
        <f t="shared" si="1"/>
        <v>10</v>
      </c>
      <c r="N9" s="21"/>
    </row>
    <row r="10" spans="1:15" x14ac:dyDescent="0.25">
      <c r="A10" s="654" t="s">
        <v>373</v>
      </c>
      <c r="B10" s="655">
        <v>461</v>
      </c>
      <c r="C10" s="655">
        <v>23</v>
      </c>
      <c r="J10" s="654" t="s">
        <v>373</v>
      </c>
      <c r="K10" s="673">
        <f t="shared" si="0"/>
        <v>461</v>
      </c>
      <c r="L10" s="622">
        <f t="shared" si="1"/>
        <v>23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3.56</v>
      </c>
      <c r="C15" s="199"/>
      <c r="D15" s="255"/>
      <c r="E15" s="213"/>
      <c r="F15" s="255"/>
      <c r="G15" s="255"/>
      <c r="J15" s="675" t="s">
        <v>496</v>
      </c>
      <c r="K15" s="676">
        <f>B15</f>
        <v>3.56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0.41</v>
      </c>
      <c r="C16" s="199"/>
      <c r="D16" s="255"/>
      <c r="E16" s="256"/>
      <c r="F16" s="255"/>
      <c r="G16" s="255"/>
      <c r="J16" s="677" t="s">
        <v>497</v>
      </c>
      <c r="K16" s="678">
        <f>B16</f>
        <v>0.41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0.93</v>
      </c>
      <c r="C18" s="199"/>
      <c r="D18" s="257"/>
      <c r="E18" s="258"/>
      <c r="F18" s="255"/>
      <c r="G18" s="255"/>
      <c r="J18" s="680" t="s">
        <v>509</v>
      </c>
      <c r="K18" s="676">
        <f>B18</f>
        <v>0.93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2.88</v>
      </c>
      <c r="C19" s="200"/>
      <c r="D19" s="257"/>
      <c r="E19" s="258"/>
      <c r="F19" s="255"/>
      <c r="G19" s="255"/>
      <c r="J19" s="674" t="s">
        <v>510</v>
      </c>
      <c r="K19" s="678">
        <f>B19</f>
        <v>2.88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2.0299999999999998</v>
      </c>
      <c r="C21" s="255"/>
      <c r="D21" s="255"/>
      <c r="E21" s="255"/>
      <c r="F21" s="255"/>
      <c r="G21" s="255"/>
      <c r="J21" s="663" t="s">
        <v>506</v>
      </c>
      <c r="K21" s="681">
        <f>B21</f>
        <v>2.0299999999999998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1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3</v>
      </c>
      <c r="C34" s="659">
        <v>5</v>
      </c>
      <c r="E34" s="44"/>
      <c r="J34" s="658" t="s">
        <v>649</v>
      </c>
      <c r="K34" s="672">
        <f t="shared" si="2"/>
        <v>3</v>
      </c>
      <c r="L34" s="621">
        <f t="shared" si="3"/>
        <v>5</v>
      </c>
      <c r="N34" s="44"/>
    </row>
    <row r="35" spans="1:15" x14ac:dyDescent="0.25">
      <c r="A35" s="652" t="s">
        <v>650</v>
      </c>
      <c r="B35" s="653">
        <v>4</v>
      </c>
      <c r="C35" s="653">
        <v>5</v>
      </c>
      <c r="E35" s="21"/>
      <c r="J35" s="652" t="s">
        <v>650</v>
      </c>
      <c r="K35" s="672">
        <f t="shared" si="2"/>
        <v>4</v>
      </c>
      <c r="L35" s="621">
        <f t="shared" si="3"/>
        <v>5</v>
      </c>
      <c r="N35" s="21"/>
    </row>
    <row r="36" spans="1:15" x14ac:dyDescent="0.25">
      <c r="A36" s="652" t="s">
        <v>651</v>
      </c>
      <c r="B36" s="653">
        <v>4</v>
      </c>
      <c r="C36" s="653">
        <v>4</v>
      </c>
      <c r="E36" s="21"/>
      <c r="J36" s="652" t="s">
        <v>651</v>
      </c>
      <c r="K36" s="672">
        <f t="shared" si="2"/>
        <v>4</v>
      </c>
      <c r="L36" s="621">
        <f t="shared" si="3"/>
        <v>4</v>
      </c>
      <c r="N36" s="21"/>
    </row>
    <row r="37" spans="1:15" x14ac:dyDescent="0.25">
      <c r="A37" s="654" t="s">
        <v>373</v>
      </c>
      <c r="B37" s="655">
        <v>51</v>
      </c>
      <c r="C37" s="655">
        <v>11</v>
      </c>
      <c r="J37" s="654" t="s">
        <v>373</v>
      </c>
      <c r="K37" s="673">
        <f t="shared" si="2"/>
        <v>51</v>
      </c>
      <c r="L37" s="622">
        <f t="shared" si="3"/>
        <v>11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0.51</v>
      </c>
      <c r="C42" s="199"/>
      <c r="D42" s="255"/>
      <c r="E42" s="213"/>
      <c r="F42" s="255"/>
      <c r="G42" s="255"/>
      <c r="J42" s="675" t="s">
        <v>496</v>
      </c>
      <c r="K42" s="676">
        <f>B42</f>
        <v>0.51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0.22</v>
      </c>
      <c r="C43" s="199"/>
      <c r="D43" s="255"/>
      <c r="E43" s="256"/>
      <c r="F43" s="255"/>
      <c r="G43" s="255"/>
      <c r="J43" s="677" t="s">
        <v>497</v>
      </c>
      <c r="K43" s="678">
        <f>B43</f>
        <v>0.22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0.25</v>
      </c>
      <c r="C45" s="199"/>
      <c r="D45" s="257"/>
      <c r="E45" s="258"/>
      <c r="F45" s="255"/>
      <c r="G45" s="255"/>
      <c r="J45" s="680" t="s">
        <v>509</v>
      </c>
      <c r="K45" s="676">
        <f>B45</f>
        <v>0.25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0.48</v>
      </c>
      <c r="C46" s="200"/>
      <c r="D46" s="257"/>
      <c r="E46" s="258"/>
      <c r="F46" s="255"/>
      <c r="G46" s="255"/>
      <c r="J46" s="674" t="s">
        <v>510</v>
      </c>
      <c r="K46" s="678">
        <f>B46</f>
        <v>0.48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0.37</v>
      </c>
      <c r="C48" s="255"/>
      <c r="D48" s="255"/>
      <c r="E48" s="255"/>
      <c r="F48" s="255"/>
      <c r="G48" s="255"/>
      <c r="J48" s="663" t="s">
        <v>506</v>
      </c>
      <c r="K48" s="681">
        <f>B48</f>
        <v>0.37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2520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200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2520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38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1.5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0.6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0.17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1.9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64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1.1100000000000001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91.2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81.900000000000006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0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</v>
      </c>
      <c r="C4" s="602">
        <v>4.8</v>
      </c>
      <c r="D4" s="602">
        <v>62.2</v>
      </c>
      <c r="E4" s="602">
        <v>1.01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29.5</v>
      </c>
      <c r="E5" s="753">
        <v>0.84</v>
      </c>
      <c r="G5" s="649" t="s">
        <v>454</v>
      </c>
      <c r="H5" s="650">
        <f>IF(ISBLANK(B4),"",B4)</f>
        <v>1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64</v>
      </c>
      <c r="E6" s="961">
        <v>1.1100000000000001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4.8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29</v>
      </c>
      <c r="C4" s="645">
        <v>1.1000000000000001</v>
      </c>
      <c r="D4" s="645"/>
      <c r="E4" s="645">
        <v>0.17</v>
      </c>
      <c r="F4" s="645">
        <v>0.8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27</v>
      </c>
      <c r="C5" s="604">
        <v>1</v>
      </c>
      <c r="D5" s="604"/>
      <c r="E5" s="604">
        <v>0.17</v>
      </c>
      <c r="F5" s="604">
        <v>0.8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38</v>
      </c>
      <c r="C6" s="604">
        <v>1.5</v>
      </c>
      <c r="D6" s="604">
        <v>0.9</v>
      </c>
      <c r="E6" s="604">
        <v>0.17</v>
      </c>
      <c r="F6" s="604">
        <v>0.6</v>
      </c>
      <c r="G6" s="604">
        <v>1.9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98</v>
      </c>
      <c r="C5" s="604">
        <v>97</v>
      </c>
      <c r="D5" s="604">
        <v>2</v>
      </c>
      <c r="E5" s="604">
        <v>7.4</v>
      </c>
      <c r="F5" s="255"/>
      <c r="G5" s="255"/>
      <c r="H5" s="255"/>
    </row>
    <row r="6" spans="1:8" x14ac:dyDescent="0.25">
      <c r="A6" s="362">
        <v>2021</v>
      </c>
      <c r="B6" s="604">
        <v>95.1</v>
      </c>
      <c r="C6" s="604">
        <v>100</v>
      </c>
      <c r="D6" s="604">
        <v>7</v>
      </c>
      <c r="E6" s="604">
        <v>26.3</v>
      </c>
      <c r="F6" s="255"/>
      <c r="G6" s="255"/>
      <c r="H6" s="255"/>
    </row>
    <row r="7" spans="1:8" x14ac:dyDescent="0.25">
      <c r="A7" s="483">
        <v>2022</v>
      </c>
      <c r="B7" s="1076">
        <v>91.2</v>
      </c>
      <c r="C7" s="1076">
        <v>81.900000000000006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7.4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26.3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1055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4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7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151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3697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52129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2001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884</v>
      </c>
      <c r="C5" s="1043">
        <v>448</v>
      </c>
      <c r="D5" s="602">
        <v>436</v>
      </c>
      <c r="G5" s="873" t="s">
        <v>126</v>
      </c>
      <c r="H5" s="639">
        <f>IF(ISBLANK(D7),"",D7)</f>
        <v>559</v>
      </c>
    </row>
    <row r="6" spans="1:17" x14ac:dyDescent="0.25">
      <c r="A6" s="643">
        <v>2021</v>
      </c>
      <c r="B6" s="1043">
        <v>931</v>
      </c>
      <c r="C6" s="1043">
        <v>421</v>
      </c>
      <c r="D6" s="604">
        <v>510</v>
      </c>
      <c r="G6" s="637" t="s">
        <v>127</v>
      </c>
      <c r="H6" s="625">
        <f>IF(ISBLANK(C7),"",C7)</f>
        <v>496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1055</v>
      </c>
      <c r="C7" s="1043">
        <v>496</v>
      </c>
      <c r="D7" s="619">
        <v>559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559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496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8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0.5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1.5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2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30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0.5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1460</v>
      </c>
      <c r="C6" s="55">
        <v>785</v>
      </c>
      <c r="D6" s="55">
        <v>675</v>
      </c>
      <c r="E6" s="70">
        <v>1859</v>
      </c>
      <c r="F6" s="55">
        <v>988</v>
      </c>
      <c r="G6" s="110">
        <v>871</v>
      </c>
      <c r="H6" s="55">
        <v>1099</v>
      </c>
      <c r="I6" s="55">
        <v>583</v>
      </c>
      <c r="J6" s="55">
        <v>516</v>
      </c>
      <c r="K6" s="70">
        <v>4140</v>
      </c>
      <c r="L6" s="55">
        <v>2200</v>
      </c>
      <c r="M6" s="110">
        <v>1940</v>
      </c>
      <c r="N6" s="70">
        <v>4295</v>
      </c>
      <c r="O6" s="55">
        <v>2280</v>
      </c>
      <c r="P6" s="110">
        <v>2015</v>
      </c>
      <c r="Q6" s="70">
        <v>17020</v>
      </c>
      <c r="R6" s="55">
        <v>8598</v>
      </c>
      <c r="S6" s="110">
        <v>8422</v>
      </c>
      <c r="T6" s="70">
        <v>26954</v>
      </c>
      <c r="U6" s="55">
        <v>13325</v>
      </c>
      <c r="V6" s="162">
        <v>13629</v>
      </c>
    </row>
    <row r="7" spans="1:22" x14ac:dyDescent="0.25">
      <c r="A7" s="288">
        <v>2021</v>
      </c>
      <c r="B7" s="169">
        <v>1472</v>
      </c>
      <c r="C7" s="94">
        <v>787</v>
      </c>
      <c r="D7" s="94">
        <v>685</v>
      </c>
      <c r="E7" s="169">
        <v>1805</v>
      </c>
      <c r="F7" s="94">
        <v>964</v>
      </c>
      <c r="G7" s="171">
        <v>841</v>
      </c>
      <c r="H7" s="94">
        <v>1081</v>
      </c>
      <c r="I7" s="94">
        <v>560</v>
      </c>
      <c r="J7" s="94">
        <v>521</v>
      </c>
      <c r="K7" s="169">
        <v>4087</v>
      </c>
      <c r="L7" s="94">
        <v>2169</v>
      </c>
      <c r="M7" s="171">
        <v>1918</v>
      </c>
      <c r="N7" s="169">
        <v>4226</v>
      </c>
      <c r="O7" s="94">
        <v>2228</v>
      </c>
      <c r="P7" s="171">
        <v>1998</v>
      </c>
      <c r="Q7" s="169">
        <v>16712</v>
      </c>
      <c r="R7" s="94">
        <v>8444</v>
      </c>
      <c r="S7" s="171">
        <v>8268</v>
      </c>
      <c r="T7" s="214">
        <v>26602</v>
      </c>
      <c r="U7" s="58">
        <v>13157</v>
      </c>
      <c r="V7" s="162">
        <v>13445</v>
      </c>
    </row>
    <row r="8" spans="1:22" x14ac:dyDescent="0.25">
      <c r="A8" s="221">
        <v>2022</v>
      </c>
      <c r="B8" s="72">
        <v>1494</v>
      </c>
      <c r="C8" s="61">
        <v>783</v>
      </c>
      <c r="D8" s="61">
        <v>711</v>
      </c>
      <c r="E8" s="72">
        <v>1821</v>
      </c>
      <c r="F8" s="61">
        <v>974</v>
      </c>
      <c r="G8" s="111">
        <v>847</v>
      </c>
      <c r="H8" s="61">
        <v>1074</v>
      </c>
      <c r="I8" s="61">
        <v>559</v>
      </c>
      <c r="J8" s="61">
        <v>515</v>
      </c>
      <c r="K8" s="72">
        <v>4130</v>
      </c>
      <c r="L8" s="61">
        <v>2183</v>
      </c>
      <c r="M8" s="111">
        <v>1947</v>
      </c>
      <c r="N8" s="72">
        <v>3924</v>
      </c>
      <c r="O8" s="61">
        <v>2036</v>
      </c>
      <c r="P8" s="111">
        <v>1888</v>
      </c>
      <c r="Q8" s="72">
        <v>16219</v>
      </c>
      <c r="R8" s="61">
        <v>8181</v>
      </c>
      <c r="S8" s="111">
        <v>8038</v>
      </c>
      <c r="T8" s="72">
        <v>26050</v>
      </c>
      <c r="U8" s="61">
        <v>12879</v>
      </c>
      <c r="V8" s="111">
        <v>13171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1494</v>
      </c>
      <c r="C15" s="174">
        <f>E8</f>
        <v>1821</v>
      </c>
      <c r="D15" s="174">
        <f>H8</f>
        <v>1074</v>
      </c>
      <c r="E15" s="174">
        <f>K8</f>
        <v>4130</v>
      </c>
      <c r="F15" s="174">
        <f>N8</f>
        <v>3924</v>
      </c>
      <c r="G15" s="174">
        <f>Q8</f>
        <v>16219</v>
      </c>
      <c r="H15" s="336">
        <f>T8</f>
        <v>26050</v>
      </c>
      <c r="M15" s="174">
        <f>K8</f>
        <v>4130</v>
      </c>
      <c r="N15" s="174">
        <f>H15-E15-O15</f>
        <v>15404</v>
      </c>
      <c r="O15" s="174">
        <f>H15-(B15+C15+G15)</f>
        <v>6516</v>
      </c>
      <c r="P15" s="29"/>
      <c r="Q15" s="100">
        <f>M15/H15*100</f>
        <v>15.854126679462571</v>
      </c>
      <c r="R15" s="100">
        <f>N15/H15*100</f>
        <v>59.132437619961607</v>
      </c>
      <c r="S15" s="100">
        <f>O15/H15*100</f>
        <v>25.013435700575815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15.854126679462571</v>
      </c>
      <c r="R18" s="100">
        <f>N15/H15*100</f>
        <v>59.132437619961607</v>
      </c>
      <c r="S18" s="100">
        <f>O15/H15*100</f>
        <v>25.013435700575815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4.8</v>
      </c>
      <c r="C23" s="363"/>
      <c r="D23" s="363"/>
      <c r="E23" s="169">
        <v>0</v>
      </c>
      <c r="F23" s="363"/>
      <c r="G23" s="364"/>
      <c r="H23" s="169">
        <v>4.78</v>
      </c>
      <c r="I23" s="94">
        <v>9.01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5.0999999999999996</v>
      </c>
      <c r="F24" s="363"/>
      <c r="G24" s="364"/>
      <c r="H24" s="169">
        <v>5.08</v>
      </c>
      <c r="I24" s="94">
        <v>0</v>
      </c>
      <c r="J24" s="171">
        <v>10.75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9.01</v>
      </c>
      <c r="F32" s="702">
        <f>A23</f>
        <v>2020</v>
      </c>
      <c r="G32" s="676">
        <f>IF(ISBLANK(J23),"",J23)</f>
        <v>0</v>
      </c>
      <c r="H32" s="676">
        <f>IF(ISBLANK(I23),"",I23)</f>
        <v>9.01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10.75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10.75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8</v>
      </c>
      <c r="C4" s="602">
        <v>1</v>
      </c>
      <c r="D4" s="602">
        <v>2</v>
      </c>
      <c r="E4" s="601">
        <v>1</v>
      </c>
      <c r="F4" s="602">
        <v>2.4</v>
      </c>
      <c r="G4" s="602">
        <v>0.5</v>
      </c>
    </row>
    <row r="5" spans="1:10" x14ac:dyDescent="0.25">
      <c r="A5" s="288">
        <v>2021</v>
      </c>
      <c r="B5" s="753">
        <v>7</v>
      </c>
      <c r="C5" s="753">
        <v>1</v>
      </c>
      <c r="D5" s="753">
        <v>2</v>
      </c>
      <c r="E5" s="755">
        <v>1</v>
      </c>
      <c r="F5" s="753">
        <v>2.2000000000000002</v>
      </c>
      <c r="G5" s="753">
        <v>0.5</v>
      </c>
    </row>
    <row r="6" spans="1:10" x14ac:dyDescent="0.25">
      <c r="A6" s="220">
        <v>2022</v>
      </c>
      <c r="B6" s="754">
        <v>6</v>
      </c>
      <c r="C6" s="754">
        <v>1</v>
      </c>
      <c r="D6" s="754">
        <v>2</v>
      </c>
      <c r="E6" s="756">
        <v>1</v>
      </c>
      <c r="F6" s="754">
        <v>2</v>
      </c>
      <c r="G6" s="754">
        <v>0.5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8</v>
      </c>
      <c r="C11" s="80">
        <f>IF(ISBLANK(D4),"",D4)</f>
        <v>2</v>
      </c>
      <c r="E11" s="103">
        <f>A4</f>
        <v>2020</v>
      </c>
      <c r="F11" s="80">
        <f>IF(ISBLANK(B4),"",B4)</f>
        <v>8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7</v>
      </c>
      <c r="C12" s="80">
        <f>IF(ISBLANK(D5),"",D5)</f>
        <v>2</v>
      </c>
      <c r="E12" s="103">
        <f t="shared" ref="E12:E13" si="1">A5</f>
        <v>2021</v>
      </c>
      <c r="F12" s="80">
        <f t="shared" ref="F12:F13" si="2">IF(ISBLANK(B5),"",B5)</f>
        <v>7</v>
      </c>
      <c r="G12" s="80">
        <f t="shared" ref="G12:G13" si="3">IF(ISBLANK(D5),"",D5)</f>
        <v>2</v>
      </c>
    </row>
    <row r="13" spans="1:10" x14ac:dyDescent="0.25">
      <c r="A13" s="156">
        <f t="shared" si="0"/>
        <v>2022</v>
      </c>
      <c r="B13" s="83">
        <f>IF(ISBLANK(B6),"",B6)</f>
        <v>6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6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1</v>
      </c>
      <c r="E18" s="605">
        <f>A4</f>
        <v>2020</v>
      </c>
      <c r="F18" s="100">
        <f>IF(ISBLANK(C4),"",C4)</f>
        <v>1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1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1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1</v>
      </c>
      <c r="E20" s="156">
        <f t="shared" si="5"/>
        <v>2022</v>
      </c>
      <c r="F20" s="83">
        <f>IF(ISBLANK(C6),"",C6)</f>
        <v>1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189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330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8.1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122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162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443</v>
      </c>
    </row>
    <row r="17" spans="2:3" x14ac:dyDescent="0.25">
      <c r="B17" s="255">
        <v>2021</v>
      </c>
      <c r="C17" s="1010">
        <v>376</v>
      </c>
    </row>
    <row r="18" spans="2:3" x14ac:dyDescent="0.25">
      <c r="B18" s="255">
        <v>2022</v>
      </c>
      <c r="C18" s="1010">
        <v>330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443</v>
      </c>
    </row>
    <row r="22" spans="2:3" x14ac:dyDescent="0.25">
      <c r="B22" s="638">
        <f>B17</f>
        <v>2021</v>
      </c>
      <c r="C22" s="638">
        <f t="shared" ref="C22:C23" si="0">IF(ISBLANK(C17),"",C17)</f>
        <v>376</v>
      </c>
    </row>
    <row r="23" spans="2:3" x14ac:dyDescent="0.25">
      <c r="B23" s="638">
        <f>B18</f>
        <v>2022</v>
      </c>
      <c r="C23" s="638">
        <f t="shared" si="0"/>
        <v>330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21</v>
      </c>
      <c r="C5" s="55">
        <v>32</v>
      </c>
      <c r="D5" s="55">
        <v>23</v>
      </c>
      <c r="E5" s="271">
        <f>SUM(B5:D5)</f>
        <v>76</v>
      </c>
      <c r="F5" s="71">
        <v>218</v>
      </c>
      <c r="G5" s="70">
        <v>0.5</v>
      </c>
      <c r="H5" s="55">
        <v>0.2</v>
      </c>
      <c r="I5" s="110">
        <v>0.3</v>
      </c>
      <c r="J5" s="71">
        <v>0.8</v>
      </c>
    </row>
    <row r="6" spans="1:10" x14ac:dyDescent="0.25">
      <c r="A6" s="288">
        <v>2021</v>
      </c>
      <c r="B6" s="759">
        <v>19</v>
      </c>
      <c r="C6" s="760">
        <v>29</v>
      </c>
      <c r="D6" s="760">
        <v>20</v>
      </c>
      <c r="E6" s="272">
        <f>SUM(B6:D6)</f>
        <v>68</v>
      </c>
      <c r="F6" s="216">
        <v>179</v>
      </c>
      <c r="G6" s="459">
        <v>0.5</v>
      </c>
      <c r="H6" s="460">
        <v>0.2</v>
      </c>
      <c r="I6" s="765">
        <v>0.3</v>
      </c>
      <c r="J6" s="216">
        <v>0.7</v>
      </c>
    </row>
    <row r="7" spans="1:10" x14ac:dyDescent="0.25">
      <c r="A7" s="220">
        <v>2022</v>
      </c>
      <c r="B7" s="169">
        <v>18</v>
      </c>
      <c r="C7" s="94">
        <v>33</v>
      </c>
      <c r="D7" s="94">
        <v>18</v>
      </c>
      <c r="E7" s="449">
        <f>SUM(B7:D7)</f>
        <v>69</v>
      </c>
      <c r="F7" s="170">
        <v>189</v>
      </c>
      <c r="G7" s="169">
        <v>0.4</v>
      </c>
      <c r="H7" s="94">
        <v>0.2</v>
      </c>
      <c r="I7" s="171">
        <v>0.3</v>
      </c>
      <c r="J7" s="170">
        <v>0.7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218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179</v>
      </c>
      <c r="C14" s="28"/>
      <c r="D14" s="28"/>
      <c r="F14" s="627" t="s">
        <v>1534</v>
      </c>
      <c r="G14" s="623">
        <f>IF(ISBLANK(B7),"",B7)</f>
        <v>18</v>
      </c>
      <c r="I14" s="627" t="s">
        <v>1537</v>
      </c>
      <c r="J14" s="623">
        <f>IF(ISBLANK(B7),"",B7)</f>
        <v>18</v>
      </c>
    </row>
    <row r="15" spans="1:10" x14ac:dyDescent="0.25">
      <c r="A15" s="626">
        <f t="shared" ref="A15" si="1">A7</f>
        <v>2022</v>
      </c>
      <c r="B15" s="625">
        <f t="shared" si="0"/>
        <v>189</v>
      </c>
      <c r="C15" s="28"/>
      <c r="D15" s="28"/>
      <c r="F15" s="628" t="s">
        <v>1535</v>
      </c>
      <c r="G15" s="624">
        <f>IF(ISBLANK(C7),"",C7)</f>
        <v>33</v>
      </c>
      <c r="I15" s="628" t="s">
        <v>1546</v>
      </c>
      <c r="J15" s="624">
        <f>IF(ISBLANK(C7),"",C7)</f>
        <v>33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18</v>
      </c>
      <c r="I16" s="629" t="s">
        <v>1547</v>
      </c>
      <c r="J16" s="625">
        <f>IF(ISBLANK(D7),"",D7)</f>
        <v>18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6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51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3.5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16</v>
      </c>
      <c r="C6" s="761"/>
      <c r="D6" s="761"/>
      <c r="E6" s="459">
        <v>5.5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15</v>
      </c>
      <c r="C7" s="761"/>
      <c r="D7" s="761"/>
      <c r="E7" s="459">
        <v>5.3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10</v>
      </c>
      <c r="C8" s="762"/>
      <c r="D8" s="762"/>
      <c r="E8" s="603">
        <v>3.5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16</v>
      </c>
      <c r="C16" s="757"/>
      <c r="I16" s="702">
        <f>A6</f>
        <v>2020</v>
      </c>
      <c r="J16" s="676">
        <f>IF(ISBLANK(E6),"",E6)</f>
        <v>5.5</v>
      </c>
      <c r="K16" s="758"/>
    </row>
    <row r="17" spans="1:10" x14ac:dyDescent="0.25">
      <c r="A17" s="703">
        <f>A7</f>
        <v>2021</v>
      </c>
      <c r="B17" s="855">
        <f>IF(ISBLANK(B7),"",B7)</f>
        <v>15</v>
      </c>
      <c r="C17" s="757"/>
      <c r="I17" s="703">
        <f>A7</f>
        <v>2021</v>
      </c>
      <c r="J17" s="855">
        <f>IF(ISBLANK(E7),"",E7)</f>
        <v>5.3</v>
      </c>
    </row>
    <row r="18" spans="1:10" x14ac:dyDescent="0.25">
      <c r="A18" s="704">
        <f>A8</f>
        <v>2022</v>
      </c>
      <c r="B18" s="678">
        <f>IF(ISBLANK(B8),"",B8)</f>
        <v>10</v>
      </c>
      <c r="C18" s="757"/>
      <c r="I18" s="704">
        <f>A8</f>
        <v>2022</v>
      </c>
      <c r="J18" s="678">
        <f>IF(ISBLANK(E8),"",E8)</f>
        <v>3.5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9</v>
      </c>
      <c r="D5" s="451">
        <f>IF(ISBLANK(B5),"",A5)</f>
        <v>2020</v>
      </c>
      <c r="E5" s="620">
        <f>IF(ISBLANK(B5),"",B5)</f>
        <v>9</v>
      </c>
      <c r="K5" s="219">
        <v>2020</v>
      </c>
      <c r="L5" s="657">
        <v>1.9</v>
      </c>
    </row>
    <row r="6" spans="1:12" x14ac:dyDescent="0.25">
      <c r="A6" s="231">
        <v>2021</v>
      </c>
      <c r="B6" s="604">
        <v>8</v>
      </c>
      <c r="D6" s="452">
        <f>IF(ISBLANK(B6),"",A6)</f>
        <v>2021</v>
      </c>
      <c r="E6" s="621">
        <f>IF(ISBLANK(B6),"",B6)</f>
        <v>8</v>
      </c>
      <c r="K6" s="288">
        <v>2021</v>
      </c>
      <c r="L6" s="659">
        <v>1.7</v>
      </c>
    </row>
    <row r="7" spans="1:12" x14ac:dyDescent="0.25">
      <c r="A7" s="123">
        <v>2022</v>
      </c>
      <c r="B7" s="619">
        <v>8</v>
      </c>
      <c r="D7" s="381">
        <f>IF(ISBLANK(B7),"",A7)</f>
        <v>2022</v>
      </c>
      <c r="E7" s="622">
        <f>IF(ISBLANK(B7),"",B7)</f>
        <v>8</v>
      </c>
      <c r="K7" s="221">
        <v>2022</v>
      </c>
      <c r="L7" s="619">
        <v>1.5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7</v>
      </c>
      <c r="C4" s="645">
        <v>63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4</v>
      </c>
      <c r="C5" s="604">
        <v>68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6</v>
      </c>
      <c r="C6" s="604">
        <v>51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7</v>
      </c>
      <c r="C5" s="645">
        <v>3827</v>
      </c>
      <c r="D5" s="645">
        <v>126</v>
      </c>
      <c r="E5" s="871">
        <v>3.3</v>
      </c>
      <c r="F5" s="1048">
        <v>3.4</v>
      </c>
      <c r="G5" s="1048">
        <v>3.2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6</v>
      </c>
      <c r="C6" s="659">
        <v>4402</v>
      </c>
      <c r="D6" s="659">
        <v>155</v>
      </c>
      <c r="E6" s="659">
        <v>3.5</v>
      </c>
      <c r="F6" s="659">
        <v>3.2</v>
      </c>
      <c r="G6" s="659">
        <v>3.8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7</v>
      </c>
      <c r="C7" s="619">
        <v>3697</v>
      </c>
      <c r="D7" s="619">
        <v>151</v>
      </c>
      <c r="E7" s="619">
        <v>4</v>
      </c>
      <c r="F7" s="619">
        <v>3.9</v>
      </c>
      <c r="G7" s="619">
        <v>4.2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10.8</v>
      </c>
      <c r="C4" s="657">
        <v>135</v>
      </c>
      <c r="D4" s="657">
        <v>3.3</v>
      </c>
      <c r="E4" s="657">
        <v>152</v>
      </c>
      <c r="F4" s="657">
        <v>0.6</v>
      </c>
      <c r="G4" s="657">
        <v>10</v>
      </c>
      <c r="H4" s="657">
        <v>2</v>
      </c>
      <c r="I4" s="657">
        <v>26</v>
      </c>
      <c r="J4" s="657">
        <v>0.4</v>
      </c>
      <c r="K4" s="255"/>
      <c r="L4" s="255"/>
      <c r="M4" s="255"/>
    </row>
    <row r="5" spans="1:13" x14ac:dyDescent="0.25">
      <c r="A5" s="488">
        <v>2021</v>
      </c>
      <c r="B5" s="604">
        <v>9.3000000000000007</v>
      </c>
      <c r="C5" s="604">
        <v>114</v>
      </c>
      <c r="D5" s="604">
        <v>2.8</v>
      </c>
      <c r="E5" s="604">
        <v>147</v>
      </c>
      <c r="F5" s="604">
        <v>0.6</v>
      </c>
      <c r="G5" s="604">
        <v>9</v>
      </c>
      <c r="H5" s="604">
        <v>2</v>
      </c>
      <c r="I5" s="604">
        <v>30</v>
      </c>
      <c r="J5" s="604">
        <v>0.5</v>
      </c>
      <c r="K5" s="255"/>
      <c r="L5" s="255"/>
      <c r="M5" s="255"/>
    </row>
    <row r="6" spans="1:13" x14ac:dyDescent="0.25">
      <c r="A6" s="483">
        <v>2022</v>
      </c>
      <c r="B6" s="619">
        <v>8.1</v>
      </c>
      <c r="C6" s="619">
        <v>122</v>
      </c>
      <c r="D6" s="619">
        <v>3</v>
      </c>
      <c r="E6" s="619">
        <v>162</v>
      </c>
      <c r="F6" s="619">
        <v>0.6</v>
      </c>
      <c r="G6" s="619">
        <v>8</v>
      </c>
      <c r="H6" s="619">
        <v>2</v>
      </c>
      <c r="I6" s="619">
        <v>30</v>
      </c>
      <c r="J6" s="619">
        <v>0.5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5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147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19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209</v>
      </c>
      <c r="C4" s="1015">
        <v>111</v>
      </c>
      <c r="D4" s="1015">
        <v>98</v>
      </c>
      <c r="E4" s="1014">
        <v>501</v>
      </c>
      <c r="F4" s="1015">
        <v>242</v>
      </c>
      <c r="G4" s="1015">
        <v>259</v>
      </c>
      <c r="H4" s="1016">
        <v>7.8</v>
      </c>
      <c r="I4" s="1016">
        <v>18.600000000000001</v>
      </c>
      <c r="J4" s="1016">
        <v>-10.8</v>
      </c>
      <c r="K4" s="70">
        <v>294</v>
      </c>
      <c r="L4" s="55">
        <v>131</v>
      </c>
      <c r="M4" s="110">
        <v>163</v>
      </c>
      <c r="N4" s="55">
        <v>328</v>
      </c>
      <c r="O4" s="55">
        <v>141</v>
      </c>
      <c r="P4" s="110">
        <v>187</v>
      </c>
    </row>
    <row r="5" spans="1:17" x14ac:dyDescent="0.25">
      <c r="A5" s="288">
        <v>2021</v>
      </c>
      <c r="B5" s="1017">
        <v>197</v>
      </c>
      <c r="C5" s="1018">
        <v>104</v>
      </c>
      <c r="D5" s="1018">
        <v>93</v>
      </c>
      <c r="E5" s="1017">
        <v>588</v>
      </c>
      <c r="F5" s="1018">
        <v>298</v>
      </c>
      <c r="G5" s="1018">
        <v>290</v>
      </c>
      <c r="H5" s="1019">
        <v>7.4</v>
      </c>
      <c r="I5" s="1019">
        <v>22.1</v>
      </c>
      <c r="J5" s="1019">
        <v>-14.7</v>
      </c>
      <c r="K5" s="214">
        <v>411</v>
      </c>
      <c r="L5" s="58">
        <v>169</v>
      </c>
      <c r="M5" s="162">
        <v>242</v>
      </c>
      <c r="N5" s="58">
        <v>399</v>
      </c>
      <c r="O5" s="58">
        <v>169</v>
      </c>
      <c r="P5" s="162">
        <v>230</v>
      </c>
    </row>
    <row r="6" spans="1:17" x14ac:dyDescent="0.25">
      <c r="A6" s="221">
        <v>2022</v>
      </c>
      <c r="B6" s="1020">
        <v>195</v>
      </c>
      <c r="C6" s="1021">
        <v>104</v>
      </c>
      <c r="D6" s="1021">
        <v>91</v>
      </c>
      <c r="E6" s="1020">
        <v>460</v>
      </c>
      <c r="F6" s="1021">
        <v>211</v>
      </c>
      <c r="G6" s="1021">
        <v>249</v>
      </c>
      <c r="H6" s="1022">
        <v>7.5</v>
      </c>
      <c r="I6" s="1022">
        <v>17.7</v>
      </c>
      <c r="J6" s="1022">
        <v>-10.199999999999999</v>
      </c>
      <c r="K6" s="1023">
        <v>417</v>
      </c>
      <c r="L6" s="1024">
        <v>181</v>
      </c>
      <c r="M6" s="1025">
        <v>236</v>
      </c>
      <c r="N6" s="1024">
        <v>488</v>
      </c>
      <c r="O6" s="1024">
        <v>214</v>
      </c>
      <c r="P6" s="1025">
        <v>274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98</v>
      </c>
      <c r="C13" s="321">
        <f>IF(ISBLANK(C4),"",C4)</f>
        <v>111</v>
      </c>
      <c r="D13" s="366"/>
      <c r="E13" s="324">
        <f>A4</f>
        <v>2020</v>
      </c>
      <c r="F13" s="321">
        <f>IF(ISBLANK(G4),"",G4)</f>
        <v>259</v>
      </c>
      <c r="G13" s="321">
        <f>IF(ISBLANK(F4),"",F4)</f>
        <v>242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93</v>
      </c>
      <c r="C14" s="322">
        <f t="shared" ref="C14:C15" si="2">IF(ISBLANK(C5),"",C5)</f>
        <v>104</v>
      </c>
      <c r="D14" s="366"/>
      <c r="E14" s="325">
        <f t="shared" ref="E14:E15" si="3">A5</f>
        <v>2021</v>
      </c>
      <c r="F14" s="322">
        <f t="shared" ref="F14:F15" si="4">IF(ISBLANK(G5),"",G5)</f>
        <v>290</v>
      </c>
      <c r="G14" s="322">
        <f t="shared" ref="G14:G15" si="5">IF(ISBLANK(F5),"",F5)</f>
        <v>298</v>
      </c>
      <c r="H14" s="391"/>
      <c r="I14" s="391"/>
      <c r="J14" s="48"/>
      <c r="K14" s="327" t="s">
        <v>544</v>
      </c>
      <c r="L14" s="330">
        <f>IF(ISBLANK(K4),"",K4)</f>
        <v>294</v>
      </c>
      <c r="M14" s="330">
        <f>IF(ISBLANK(K5),"",K5)</f>
        <v>411</v>
      </c>
      <c r="N14" s="330">
        <f>IF(ISBLANK(K6),"",K6)</f>
        <v>417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91</v>
      </c>
      <c r="C15" s="323">
        <f t="shared" si="2"/>
        <v>104</v>
      </c>
      <c r="E15" s="326">
        <f t="shared" si="3"/>
        <v>2022</v>
      </c>
      <c r="F15" s="323">
        <f t="shared" si="4"/>
        <v>249</v>
      </c>
      <c r="G15" s="323">
        <f t="shared" si="5"/>
        <v>211</v>
      </c>
      <c r="H15" s="213"/>
      <c r="I15" s="213"/>
      <c r="J15" s="28"/>
      <c r="K15" s="328" t="s">
        <v>543</v>
      </c>
      <c r="L15" s="331">
        <f>IF(ISBLANK(N4),"",N4)</f>
        <v>328</v>
      </c>
      <c r="M15" s="331">
        <f>IF(ISBLANK(N5),"",N5)</f>
        <v>399</v>
      </c>
      <c r="N15" s="331">
        <f>IF(ISBLANK(N6),"",N6)</f>
        <v>488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294</v>
      </c>
      <c r="M19" s="330">
        <f>IF(ISBLANK(K5),"",K5)</f>
        <v>411</v>
      </c>
      <c r="N19" s="330">
        <f>IF(ISBLANK(K6),"",K6)</f>
        <v>417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328</v>
      </c>
      <c r="M20" s="331">
        <f>IF(ISBLANK(N5),"",N5)</f>
        <v>399</v>
      </c>
      <c r="N20" s="331">
        <f>IF(ISBLANK(N6),"",N6)</f>
        <v>488</v>
      </c>
      <c r="O20" s="366"/>
    </row>
    <row r="21" spans="1:15" x14ac:dyDescent="0.25">
      <c r="A21" s="324">
        <f>A4</f>
        <v>2020</v>
      </c>
      <c r="B21" s="321">
        <f>IF(ISBLANK(D4),"",D4)</f>
        <v>98</v>
      </c>
      <c r="C21" s="321">
        <f>IF(ISBLANK(C4),"",C4)</f>
        <v>111</v>
      </c>
      <c r="E21" s="324">
        <f>A4</f>
        <v>2020</v>
      </c>
      <c r="F21" s="321">
        <f>IF(ISBLANK(G4),"",G4)</f>
        <v>259</v>
      </c>
      <c r="G21" s="321">
        <f>IF(ISBLANK(F4),"",F4)</f>
        <v>242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93</v>
      </c>
      <c r="C22" s="322">
        <f t="shared" ref="C22:C23" si="8">IF(ISBLANK(C5),"",C5)</f>
        <v>104</v>
      </c>
      <c r="E22" s="325">
        <f t="shared" ref="E22:E23" si="9">A5</f>
        <v>2021</v>
      </c>
      <c r="F22" s="322">
        <f t="shared" ref="F22:F23" si="10">IF(ISBLANK(G5),"",G5)</f>
        <v>290</v>
      </c>
      <c r="G22" s="322">
        <f t="shared" ref="G22:G23" si="11">IF(ISBLANK(F5),"",F5)</f>
        <v>298</v>
      </c>
    </row>
    <row r="23" spans="1:15" x14ac:dyDescent="0.25">
      <c r="A23" s="326">
        <f t="shared" si="6"/>
        <v>2022</v>
      </c>
      <c r="B23" s="323">
        <f t="shared" si="7"/>
        <v>91</v>
      </c>
      <c r="C23" s="323">
        <f t="shared" si="8"/>
        <v>104</v>
      </c>
      <c r="E23" s="326">
        <f t="shared" si="9"/>
        <v>2022</v>
      </c>
      <c r="F23" s="323">
        <f t="shared" si="10"/>
        <v>249</v>
      </c>
      <c r="G23" s="323">
        <f t="shared" si="11"/>
        <v>211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9</v>
      </c>
      <c r="C5" s="613"/>
      <c r="D5" s="613"/>
      <c r="E5" s="601">
        <v>21</v>
      </c>
      <c r="F5" s="618"/>
      <c r="G5" s="947"/>
      <c r="H5" s="601">
        <v>165</v>
      </c>
      <c r="I5" s="618">
        <v>64</v>
      </c>
      <c r="J5" s="618">
        <v>101</v>
      </c>
      <c r="K5" s="618"/>
      <c r="L5" s="947"/>
    </row>
    <row r="6" spans="1:12" x14ac:dyDescent="0.25">
      <c r="A6" s="288">
        <v>2021</v>
      </c>
      <c r="B6" s="603">
        <v>2</v>
      </c>
      <c r="C6" s="614"/>
      <c r="D6" s="614"/>
      <c r="E6" s="1043">
        <v>14</v>
      </c>
      <c r="F6" s="1037"/>
      <c r="G6" s="982"/>
      <c r="H6" s="1043">
        <v>165</v>
      </c>
      <c r="I6" s="1037">
        <v>53</v>
      </c>
      <c r="J6" s="1037">
        <v>112</v>
      </c>
      <c r="K6" s="1037"/>
      <c r="L6" s="982"/>
    </row>
    <row r="7" spans="1:12" x14ac:dyDescent="0.25">
      <c r="A7" s="220">
        <v>2022</v>
      </c>
      <c r="B7" s="603">
        <v>5</v>
      </c>
      <c r="C7" s="614"/>
      <c r="D7" s="614"/>
      <c r="E7" s="1043">
        <v>19</v>
      </c>
      <c r="F7" s="1037"/>
      <c r="G7" s="982"/>
      <c r="H7" s="1043">
        <v>147</v>
      </c>
      <c r="I7" s="1037">
        <v>54</v>
      </c>
      <c r="J7" s="1037">
        <v>93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54</v>
      </c>
    </row>
    <row r="15" spans="1:12" ht="30" x14ac:dyDescent="0.25">
      <c r="A15" s="835" t="s">
        <v>1551</v>
      </c>
      <c r="B15" s="625">
        <f>IF(ISBLANK(J7),"",J7)</f>
        <v>93</v>
      </c>
    </row>
    <row r="17" spans="1:2" x14ac:dyDescent="0.25">
      <c r="A17" s="627" t="s">
        <v>1548</v>
      </c>
      <c r="B17" s="623">
        <f>IF(ISBLANK(I7),"",I7)</f>
        <v>54</v>
      </c>
    </row>
    <row r="18" spans="1:2" x14ac:dyDescent="0.25">
      <c r="A18" s="629" t="s">
        <v>1549</v>
      </c>
      <c r="B18" s="625">
        <f>IF(ISBLANK(J7),"",J7)</f>
        <v>93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52.6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40.4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58</v>
      </c>
      <c r="C6" s="616">
        <v>30.8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57.9</v>
      </c>
      <c r="C10" s="616">
        <v>32.700000000000003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52.6</v>
      </c>
      <c r="C14" s="73">
        <v>40.4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254.42500000000001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1020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9000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32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7500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13753.03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32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1.2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31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254.42500000000001</v>
      </c>
      <c r="C5" s="613">
        <v>227.72499999999999</v>
      </c>
      <c r="D5" s="753">
        <v>8725</v>
      </c>
      <c r="E5" s="753">
        <v>33</v>
      </c>
      <c r="G5" s="360">
        <v>2014</v>
      </c>
      <c r="H5" s="70">
        <v>13709.29</v>
      </c>
      <c r="I5" s="55">
        <v>10275.049999999999</v>
      </c>
      <c r="J5" s="55">
        <v>3434.24</v>
      </c>
      <c r="K5" s="71">
        <v>32</v>
      </c>
    </row>
    <row r="6" spans="1:12" x14ac:dyDescent="0.25">
      <c r="A6" s="288">
        <v>2021</v>
      </c>
      <c r="B6" s="603">
        <v>254.42500000000001</v>
      </c>
      <c r="C6" s="614">
        <v>233.42500000000001</v>
      </c>
      <c r="D6" s="961">
        <v>8201</v>
      </c>
      <c r="E6" s="961">
        <v>31</v>
      </c>
      <c r="G6" s="482">
        <v>2017</v>
      </c>
      <c r="H6" s="214">
        <v>13716.28</v>
      </c>
      <c r="I6" s="58">
        <v>10282.01</v>
      </c>
      <c r="J6" s="58">
        <v>3434.27</v>
      </c>
      <c r="K6" s="216">
        <v>32</v>
      </c>
    </row>
    <row r="7" spans="1:12" x14ac:dyDescent="0.25">
      <c r="A7" s="220">
        <v>2022</v>
      </c>
      <c r="B7" s="603">
        <v>254.42500000000001</v>
      </c>
      <c r="C7" s="614">
        <v>237.92500000000001</v>
      </c>
      <c r="D7" s="961">
        <v>7886</v>
      </c>
      <c r="E7" s="961">
        <v>31</v>
      </c>
      <c r="G7" s="484">
        <v>2020</v>
      </c>
      <c r="H7" s="72">
        <v>13753.03</v>
      </c>
      <c r="I7" s="61">
        <v>10364.01</v>
      </c>
      <c r="J7" s="61">
        <v>3389.02</v>
      </c>
      <c r="K7" s="73">
        <v>32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237.92500000000001</v>
      </c>
      <c r="D14" s="633">
        <f>A5</f>
        <v>2020</v>
      </c>
      <c r="E14" s="627">
        <f>IF(ISBLANK(D5),"",D5)</f>
        <v>8725</v>
      </c>
      <c r="F14" s="213"/>
      <c r="G14" s="636" t="s">
        <v>933</v>
      </c>
      <c r="H14" s="623">
        <f>IF(ISBLANK(J7),"",J7)</f>
        <v>3389.02</v>
      </c>
      <c r="I14" s="213"/>
      <c r="J14" s="213"/>
    </row>
    <row r="15" spans="1:12" x14ac:dyDescent="0.25">
      <c r="A15" s="872" t="s">
        <v>16</v>
      </c>
      <c r="B15" s="632">
        <f>IF(ISBLANK(B7),"",B7)</f>
        <v>254.42500000000001</v>
      </c>
      <c r="D15" s="634">
        <f t="shared" ref="D15:D16" si="0">A6</f>
        <v>2021</v>
      </c>
      <c r="E15" s="628">
        <f>IF(ISBLANK(D6),"",D6)</f>
        <v>8201</v>
      </c>
      <c r="F15" s="213"/>
      <c r="G15" s="637" t="s">
        <v>934</v>
      </c>
      <c r="H15" s="625">
        <f>IF(ISBLANK(I7),"",I7)</f>
        <v>10364.01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7886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237.92500000000001</v>
      </c>
      <c r="F19" s="255"/>
      <c r="G19" s="636" t="s">
        <v>537</v>
      </c>
      <c r="H19" s="623">
        <f>IF(ISBLANK(J7),"",J7)</f>
        <v>3389.02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254.42500000000001</v>
      </c>
      <c r="F20" s="255"/>
      <c r="G20" s="637" t="s">
        <v>536</v>
      </c>
      <c r="H20" s="625">
        <f>IF(ISBLANK(I7),"",I7)</f>
        <v>10364.01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</v>
      </c>
      <c r="C5" s="1101">
        <v>9000</v>
      </c>
      <c r="D5" s="1102">
        <v>1020</v>
      </c>
      <c r="E5" s="1101">
        <v>7500</v>
      </c>
      <c r="F5" s="1102">
        <v>32</v>
      </c>
    </row>
    <row r="6" spans="1:9" x14ac:dyDescent="0.25">
      <c r="A6" s="220">
        <v>2021</v>
      </c>
      <c r="B6" s="1101">
        <v>2.5</v>
      </c>
      <c r="C6" s="1101">
        <v>9000</v>
      </c>
      <c r="D6" s="1102">
        <v>1020</v>
      </c>
      <c r="E6" s="1101">
        <v>7500</v>
      </c>
      <c r="F6" s="1102">
        <v>32</v>
      </c>
    </row>
    <row r="7" spans="1:9" x14ac:dyDescent="0.25">
      <c r="A7" s="221">
        <v>2022</v>
      </c>
      <c r="B7" s="73">
        <v>1.2</v>
      </c>
      <c r="C7" s="73">
        <v>9000</v>
      </c>
      <c r="D7" s="73">
        <v>1020</v>
      </c>
      <c r="E7" s="73">
        <v>7500</v>
      </c>
      <c r="F7" s="73">
        <v>32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10279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6546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3733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18061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9989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8072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2.2000000000000002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6682</v>
      </c>
      <c r="C5" s="460">
        <v>5806</v>
      </c>
      <c r="D5" s="460">
        <v>876</v>
      </c>
      <c r="E5" s="459">
        <v>14551</v>
      </c>
      <c r="F5" s="460">
        <v>12921</v>
      </c>
      <c r="G5" s="460">
        <v>1630</v>
      </c>
      <c r="H5" s="459">
        <v>2.2000000000000002</v>
      </c>
      <c r="I5" s="765">
        <v>1.9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8509</v>
      </c>
      <c r="C6" s="460">
        <v>6498</v>
      </c>
      <c r="D6" s="460">
        <v>2011</v>
      </c>
      <c r="E6" s="459">
        <v>15327</v>
      </c>
      <c r="F6" s="460">
        <v>11695</v>
      </c>
      <c r="G6" s="460">
        <v>3632</v>
      </c>
      <c r="H6" s="459">
        <v>1.8</v>
      </c>
      <c r="I6" s="765">
        <v>1.8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10279</v>
      </c>
      <c r="C7" s="614">
        <v>6546</v>
      </c>
      <c r="D7" s="614">
        <v>3733</v>
      </c>
      <c r="E7" s="603">
        <v>18061</v>
      </c>
      <c r="F7" s="614">
        <v>9989</v>
      </c>
      <c r="G7" s="614">
        <v>8072</v>
      </c>
      <c r="H7" s="949">
        <v>1.5</v>
      </c>
      <c r="I7" s="950">
        <v>2.2000000000000002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6682</v>
      </c>
      <c r="C14" s="676">
        <f t="shared" ref="C14:D14" si="0">IF(ISBLANK(C5),"",C5)</f>
        <v>5806</v>
      </c>
      <c r="D14" s="671">
        <f t="shared" si="0"/>
        <v>876</v>
      </c>
      <c r="F14" s="886">
        <f>A5</f>
        <v>2020</v>
      </c>
      <c r="G14" s="676">
        <f>IF(ISBLANK(E5),"",E5)</f>
        <v>14551</v>
      </c>
      <c r="H14" s="676">
        <f t="shared" ref="H14:I16" si="1">IF(ISBLANK(F5),"",F5)</f>
        <v>12921</v>
      </c>
      <c r="I14" s="671">
        <f t="shared" si="1"/>
        <v>1630</v>
      </c>
      <c r="J14" s="758"/>
      <c r="K14" s="886">
        <f>A5</f>
        <v>2020</v>
      </c>
      <c r="L14" s="676">
        <f>IF(ISBLANK(H5),"",H5)</f>
        <v>2.2000000000000002</v>
      </c>
      <c r="M14" s="671">
        <f>IF(ISBLANK(I5),"",I5)</f>
        <v>1.9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8509</v>
      </c>
      <c r="C15" s="881">
        <f t="shared" si="3"/>
        <v>6498</v>
      </c>
      <c r="D15" s="888">
        <f t="shared" si="3"/>
        <v>2011</v>
      </c>
      <c r="F15" s="892">
        <f t="shared" ref="F15:F16" si="4">A6</f>
        <v>2021</v>
      </c>
      <c r="G15" s="855">
        <f t="shared" ref="G15:G16" si="5">IF(ISBLANK(E6),"",E6)</f>
        <v>15327</v>
      </c>
      <c r="H15" s="855">
        <f t="shared" si="1"/>
        <v>11695</v>
      </c>
      <c r="I15" s="672">
        <f t="shared" si="1"/>
        <v>3632</v>
      </c>
      <c r="J15" s="213"/>
      <c r="K15" s="892">
        <f t="shared" ref="K15:K16" si="6">A6</f>
        <v>2021</v>
      </c>
      <c r="L15" s="855">
        <f t="shared" ref="L15:M16" si="7">IF(ISBLANK(H6),"",H6)</f>
        <v>1.8</v>
      </c>
      <c r="M15" s="672">
        <f t="shared" si="7"/>
        <v>1.8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10279</v>
      </c>
      <c r="C16" s="890">
        <f t="shared" si="3"/>
        <v>6546</v>
      </c>
      <c r="D16" s="891">
        <f t="shared" si="3"/>
        <v>3733</v>
      </c>
      <c r="F16" s="893">
        <f t="shared" si="4"/>
        <v>2022</v>
      </c>
      <c r="G16" s="678">
        <f t="shared" si="5"/>
        <v>18061</v>
      </c>
      <c r="H16" s="678">
        <f t="shared" si="1"/>
        <v>9989</v>
      </c>
      <c r="I16" s="673">
        <f t="shared" si="1"/>
        <v>8072</v>
      </c>
      <c r="J16" s="213"/>
      <c r="K16" s="893">
        <f t="shared" si="6"/>
        <v>2022</v>
      </c>
      <c r="L16" s="678">
        <f t="shared" si="7"/>
        <v>1.5</v>
      </c>
      <c r="M16" s="673">
        <f t="shared" si="7"/>
        <v>2.2000000000000002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6682</v>
      </c>
      <c r="C22" s="676">
        <f t="shared" ref="C22:D22" si="8">IF(ISBLANK(C5),"",C5)</f>
        <v>5806</v>
      </c>
      <c r="D22" s="671">
        <f t="shared" si="8"/>
        <v>876</v>
      </c>
      <c r="F22" s="886">
        <f>A5</f>
        <v>2020</v>
      </c>
      <c r="G22" s="676">
        <f>IF(ISBLANK(E5),"",E5)</f>
        <v>14551</v>
      </c>
      <c r="H22" s="676">
        <f t="shared" ref="H22:I24" si="9">IF(ISBLANK(F5),"",F5)</f>
        <v>12921</v>
      </c>
      <c r="I22" s="671">
        <f t="shared" si="9"/>
        <v>1630</v>
      </c>
      <c r="J22" s="758"/>
      <c r="K22" s="886">
        <f>A5</f>
        <v>2020</v>
      </c>
      <c r="L22" s="676">
        <f>IF(ISBLANK(H5),"",H5)</f>
        <v>2.2000000000000002</v>
      </c>
      <c r="M22" s="671">
        <f>IF(ISBLANK(I5),"",I5)</f>
        <v>1.9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8509</v>
      </c>
      <c r="C23" s="855">
        <f t="shared" si="11"/>
        <v>6498</v>
      </c>
      <c r="D23" s="672">
        <f t="shared" si="11"/>
        <v>2011</v>
      </c>
      <c r="F23" s="892">
        <f t="shared" ref="F23:F24" si="12">A6</f>
        <v>2021</v>
      </c>
      <c r="G23" s="855">
        <f t="shared" ref="G23:G24" si="13">IF(ISBLANK(E6),"",E6)</f>
        <v>15327</v>
      </c>
      <c r="H23" s="855">
        <f t="shared" si="9"/>
        <v>11695</v>
      </c>
      <c r="I23" s="672">
        <f t="shared" si="9"/>
        <v>3632</v>
      </c>
      <c r="J23" s="213"/>
      <c r="K23" s="892">
        <f t="shared" ref="K23:K24" si="14">A6</f>
        <v>2021</v>
      </c>
      <c r="L23" s="855">
        <f t="shared" ref="L23:M24" si="15">IF(ISBLANK(H6),"",H6)</f>
        <v>1.8</v>
      </c>
      <c r="M23" s="672">
        <f t="shared" si="15"/>
        <v>1.8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10279</v>
      </c>
      <c r="C24" s="678">
        <f t="shared" si="11"/>
        <v>6546</v>
      </c>
      <c r="D24" s="673">
        <f t="shared" si="11"/>
        <v>3733</v>
      </c>
      <c r="F24" s="893">
        <f t="shared" si="12"/>
        <v>2022</v>
      </c>
      <c r="G24" s="678">
        <f t="shared" si="13"/>
        <v>18061</v>
      </c>
      <c r="H24" s="678">
        <f t="shared" si="9"/>
        <v>9989</v>
      </c>
      <c r="I24" s="673">
        <f t="shared" si="9"/>
        <v>8072</v>
      </c>
      <c r="J24" s="213"/>
      <c r="K24" s="893">
        <f t="shared" si="14"/>
        <v>2022</v>
      </c>
      <c r="L24" s="678">
        <f t="shared" si="15"/>
        <v>1.5</v>
      </c>
      <c r="M24" s="673">
        <f t="shared" si="15"/>
        <v>2.2000000000000002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53</v>
      </c>
      <c r="C3" s="71">
        <v>21</v>
      </c>
      <c r="D3" s="71">
        <v>15.6</v>
      </c>
      <c r="F3" s="105" t="s">
        <v>545</v>
      </c>
      <c r="G3" s="97">
        <f>IF(ISBLANK(B3),"",B3)</f>
        <v>53</v>
      </c>
      <c r="H3" s="97">
        <f>IF(ISBLANK(B4),"",B4)</f>
        <v>108</v>
      </c>
      <c r="I3" s="97">
        <f>IF(ISBLANK(B5),"",B5)</f>
        <v>114</v>
      </c>
      <c r="J3" s="367"/>
    </row>
    <row r="4" spans="1:12" x14ac:dyDescent="0.25">
      <c r="A4" s="288">
        <v>2021</v>
      </c>
      <c r="B4" s="216">
        <v>108</v>
      </c>
      <c r="C4" s="216">
        <v>28</v>
      </c>
      <c r="D4" s="216">
        <v>11.3</v>
      </c>
      <c r="F4" s="130" t="s">
        <v>546</v>
      </c>
      <c r="G4" s="98">
        <f>IF(ISBLANK(C3),"",C3)</f>
        <v>21</v>
      </c>
      <c r="H4" s="98">
        <f>IF(ISBLANK(C4),"",C4)</f>
        <v>28</v>
      </c>
      <c r="I4" s="98">
        <f>IF(ISBLANK(C5),"",C5)</f>
        <v>31</v>
      </c>
      <c r="J4" s="367"/>
    </row>
    <row r="5" spans="1:12" x14ac:dyDescent="0.25">
      <c r="A5" s="220">
        <v>2022</v>
      </c>
      <c r="B5" s="170">
        <v>114</v>
      </c>
      <c r="C5" s="170">
        <v>31</v>
      </c>
      <c r="D5" s="170">
        <v>15.4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53</v>
      </c>
      <c r="H8" s="97">
        <f>IF(ISBLANK(B4),"",B4)</f>
        <v>108</v>
      </c>
      <c r="I8" s="97">
        <f>IF(ISBLANK(B5),"",B5)</f>
        <v>114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21</v>
      </c>
      <c r="H9" s="98">
        <f>IF(ISBLANK(C4),"",C4)</f>
        <v>28</v>
      </c>
      <c r="I9" s="98">
        <f>IF(ISBLANK(C5),"",C5)</f>
        <v>31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15.6</v>
      </c>
      <c r="H13" s="132">
        <f>IF(ISBLANK(D4),"",D4)</f>
        <v>11.3</v>
      </c>
      <c r="I13" s="132">
        <f>IF(ISBLANK(D5),"",D5)</f>
        <v>15.4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491</v>
      </c>
      <c r="C4" s="110">
        <v>556</v>
      </c>
      <c r="E4" s="29" t="s">
        <v>548</v>
      </c>
      <c r="F4" s="165">
        <f>B4/($B$22+$C$22)*100</f>
        <v>1.8848368522072938</v>
      </c>
      <c r="G4" s="165">
        <f>C4/($B$22+$C$22)*100</f>
        <v>2.1343570057581576</v>
      </c>
      <c r="J4" s="29" t="s">
        <v>548</v>
      </c>
      <c r="K4" s="165">
        <f>G4</f>
        <v>2.1343570057581576</v>
      </c>
    </row>
    <row r="5" spans="1:11" x14ac:dyDescent="0.25">
      <c r="A5" s="204" t="s">
        <v>549</v>
      </c>
      <c r="B5" s="214">
        <v>523</v>
      </c>
      <c r="C5" s="162">
        <v>580</v>
      </c>
      <c r="E5" s="29" t="s">
        <v>549</v>
      </c>
      <c r="F5" s="165">
        <f t="shared" ref="F5:G21" si="0">B5/($B$22+$C$22)*100</f>
        <v>2.0076775431861806</v>
      </c>
      <c r="G5" s="165">
        <f t="shared" si="0"/>
        <v>2.2264875239923225</v>
      </c>
      <c r="J5" s="29" t="s">
        <v>549</v>
      </c>
      <c r="K5" s="165">
        <f t="shared" ref="K5:K21" si="1">G5</f>
        <v>2.2264875239923225</v>
      </c>
    </row>
    <row r="6" spans="1:11" x14ac:dyDescent="0.25">
      <c r="A6" s="204" t="s">
        <v>550</v>
      </c>
      <c r="B6" s="214">
        <v>544</v>
      </c>
      <c r="C6" s="162">
        <v>621</v>
      </c>
      <c r="E6" s="29" t="s">
        <v>550</v>
      </c>
      <c r="F6" s="165">
        <f t="shared" si="0"/>
        <v>2.0882917466410746</v>
      </c>
      <c r="G6" s="165">
        <f t="shared" si="0"/>
        <v>2.3838771593090211</v>
      </c>
      <c r="J6" s="29" t="s">
        <v>550</v>
      </c>
      <c r="K6" s="165">
        <f t="shared" si="1"/>
        <v>2.3838771593090211</v>
      </c>
    </row>
    <row r="7" spans="1:11" x14ac:dyDescent="0.25">
      <c r="A7" s="204" t="s">
        <v>551</v>
      </c>
      <c r="B7" s="214">
        <v>635</v>
      </c>
      <c r="C7" s="162">
        <v>686</v>
      </c>
      <c r="E7" s="29" t="s">
        <v>551</v>
      </c>
      <c r="F7" s="165">
        <f t="shared" si="0"/>
        <v>2.4376199616122842</v>
      </c>
      <c r="G7" s="165">
        <f t="shared" si="0"/>
        <v>2.6333973128598847</v>
      </c>
      <c r="J7" s="29" t="s">
        <v>551</v>
      </c>
      <c r="K7" s="165">
        <f t="shared" si="1"/>
        <v>2.6333973128598847</v>
      </c>
    </row>
    <row r="8" spans="1:11" x14ac:dyDescent="0.25">
      <c r="A8" s="204" t="s">
        <v>552</v>
      </c>
      <c r="B8" s="214">
        <v>566</v>
      </c>
      <c r="C8" s="162">
        <v>659</v>
      </c>
      <c r="E8" s="29" t="s">
        <v>552</v>
      </c>
      <c r="F8" s="165">
        <f t="shared" si="0"/>
        <v>2.1727447216890594</v>
      </c>
      <c r="G8" s="165">
        <f t="shared" si="0"/>
        <v>2.5297504798464492</v>
      </c>
      <c r="J8" s="29" t="s">
        <v>552</v>
      </c>
      <c r="K8" s="165">
        <f t="shared" si="1"/>
        <v>2.5297504798464492</v>
      </c>
    </row>
    <row r="9" spans="1:11" x14ac:dyDescent="0.25">
      <c r="A9" s="204" t="s">
        <v>553</v>
      </c>
      <c r="B9" s="214">
        <v>687</v>
      </c>
      <c r="C9" s="162">
        <v>691</v>
      </c>
      <c r="E9" s="29" t="s">
        <v>553</v>
      </c>
      <c r="F9" s="165">
        <f t="shared" si="0"/>
        <v>2.637236084452975</v>
      </c>
      <c r="G9" s="165">
        <f t="shared" si="0"/>
        <v>2.6525911708253358</v>
      </c>
      <c r="J9" s="29" t="s">
        <v>553</v>
      </c>
      <c r="K9" s="165">
        <f t="shared" si="1"/>
        <v>2.6525911708253358</v>
      </c>
    </row>
    <row r="10" spans="1:11" x14ac:dyDescent="0.25">
      <c r="A10" s="204" t="s">
        <v>554</v>
      </c>
      <c r="B10" s="214">
        <v>662</v>
      </c>
      <c r="C10" s="162">
        <v>735</v>
      </c>
      <c r="E10" s="29" t="s">
        <v>554</v>
      </c>
      <c r="F10" s="165">
        <f t="shared" si="0"/>
        <v>2.5412667946257197</v>
      </c>
      <c r="G10" s="165">
        <f t="shared" si="0"/>
        <v>2.8214971209213053</v>
      </c>
      <c r="J10" s="29" t="s">
        <v>554</v>
      </c>
      <c r="K10" s="165">
        <f t="shared" si="1"/>
        <v>2.8214971209213053</v>
      </c>
    </row>
    <row r="11" spans="1:11" x14ac:dyDescent="0.25">
      <c r="A11" s="204" t="s">
        <v>555</v>
      </c>
      <c r="B11" s="214">
        <v>774</v>
      </c>
      <c r="C11" s="162">
        <v>831</v>
      </c>
      <c r="E11" s="29" t="s">
        <v>555</v>
      </c>
      <c r="F11" s="165">
        <f t="shared" si="0"/>
        <v>2.9712092130518233</v>
      </c>
      <c r="G11" s="165">
        <f t="shared" si="0"/>
        <v>3.1900191938579652</v>
      </c>
      <c r="J11" s="29" t="s">
        <v>555</v>
      </c>
      <c r="K11" s="165">
        <f t="shared" si="1"/>
        <v>3.1900191938579652</v>
      </c>
    </row>
    <row r="12" spans="1:11" x14ac:dyDescent="0.25">
      <c r="A12" s="204" t="s">
        <v>556</v>
      </c>
      <c r="B12" s="214">
        <v>776</v>
      </c>
      <c r="C12" s="162">
        <v>867</v>
      </c>
      <c r="E12" s="29" t="s">
        <v>556</v>
      </c>
      <c r="F12" s="165">
        <f t="shared" si="0"/>
        <v>2.9788867562380039</v>
      </c>
      <c r="G12" s="165">
        <f t="shared" si="0"/>
        <v>3.3282149712092131</v>
      </c>
      <c r="J12" s="29" t="s">
        <v>556</v>
      </c>
      <c r="K12" s="165">
        <f t="shared" si="1"/>
        <v>3.3282149712092131</v>
      </c>
    </row>
    <row r="13" spans="1:11" x14ac:dyDescent="0.25">
      <c r="A13" s="204" t="s">
        <v>557</v>
      </c>
      <c r="B13" s="214">
        <v>902</v>
      </c>
      <c r="C13" s="162">
        <v>889</v>
      </c>
      <c r="E13" s="29" t="s">
        <v>557</v>
      </c>
      <c r="F13" s="165">
        <f t="shared" si="0"/>
        <v>3.4625719769673706</v>
      </c>
      <c r="G13" s="165">
        <f t="shared" si="0"/>
        <v>3.4126679462571974</v>
      </c>
      <c r="J13" s="29" t="s">
        <v>557</v>
      </c>
      <c r="K13" s="165">
        <f t="shared" si="1"/>
        <v>3.4126679462571974</v>
      </c>
    </row>
    <row r="14" spans="1:11" x14ac:dyDescent="0.25">
      <c r="A14" s="204" t="s">
        <v>558</v>
      </c>
      <c r="B14" s="214">
        <v>946</v>
      </c>
      <c r="C14" s="162">
        <v>904</v>
      </c>
      <c r="E14" s="29" t="s">
        <v>558</v>
      </c>
      <c r="F14" s="165">
        <f t="shared" si="0"/>
        <v>3.6314779270633397</v>
      </c>
      <c r="G14" s="165">
        <f t="shared" si="0"/>
        <v>3.4702495201535513</v>
      </c>
      <c r="J14" s="29" t="s">
        <v>558</v>
      </c>
      <c r="K14" s="165">
        <f t="shared" si="1"/>
        <v>3.4702495201535513</v>
      </c>
    </row>
    <row r="15" spans="1:11" x14ac:dyDescent="0.25">
      <c r="A15" s="204" t="s">
        <v>559</v>
      </c>
      <c r="B15" s="214">
        <v>967</v>
      </c>
      <c r="C15" s="162">
        <v>898</v>
      </c>
      <c r="E15" s="29" t="s">
        <v>559</v>
      </c>
      <c r="F15" s="165">
        <f t="shared" si="0"/>
        <v>3.7120921305182337</v>
      </c>
      <c r="G15" s="165">
        <f t="shared" si="0"/>
        <v>3.4472168905950098</v>
      </c>
      <c r="J15" s="29" t="s">
        <v>559</v>
      </c>
      <c r="K15" s="165">
        <f t="shared" si="1"/>
        <v>3.4472168905950098</v>
      </c>
    </row>
    <row r="16" spans="1:11" x14ac:dyDescent="0.25">
      <c r="A16" s="204" t="s">
        <v>560</v>
      </c>
      <c r="B16" s="214">
        <v>1123</v>
      </c>
      <c r="C16" s="162">
        <v>1021</v>
      </c>
      <c r="E16" s="29" t="s">
        <v>560</v>
      </c>
      <c r="F16" s="165">
        <f t="shared" si="0"/>
        <v>4.3109404990403073</v>
      </c>
      <c r="G16" s="165">
        <f t="shared" si="0"/>
        <v>3.919385796545106</v>
      </c>
      <c r="J16" s="29" t="s">
        <v>560</v>
      </c>
      <c r="K16" s="165">
        <f t="shared" si="1"/>
        <v>3.919385796545106</v>
      </c>
    </row>
    <row r="17" spans="1:11" x14ac:dyDescent="0.25">
      <c r="A17" s="204" t="s">
        <v>561</v>
      </c>
      <c r="B17" s="214">
        <v>1223</v>
      </c>
      <c r="C17" s="162">
        <v>1103</v>
      </c>
      <c r="E17" s="29" t="s">
        <v>561</v>
      </c>
      <c r="F17" s="165">
        <f t="shared" si="0"/>
        <v>4.6948176583493284</v>
      </c>
      <c r="G17" s="165">
        <f t="shared" si="0"/>
        <v>4.2341650671785036</v>
      </c>
      <c r="J17" s="29" t="s">
        <v>561</v>
      </c>
      <c r="K17" s="165">
        <f t="shared" si="1"/>
        <v>4.2341650671785036</v>
      </c>
    </row>
    <row r="18" spans="1:11" x14ac:dyDescent="0.25">
      <c r="A18" s="204" t="s">
        <v>562</v>
      </c>
      <c r="B18" s="214">
        <v>989</v>
      </c>
      <c r="C18" s="162">
        <v>846</v>
      </c>
      <c r="E18" s="29" t="s">
        <v>562</v>
      </c>
      <c r="F18" s="165">
        <f t="shared" si="0"/>
        <v>3.7965451055662189</v>
      </c>
      <c r="G18" s="165">
        <f t="shared" si="0"/>
        <v>3.2476007677543191</v>
      </c>
      <c r="J18" s="29" t="s">
        <v>562</v>
      </c>
      <c r="K18" s="165">
        <f t="shared" si="1"/>
        <v>3.2476007677543191</v>
      </c>
    </row>
    <row r="19" spans="1:11" x14ac:dyDescent="0.25">
      <c r="A19" s="204" t="s">
        <v>563</v>
      </c>
      <c r="B19" s="214">
        <v>548</v>
      </c>
      <c r="C19" s="162">
        <v>419</v>
      </c>
      <c r="E19" s="29" t="s">
        <v>563</v>
      </c>
      <c r="F19" s="165">
        <f t="shared" si="0"/>
        <v>2.1036468330134355</v>
      </c>
      <c r="G19" s="165">
        <f t="shared" si="0"/>
        <v>1.6084452975047987</v>
      </c>
      <c r="J19" s="29" t="s">
        <v>563</v>
      </c>
      <c r="K19" s="165">
        <f t="shared" si="1"/>
        <v>1.6084452975047987</v>
      </c>
    </row>
    <row r="20" spans="1:11" x14ac:dyDescent="0.25">
      <c r="A20" s="204" t="s">
        <v>564</v>
      </c>
      <c r="B20" s="214">
        <v>441</v>
      </c>
      <c r="C20" s="162">
        <v>344</v>
      </c>
      <c r="E20" s="29" t="s">
        <v>564</v>
      </c>
      <c r="F20" s="165">
        <f t="shared" si="0"/>
        <v>1.692898272552783</v>
      </c>
      <c r="G20" s="165">
        <f t="shared" si="0"/>
        <v>1.3205374280230326</v>
      </c>
      <c r="J20" s="29" t="s">
        <v>564</v>
      </c>
      <c r="K20" s="165">
        <f t="shared" si="1"/>
        <v>1.3205374280230326</v>
      </c>
    </row>
    <row r="21" spans="1:11" x14ac:dyDescent="0.25">
      <c r="A21" s="205" t="s">
        <v>565</v>
      </c>
      <c r="B21" s="72">
        <v>374</v>
      </c>
      <c r="C21" s="111">
        <v>229</v>
      </c>
      <c r="E21" s="31" t="s">
        <v>565</v>
      </c>
      <c r="F21" s="165">
        <f t="shared" si="0"/>
        <v>1.4357005758157391</v>
      </c>
      <c r="G21" s="165">
        <f t="shared" si="0"/>
        <v>0.87907869481765843</v>
      </c>
      <c r="J21" s="31" t="s">
        <v>565</v>
      </c>
      <c r="K21" s="212">
        <f t="shared" si="1"/>
        <v>0.87907869481765843</v>
      </c>
    </row>
    <row r="22" spans="1:11" x14ac:dyDescent="0.25">
      <c r="A22" s="311" t="s">
        <v>16</v>
      </c>
      <c r="B22" s="121">
        <f>SUM(B4:B21)</f>
        <v>13171</v>
      </c>
      <c r="C22" s="124">
        <f>SUM(C4:C21)</f>
        <v>12879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768</v>
      </c>
      <c r="C3" s="110">
        <v>1255</v>
      </c>
      <c r="E3" s="299" t="s">
        <v>717</v>
      </c>
      <c r="F3" s="71">
        <v>49.03</v>
      </c>
      <c r="G3" s="71">
        <v>53.62</v>
      </c>
      <c r="K3" s="122" t="s">
        <v>16</v>
      </c>
      <c r="L3" s="71">
        <v>3.02</v>
      </c>
      <c r="M3" s="71">
        <v>2.64</v>
      </c>
    </row>
    <row r="4" spans="1:16" x14ac:dyDescent="0.25">
      <c r="A4" s="204" t="s">
        <v>712</v>
      </c>
      <c r="B4" s="214">
        <v>1079</v>
      </c>
      <c r="C4" s="162">
        <v>1404</v>
      </c>
      <c r="E4" s="300" t="s">
        <v>718</v>
      </c>
      <c r="F4" s="216">
        <v>43.73</v>
      </c>
      <c r="G4" s="216">
        <v>37.299999999999997</v>
      </c>
      <c r="K4" s="217" t="s">
        <v>212</v>
      </c>
      <c r="L4" s="216">
        <v>2.98</v>
      </c>
      <c r="M4" s="216">
        <v>2.57</v>
      </c>
      <c r="N4" s="213"/>
    </row>
    <row r="5" spans="1:16" x14ac:dyDescent="0.25">
      <c r="A5" s="204" t="s">
        <v>713</v>
      </c>
      <c r="B5" s="214">
        <v>952</v>
      </c>
      <c r="C5" s="162">
        <v>774</v>
      </c>
      <c r="E5" s="300" t="s">
        <v>719</v>
      </c>
      <c r="F5" s="216">
        <v>6.53</v>
      </c>
      <c r="G5" s="216">
        <v>7.92</v>
      </c>
      <c r="K5" s="123" t="s">
        <v>213</v>
      </c>
      <c r="L5" s="73">
        <v>3.05</v>
      </c>
      <c r="M5" s="73">
        <v>2.71</v>
      </c>
      <c r="N5" s="213"/>
    </row>
    <row r="6" spans="1:16" x14ac:dyDescent="0.25">
      <c r="A6" s="204" t="s">
        <v>714</v>
      </c>
      <c r="B6" s="214">
        <v>988</v>
      </c>
      <c r="C6" s="162">
        <v>789</v>
      </c>
      <c r="E6" s="300" t="s">
        <v>720</v>
      </c>
      <c r="F6" s="216">
        <v>0.62</v>
      </c>
      <c r="G6" s="216">
        <v>0.95</v>
      </c>
      <c r="K6" s="228"/>
      <c r="L6" s="166"/>
      <c r="M6" s="213"/>
    </row>
    <row r="7" spans="1:16" x14ac:dyDescent="0.25">
      <c r="A7" s="204" t="s">
        <v>715</v>
      </c>
      <c r="B7" s="214">
        <v>359</v>
      </c>
      <c r="C7" s="162">
        <v>530</v>
      </c>
      <c r="E7" s="301" t="s">
        <v>721</v>
      </c>
      <c r="F7" s="73">
        <v>0.08</v>
      </c>
      <c r="G7" s="73">
        <v>0.21</v>
      </c>
      <c r="K7" s="229"/>
      <c r="L7" s="213"/>
      <c r="M7" s="213"/>
    </row>
    <row r="8" spans="1:16" x14ac:dyDescent="0.25">
      <c r="A8" s="205" t="s">
        <v>716</v>
      </c>
      <c r="B8" s="72">
        <v>246</v>
      </c>
      <c r="C8" s="111">
        <v>655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23.210652857407066</v>
      </c>
      <c r="C13" s="303">
        <f>B3/SUM(B3:B8)*100</f>
        <v>17.486338797814209</v>
      </c>
      <c r="E13" s="219" t="s">
        <v>844</v>
      </c>
      <c r="F13" s="291">
        <f>IF(ISBLANK(F3),"",F3)</f>
        <v>49.03</v>
      </c>
      <c r="G13" s="291">
        <f>IF(ISBLANK(G3),"",G3)</f>
        <v>53.62</v>
      </c>
    </row>
    <row r="14" spans="1:16" x14ac:dyDescent="0.25">
      <c r="A14" s="222" t="s">
        <v>833</v>
      </c>
      <c r="B14" s="307">
        <f>C4/SUM(C3:C8)*100</f>
        <v>25.966339929720732</v>
      </c>
      <c r="C14" s="304">
        <f>B4/SUM(B3:B8)*100</f>
        <v>24.567395264116577</v>
      </c>
      <c r="E14" s="288" t="s">
        <v>845</v>
      </c>
      <c r="F14" s="292">
        <f t="shared" ref="F14:G17" si="0">IF(ISBLANK(F4),"",F4)</f>
        <v>43.73</v>
      </c>
      <c r="G14" s="292">
        <f t="shared" si="0"/>
        <v>37.299999999999997</v>
      </c>
    </row>
    <row r="15" spans="1:16" x14ac:dyDescent="0.25">
      <c r="A15" s="222" t="s">
        <v>834</v>
      </c>
      <c r="B15" s="307">
        <f>C5/SUM(C3:C8)*100</f>
        <v>14.314777140743482</v>
      </c>
      <c r="C15" s="304">
        <f>B5/SUM(B3:B8)*100</f>
        <v>21.67577413479053</v>
      </c>
      <c r="E15" s="288" t="s">
        <v>846</v>
      </c>
      <c r="F15" s="292">
        <f t="shared" si="0"/>
        <v>6.53</v>
      </c>
      <c r="G15" s="292">
        <f t="shared" si="0"/>
        <v>7.92</v>
      </c>
    </row>
    <row r="16" spans="1:16" x14ac:dyDescent="0.25">
      <c r="A16" s="222" t="s">
        <v>835</v>
      </c>
      <c r="B16" s="307">
        <f>C6/SUM(C3:C8)*100</f>
        <v>14.592195302385797</v>
      </c>
      <c r="C16" s="304">
        <f>B6/SUM(B3:B8)*100</f>
        <v>22.495446265938067</v>
      </c>
      <c r="E16" s="288" t="s">
        <v>847</v>
      </c>
      <c r="F16" s="292">
        <f t="shared" si="0"/>
        <v>0.62</v>
      </c>
      <c r="G16" s="292">
        <f t="shared" si="0"/>
        <v>0.95</v>
      </c>
    </row>
    <row r="17" spans="1:18" x14ac:dyDescent="0.25">
      <c r="A17" s="222" t="s">
        <v>836</v>
      </c>
      <c r="B17" s="307">
        <f>C7/SUM(C3:C8)*100</f>
        <v>9.8021083780284819</v>
      </c>
      <c r="C17" s="304">
        <f>B7/SUM(B3:B8)*100</f>
        <v>8.1739526411657568</v>
      </c>
      <c r="E17" s="221" t="s">
        <v>848</v>
      </c>
      <c r="F17" s="293">
        <f t="shared" si="0"/>
        <v>0.08</v>
      </c>
      <c r="G17" s="293">
        <f t="shared" si="0"/>
        <v>0.21</v>
      </c>
    </row>
    <row r="18" spans="1:18" x14ac:dyDescent="0.25">
      <c r="A18" s="223" t="s">
        <v>837</v>
      </c>
      <c r="B18" s="308">
        <f>C8/SUM(C3:C8)*100</f>
        <v>12.113926391714443</v>
      </c>
      <c r="C18" s="305">
        <f>B8/SUM(B3:B8)*100</f>
        <v>5.6010928961748636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23.210652857407066</v>
      </c>
      <c r="C22" s="303">
        <f>C13</f>
        <v>17.486338797814209</v>
      </c>
    </row>
    <row r="23" spans="1:18" x14ac:dyDescent="0.25">
      <c r="A23" s="222" t="s">
        <v>839</v>
      </c>
      <c r="B23" s="307">
        <f t="shared" ref="B23:C27" si="1">B14</f>
        <v>25.966339929720732</v>
      </c>
      <c r="C23" s="304">
        <f t="shared" si="1"/>
        <v>24.567395264116577</v>
      </c>
    </row>
    <row r="24" spans="1:18" x14ac:dyDescent="0.25">
      <c r="A24" s="309" t="s">
        <v>840</v>
      </c>
      <c r="B24" s="307">
        <f t="shared" si="1"/>
        <v>14.314777140743482</v>
      </c>
      <c r="C24" s="304">
        <f t="shared" si="1"/>
        <v>21.67577413479053</v>
      </c>
    </row>
    <row r="25" spans="1:18" x14ac:dyDescent="0.25">
      <c r="A25" s="222" t="s">
        <v>841</v>
      </c>
      <c r="B25" s="307">
        <f t="shared" si="1"/>
        <v>14.592195302385797</v>
      </c>
      <c r="C25" s="304">
        <f t="shared" si="1"/>
        <v>22.495446265938067</v>
      </c>
    </row>
    <row r="26" spans="1:18" x14ac:dyDescent="0.25">
      <c r="A26" s="222" t="s">
        <v>842</v>
      </c>
      <c r="B26" s="307">
        <f t="shared" si="1"/>
        <v>9.8021083780284819</v>
      </c>
      <c r="C26" s="304">
        <f t="shared" si="1"/>
        <v>8.1739526411657568</v>
      </c>
    </row>
    <row r="27" spans="1:18" x14ac:dyDescent="0.25">
      <c r="A27" s="310" t="s">
        <v>843</v>
      </c>
      <c r="B27" s="308">
        <f t="shared" si="1"/>
        <v>12.113926391714443</v>
      </c>
      <c r="C27" s="305">
        <f t="shared" si="1"/>
        <v>5.6010928961748636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1223</v>
      </c>
      <c r="C34" s="110">
        <v>1391</v>
      </c>
      <c r="E34" s="299" t="s">
        <v>717</v>
      </c>
      <c r="F34" s="71">
        <v>53.62</v>
      </c>
      <c r="G34" s="213"/>
      <c r="K34" s="122" t="s">
        <v>16</v>
      </c>
      <c r="L34" s="71">
        <v>2.64</v>
      </c>
      <c r="M34" s="213"/>
    </row>
    <row r="35" spans="1:16" x14ac:dyDescent="0.25">
      <c r="A35" s="204" t="s">
        <v>712</v>
      </c>
      <c r="B35" s="214">
        <v>1366</v>
      </c>
      <c r="C35" s="162">
        <v>1425</v>
      </c>
      <c r="E35" s="300" t="s">
        <v>718</v>
      </c>
      <c r="F35" s="216">
        <v>37.299999999999997</v>
      </c>
      <c r="G35" s="213"/>
      <c r="K35" s="217" t="s">
        <v>212</v>
      </c>
      <c r="L35" s="216">
        <v>2.57</v>
      </c>
      <c r="M35" s="213"/>
      <c r="N35" s="29" t="s">
        <v>884</v>
      </c>
    </row>
    <row r="36" spans="1:16" x14ac:dyDescent="0.25">
      <c r="A36" s="204" t="s">
        <v>713</v>
      </c>
      <c r="B36" s="214">
        <v>975</v>
      </c>
      <c r="C36" s="162">
        <v>824</v>
      </c>
      <c r="E36" s="300" t="s">
        <v>719</v>
      </c>
      <c r="F36" s="216">
        <v>7.92</v>
      </c>
      <c r="G36" s="213"/>
      <c r="K36" s="123" t="s">
        <v>213</v>
      </c>
      <c r="L36" s="73">
        <v>2.71</v>
      </c>
      <c r="M36" s="213"/>
      <c r="N36" s="290">
        <v>2022</v>
      </c>
    </row>
    <row r="37" spans="1:16" x14ac:dyDescent="0.25">
      <c r="A37" s="204" t="s">
        <v>714</v>
      </c>
      <c r="B37" s="214">
        <v>820</v>
      </c>
      <c r="C37" s="162">
        <v>631</v>
      </c>
      <c r="E37" s="300" t="s">
        <v>720</v>
      </c>
      <c r="F37" s="216">
        <v>0.95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266</v>
      </c>
      <c r="C38" s="162">
        <v>411</v>
      </c>
      <c r="E38" s="301" t="s">
        <v>721</v>
      </c>
      <c r="F38" s="73">
        <v>0.21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119</v>
      </c>
      <c r="C39" s="111">
        <v>352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27.632101708382994</v>
      </c>
      <c r="C44" s="303">
        <f>B34/SUM(B34:B39)*100</f>
        <v>25.644789263996643</v>
      </c>
      <c r="E44" s="219" t="s">
        <v>844</v>
      </c>
      <c r="F44" s="291">
        <f>IF(ISBLANK(F34),"",F34)</f>
        <v>53.62</v>
      </c>
    </row>
    <row r="45" spans="1:16" x14ac:dyDescent="0.25">
      <c r="A45" s="222" t="s">
        <v>833</v>
      </c>
      <c r="B45" s="307">
        <f>C35/SUM(C34:C39)*100</f>
        <v>28.307508939213349</v>
      </c>
      <c r="C45" s="304">
        <f>B35/SUM(B34:B39)*100</f>
        <v>28.643321451037952</v>
      </c>
      <c r="E45" s="288" t="s">
        <v>845</v>
      </c>
      <c r="F45" s="292">
        <f t="shared" ref="F45:F48" si="2">IF(ISBLANK(F35),"",F35)</f>
        <v>37.299999999999997</v>
      </c>
    </row>
    <row r="46" spans="1:16" x14ac:dyDescent="0.25">
      <c r="A46" s="222" t="s">
        <v>834</v>
      </c>
      <c r="B46" s="307">
        <f>C36/SUM(C34:C39)*100</f>
        <v>16.368692888359156</v>
      </c>
      <c r="C46" s="304">
        <f>B36/SUM(B34:B39)*100</f>
        <v>20.44453763891801</v>
      </c>
      <c r="E46" s="288" t="s">
        <v>846</v>
      </c>
      <c r="F46" s="292">
        <f t="shared" si="2"/>
        <v>7.92</v>
      </c>
    </row>
    <row r="47" spans="1:16" x14ac:dyDescent="0.25">
      <c r="A47" s="222" t="s">
        <v>835</v>
      </c>
      <c r="B47" s="307">
        <f>C37/SUM(C34:C39)*100</f>
        <v>12.534763607469209</v>
      </c>
      <c r="C47" s="304">
        <f>B37/SUM(B34:B39)*100</f>
        <v>17.194380373243867</v>
      </c>
      <c r="E47" s="288" t="s">
        <v>847</v>
      </c>
      <c r="F47" s="292">
        <f t="shared" si="2"/>
        <v>0.95</v>
      </c>
    </row>
    <row r="48" spans="1:16" x14ac:dyDescent="0.25">
      <c r="A48" s="222" t="s">
        <v>836</v>
      </c>
      <c r="B48" s="307">
        <f>C38/SUM(C34:C39)*100</f>
        <v>8.1644815256257459</v>
      </c>
      <c r="C48" s="304">
        <f>B38/SUM(B34:B39)*100</f>
        <v>5.5776892430278879</v>
      </c>
      <c r="E48" s="221" t="s">
        <v>848</v>
      </c>
      <c r="F48" s="293">
        <f t="shared" si="2"/>
        <v>0.21</v>
      </c>
    </row>
    <row r="49" spans="1:3" x14ac:dyDescent="0.25">
      <c r="A49" s="223" t="s">
        <v>837</v>
      </c>
      <c r="B49" s="308">
        <f>C39/SUM(C34:C39)*100</f>
        <v>6.9924513309495433</v>
      </c>
      <c r="C49" s="305">
        <f>B39/SUM(B34:B39)*100</f>
        <v>2.4952820297756344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27.632101708382994</v>
      </c>
      <c r="C53" s="303">
        <f>C44</f>
        <v>25.644789263996643</v>
      </c>
    </row>
    <row r="54" spans="1:3" x14ac:dyDescent="0.25">
      <c r="A54" s="222" t="s">
        <v>839</v>
      </c>
      <c r="B54" s="307">
        <f t="shared" ref="B54:C54" si="3">B45</f>
        <v>28.307508939213349</v>
      </c>
      <c r="C54" s="304">
        <f t="shared" si="3"/>
        <v>28.643321451037952</v>
      </c>
    </row>
    <row r="55" spans="1:3" x14ac:dyDescent="0.25">
      <c r="A55" s="309" t="s">
        <v>840</v>
      </c>
      <c r="B55" s="307">
        <f t="shared" ref="B55:C55" si="4">B46</f>
        <v>16.368692888359156</v>
      </c>
      <c r="C55" s="304">
        <f t="shared" si="4"/>
        <v>20.44453763891801</v>
      </c>
    </row>
    <row r="56" spans="1:3" x14ac:dyDescent="0.25">
      <c r="A56" s="222" t="s">
        <v>841</v>
      </c>
      <c r="B56" s="307">
        <f t="shared" ref="B56:C56" si="5">B47</f>
        <v>12.534763607469209</v>
      </c>
      <c r="C56" s="304">
        <f t="shared" si="5"/>
        <v>17.194380373243867</v>
      </c>
    </row>
    <row r="57" spans="1:3" x14ac:dyDescent="0.25">
      <c r="A57" s="222" t="s">
        <v>842</v>
      </c>
      <c r="B57" s="307">
        <f t="shared" ref="B57:C57" si="6">B48</f>
        <v>8.1644815256257459</v>
      </c>
      <c r="C57" s="304">
        <f t="shared" si="6"/>
        <v>5.5776892430278879</v>
      </c>
    </row>
    <row r="58" spans="1:3" x14ac:dyDescent="0.25">
      <c r="A58" s="310" t="s">
        <v>843</v>
      </c>
      <c r="B58" s="308">
        <f t="shared" ref="B58:C58" si="7">B49</f>
        <v>6.9924513309495433</v>
      </c>
      <c r="C58" s="305">
        <f t="shared" si="7"/>
        <v>2.4952820297756344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2024-01-30T09:25:00Z</dcterms:modified>
</cp:coreProperties>
</file>