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4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drawings/drawing5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a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<sst xmlns="http://schemas.openxmlformats.org/spreadsheetml/2006/main" count="6314" uniqueCount="2917">
  <si>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</si>
  <si>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</si>
  <si>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</si>
  <si>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</si>
  <si>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</si>
  <si>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</si>
  <si>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</si>
  <si>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</si>
  <si>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</si>
  <si>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</si>
  <si>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</si>
  <si>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</si>
  <si>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</si>
  <si>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</si>
  <si>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</si>
  <si>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</si>
  <si>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</si>
  <si>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</si>
  <si>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</si>
  <si>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</si>
  <si>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</si>
  <si>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</si>
  <si>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</si>
  <si>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</si>
  <si>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</si>
  <si>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</si>
  <si>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</si>
  <si>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</si>
  <si>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</si>
  <si>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</si>
  <si>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</si>
  <si>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</si>
  <si>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</si>
  <si>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</si>
  <si>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</si>
  <si>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</si>
  <si>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</si>
  <si>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</si>
  <si>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</si>
  <si>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</si>
  <si>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</si>
  <si>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</si>
  <si>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</si>
  <si>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</si>
  <si>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</si>
  <si>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</si>
  <si>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</si>
  <si>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</si>
  <si>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</si>
  <si>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</si>
  <si>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</si>
  <si>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</si>
  <si>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</si>
  <si>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</si>
  <si>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</si>
  <si>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</si>
  <si>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</si>
  <si>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</si>
  <si>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</si>
  <si>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</si>
  <si>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</si>
  <si>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</si>
  <si>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</si>
  <si>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</si>
  <si>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</si>
  <si>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</si>
  <si>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</si>
  <si>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</si>
  <si>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</si>
  <si>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</si>
  <si>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</si>
  <si>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</si>
  <si>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</si>
  <si>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</si>
  <si>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</si>
  <si>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</si>
  <si>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</si>
  <si>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</si>
  <si>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</si>
  <si>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</si>
  <si>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</si>
  <si>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</si>
  <si>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</si>
  <si>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</si>
  <si>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</si>
  <si>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</si>
  <si>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</si>
  <si>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</si>
  <si>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</si>
  <si>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</si>
  <si>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</si>
  <si>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</si>
  <si>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</si>
  <si>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</si>
  <si>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</si>
  <si>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</si>
  <si>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</si>
  <si>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</si>
  <si>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</si>
  <si>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</si>
  <si>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</si>
  <si>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</si>
  <si>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</si>
  <si>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</si>
  <si>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</si>
  <si>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</si>
  <si>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</si>
  <si>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</si>
  <si>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</si>
  <si>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</si>
  <si>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</si>
  <si>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</si>
  <si>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</si>
  <si>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</si>
  <si>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</si>
  <si>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</si>
  <si>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</si>
  <si>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</si>
  <si>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</si>
  <si>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</si>
  <si>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</si>
  <si>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</si>
  <si>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</si>
  <si>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</si>
  <si>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</si>
  <si>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</si>
  <si>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</si>
  <si>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</si>
  <si>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</si>
  <si>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</si>
  <si>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</si>
  <si>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</si>
  <si>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</si>
  <si>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</si>
  <si>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</si>
  <si>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</si>
  <si>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</si>
  <si>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</si>
  <si>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</si>
  <si>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</si>
  <si>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</si>
  <si>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</si>
  <si>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</si>
  <si>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</si>
  <si>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</si>
  <si>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</si>
  <si>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</si>
  <si>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</si>
  <si>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</si>
  <si>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</si>
  <si>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</si>
  <si>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</si>
  <si>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</si>
  <si>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</si>
  <si>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</si>
  <si>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</si>
  <si>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</si>
  <si>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</si>
  <si>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</si>
  <si>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</si>
  <si>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</si>
  <si>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</si>
  <si>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</si>
  <si>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</si>
  <si>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</si>
  <si>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</si>
  <si>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</si>
  <si>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</si>
  <si>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</si>
  <si>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</si>
  <si>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</si>
  <si>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</si>
  <si>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</si>
  <si>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</si>
  <si>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</si>
  <si>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</si>
  <si>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</si>
  <si>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</si>
  <si>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</si>
  <si>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</si>
  <si>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</si>
  <si>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</si>
  <si>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</si>
  <si>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</si>
  <si>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</si>
  <si>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</si>
  <si>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</si>
  <si>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</si>
  <si>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</si>
  <si>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</si>
  <si>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</si>
  <si>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</si>
  <si>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</si>
  <si>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</si>
  <si>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</si>
  <si>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</si>
  <si>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</si>
  <si>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</si>
  <si>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</si>
  <si>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</si>
  <si>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</si>
  <si>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</si>
  <si>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</si>
  <si>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</si>
  <si>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</si>
  <si>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</si>
  <si>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</si>
  <si>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</si>
  <si>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</si>
  <si>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</si>
  <si>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</si>
  <si>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</si>
  <si>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</si>
  <si>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</si>
  <si>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</si>
  <si>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</si>
  <si>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</si>
  <si>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</si>
  <si>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</si>
  <si>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</si>
  <si>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</si>
  <si>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</si>
  <si>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</si>
  <si>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</si>
  <si>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</si>
  <si>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</si>
  <si>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</si>
  <si>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</si>
  <si>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</si>
  <si>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</si>
  <si>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</si>
  <si>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</si>
  <si>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</si>
  <si>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</si>
  <si>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</si>
  <si>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</si>
  <si>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</si>
  <si>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</si>
  <si>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</si>
  <si>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</si>
  <si>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</si>
  <si>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</si>
  <si>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</si>
  <si>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</si>
  <si>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</si>
  <si>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</si>
  <si>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</si>
  <si>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</si>
  <si>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</si>
  <si>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</si>
  <si>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</si>
  <si>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</si>
  <si>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</si>
  <si>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</si>
  <si>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</si>
  <si>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</si>
  <si>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</si>
  <si>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</si>
  <si>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</si>
  <si>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</si>
  <si>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</si>
  <si>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</si>
  <si>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</si>
  <si>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</si>
  <si>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</si>
  <si>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</si>
  <si>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</si>
  <si>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</si>
  <si>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</si>
  <si>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</si>
  <si>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</si>
  <si>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</si>
  <si>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</si>
  <si>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</si>
  <si>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</si>
  <si>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</si>
  <si>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</si>
  <si>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</si>
  <si>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</si>
  <si>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</si>
  <si>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</si>
  <si>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</si>
  <si>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</si>
  <si>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</si>
  <si>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</si>
  <si>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</si>
  <si>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</si>
  <si>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</si>
  <si>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</si>
  <si>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</si>
  <si>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</si>
  <si>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</si>
  <si>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</si>
  <si>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</si>
  <si>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</si>
  <si>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</si>
  <si>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</si>
  <si>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</si>
  <si>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</si>
  <si>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</si>
  <si>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</si>
  <si>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</si>
  <si>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</si>
  <si>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</si>
  <si>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</si>
  <si>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</si>
  <si>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</si>
  <si>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</si>
  <si>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</si>
  <si>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</si>
  <si>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</si>
  <si>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</si>
  <si>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</si>
  <si>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</si>
  <si>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</si>
  <si>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</si>
  <si>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</si>
  <si>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</si>
  <si>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</si>
  <si>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</si>
  <si>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</si>
  <si>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</si>
  <si>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</si>
  <si>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</si>
  <si>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</si>
  <si>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</si>
  <si>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</si>
  <si>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</si>
  <si>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</si>
  <si>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</si>
  <si>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</si>
  <si>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</si>
  <si>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</si>
  <si>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</si>
  <si>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</si>
  <si>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</si>
  <si>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</si>
  <si>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</si>
  <si>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</si>
  <si>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</si>
  <si>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</si>
  <si>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</si>
  <si>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</si>
  <si>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</si>
  <si>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</si>
  <si>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</si>
  <si>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</si>
  <si>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</si>
  <si>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</si>
  <si>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</si>
  <si>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</si>
  <si>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</si>
  <si>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</si>
  <si>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</si>
  <si>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</si>
  <si>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</si>
  <si>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</si>
  <si>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</si>
  <si>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</si>
  <si>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</si>
  <si>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</si>
  <si>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</si>
  <si>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</si>
  <si>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</si>
  <si>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</si>
  <si>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</si>
  <si>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</si>
  <si>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</si>
  <si>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</si>
  <si>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</si>
  <si>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</si>
  <si>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</si>
  <si>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</si>
  <si>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</si>
  <si>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</si>
  <si>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</si>
  <si>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</si>
  <si>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</si>
  <si>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</si>
  <si>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</si>
  <si>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</si>
  <si>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</si>
  <si>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</si>
  <si>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</si>
  <si>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</si>
  <si>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</si>
  <si>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</si>
  <si>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</si>
  <si>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</si>
  <si>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</si>
  <si>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</si>
  <si>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</si>
  <si>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</si>
  <si>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</si>
  <si>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</si>
  <si>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</si>
  <si>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</si>
  <si>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</si>
  <si>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</si>
  <si>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</si>
  <si>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</si>
  <si>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</si>
  <si>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</si>
  <si>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</si>
  <si>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</si>
  <si>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</si>
  <si>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</si>
  <si>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</si>
  <si>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</si>
  <si>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</si>
  <si>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</si>
  <si>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</si>
  <si>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</si>
  <si>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</si>
  <si>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</si>
  <si>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</si>
  <si>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</si>
  <si>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</si>
  <si>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</si>
  <si>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</si>
  <si>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</si>
  <si>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</si>
  <si>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</si>
  <si>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</si>
  <si>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</si>
  <si>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</si>
  <si>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</si>
  <si>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</si>
  <si>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</si>
  <si>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</si>
  <si>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</si>
  <si>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</si>
  <si>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</si>
  <si>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</si>
  <si>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</si>
  <si>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</si>
  <si>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</si>
  <si>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</si>
  <si>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</si>
  <si>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</si>
  <si>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</si>
  <si>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</si>
  <si>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</si>
  <si>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</si>
  <si>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</si>
  <si>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</si>
  <si>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</si>
  <si>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</si>
  <si>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</si>
  <si>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</si>
  <si>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</si>
  <si>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</si>
  <si>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</si>
  <si>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</si>
  <si>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</si>
  <si>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</si>
  <si>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</si>
  <si>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</si>
  <si>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</si>
  <si>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</si>
  <si>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</si>
  <si>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</si>
  <si>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</si>
  <si>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</si>
  <si>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</si>
  <si>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</si>
  <si>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</si>
  <si>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</si>
  <si>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</si>
  <si>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</si>
  <si>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</si>
  <si>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</si>
  <si>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</si>
  <si>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</si>
  <si>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</si>
  <si>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</si>
  <si>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</si>
  <si>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</si>
  <si>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</si>
  <si>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</si>
  <si>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</si>
  <si>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</si>
  <si>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</si>
  <si>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</si>
  <si>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</si>
  <si>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</si>
  <si>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</si>
  <si>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</si>
  <si>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</si>
  <si>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</si>
  <si>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</si>
  <si>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</si>
  <si>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</si>
  <si>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</si>
  <si>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</si>
  <si>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</si>
  <si>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</si>
  <si>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</si>
  <si>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</si>
  <si>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</si>
  <si>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</si>
  <si>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</si>
  <si>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</si>
  <si>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</si>
  <si>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</si>
  <si>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</si>
  <si>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</si>
  <si>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</si>
  <si>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</si>
  <si>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</si>
  <si>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</si>
  <si>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</si>
  <si>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</si>
  <si>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</si>
  <si>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</si>
  <si>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</si>
  <si>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</si>
  <si>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</si>
  <si>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</si>
  <si>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</si>
  <si>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</si>
  <si>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</si>
  <si>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</si>
  <si>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</si>
  <si>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</si>
  <si>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</si>
  <si>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</si>
  <si>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</si>
  <si>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</si>
  <si>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</si>
  <si>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</si>
  <si>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</si>
  <si>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</si>
  <si>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</si>
  <si>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</si>
  <si>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</si>
  <si>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</si>
  <si>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</si>
  <si>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</si>
  <si>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</si>
  <si>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</si>
  <si>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</si>
  <si>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</si>
  <si>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</si>
  <si>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</si>
  <si>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</si>
  <si>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</si>
  <si>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</si>
  <si>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</si>
  <si>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</si>
  <si>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</si>
  <si>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</si>
  <si>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</si>
  <si>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</si>
  <si>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</si>
  <si>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</si>
  <si>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</si>
  <si>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</si>
  <si>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</si>
  <si>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</si>
  <si>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</si>
  <si>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</si>
  <si>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</si>
  <si>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</si>
  <si>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</si>
  <si>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</si>
  <si>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</si>
  <si>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</si>
  <si>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</si>
  <si>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</si>
  <si>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</si>
  <si>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</si>
  <si>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</si>
  <si>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</si>
  <si>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</si>
  <si>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</si>
  <si>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</si>
  <si>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</si>
  <si>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</si>
  <si>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</si>
  <si>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</si>
  <si>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</si>
  <si>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</si>
  <si>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</si>
  <si>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</si>
  <si>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</si>
  <si>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</si>
  <si>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</si>
  <si>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</si>
  <si>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</si>
  <si>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</si>
  <si>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</si>
  <si>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</si>
  <si>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</si>
  <si>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</si>
  <si>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</si>
  <si>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</si>
  <si>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</si>
  <si>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</si>
  <si>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</si>
  <si>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</si>
  <si>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</si>
  <si>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</si>
  <si>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</si>
  <si>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</si>
  <si>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</si>
  <si>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</si>
  <si>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</si>
  <si>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</si>
  <si>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</si>
  <si>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</si>
  <si>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</si>
  <si>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</si>
  <si>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</si>
  <si>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</si>
  <si>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</si>
  <si>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</si>
  <si>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</si>
  <si>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</si>
  <si>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</si>
  <si>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</si>
  <si>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</si>
  <si>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</si>
  <si>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</si>
  <si>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</si>
  <si>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</si>
  <si>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</si>
  <si>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</si>
  <si>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</si>
  <si>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</si>
  <si>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</si>
  <si>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</si>
  <si>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</si>
  <si>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</si>
  <si>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</si>
  <si>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</si>
  <si>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</si>
  <si>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</si>
  <si>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</si>
  <si>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</si>
  <si>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</si>
  <si>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</si>
  <si>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</si>
  <si>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</si>
  <si>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</si>
  <si>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</si>
  <si>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</si>
  <si>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</si>
  <si>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</si>
  <si>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</si>
  <si>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</si>
  <si>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</si>
  <si>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</si>
  <si>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</si>
  <si>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</si>
  <si>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</si>
  <si>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</si>
  <si>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</si>
  <si>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</si>
  <si>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</si>
  <si>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</si>
  <si>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</si>
  <si>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</si>
  <si>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</si>
  <si>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</si>
  <si>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</si>
  <si>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</si>
  <si>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</si>
  <si>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</si>
  <si>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</si>
  <si>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</si>
  <si>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</si>
  <si>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</si>
  <si>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</si>
  <si>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</si>
  <si>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</si>
  <si>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</si>
  <si>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</si>
  <si>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</si>
  <si>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</si>
  <si>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</si>
  <si>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</si>
  <si>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</si>
  <si>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</si>
  <si>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</si>
  <si>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</si>
  <si>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</si>
  <si>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</si>
  <si>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</si>
  <si>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</si>
  <si>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</si>
  <si>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</si>
  <si>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</si>
  <si>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</si>
  <si>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</si>
  <si>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</si>
  <si>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</si>
  <si>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</si>
  <si>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</si>
  <si>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</si>
  <si>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</si>
  <si>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</si>
  <si>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</si>
  <si>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</si>
  <si>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</si>
  <si>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</si>
  <si>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</si>
  <si>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</si>
  <si>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</si>
  <si>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</si>
  <si>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</si>
  <si>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</si>
  <si>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</si>
  <si>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</si>
  <si>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</si>
  <si>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</si>
  <si>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</si>
  <si>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</si>
  <si>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</si>
  <si>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</si>
  <si>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</si>
  <si>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</si>
  <si>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</si>
  <si>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</si>
  <si>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</si>
  <si>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</si>
  <si>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</si>
  <si>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</si>
  <si>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</si>
  <si>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</si>
  <si>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</si>
  <si>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</si>
  <si>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</si>
  <si>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</si>
  <si>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</si>
  <si>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</si>
  <si>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</si>
  <si>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</si>
  <si>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</si>
  <si>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</si>
  <si>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</si>
  <si>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</si>
  <si>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</si>
  <si>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</si>
  <si>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</si>
  <si>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</si>
  <si>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</si>
  <si>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</si>
  <si>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</si>
  <si>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</si>
  <si>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</si>
  <si>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</si>
  <si>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</si>
  <si>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</si>
  <si>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</si>
  <si>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</si>
  <si>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</si>
  <si>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</si>
  <si>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</si>
  <si>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</si>
  <si>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</si>
  <si>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</si>
  <si>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</si>
  <si>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</si>
  <si>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</si>
  <si>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</si>
  <si>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</si>
  <si>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</si>
  <si>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</si>
  <si>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</si>
  <si>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</si>
  <si>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</si>
  <si>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</si>
  <si>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</si>
  <si>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</si>
  <si>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</si>
  <si>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</si>
  <si>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</si>
  <si>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</si>
  <si>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</si>
  <si>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</si>
  <si>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</si>
  <si>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</si>
  <si>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</si>
  <si>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</si>
  <si>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</si>
  <si>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</si>
  <si>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</si>
  <si>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</si>
  <si>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</si>
  <si>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</si>
  <si>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</si>
  <si>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</si>
  <si>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</si>
  <si>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</si>
  <si>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</si>
  <si>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</si>
  <si>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</si>
  <si>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</si>
  <si>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</si>
  <si>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</si>
  <si>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</si>
  <si>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</si>
  <si>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</si>
  <si>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</si>
  <si>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</si>
  <si>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</si>
  <si>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</si>
  <si>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</si>
  <si>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</si>
  <si>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</si>
  <si>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</si>
  <si>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</si>
  <si>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</si>
  <si>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</si>
  <si>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</si>
  <si>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</si>
  <si>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</si>
  <si>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</si>
  <si>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</si>
  <si>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</si>
  <si>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</si>
  <si>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</si>
  <si>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</si>
  <si>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</si>
  <si>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</si>
  <si>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</si>
  <si>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</si>
  <si>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</si>
  <si>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</si>
  <si>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</si>
  <si>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</si>
  <si>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</si>
  <si>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</si>
  <si>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</si>
  <si>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</si>
  <si>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</si>
  <si>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</si>
  <si>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</si>
  <si>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</si>
  <si>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</si>
  <si>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</si>
  <si>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</si>
  <si>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</si>
  <si>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</si>
  <si>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</si>
  <si>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</si>
  <si>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</si>
  <si>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</si>
  <si>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</si>
  <si>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</si>
  <si>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</si>
  <si>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</si>
  <si>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</si>
  <si>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</si>
  <si>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</si>
  <si>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</si>
  <si>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</si>
  <si>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</si>
  <si>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</si>
  <si>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</si>
  <si>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</si>
  <si>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</si>
  <si>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</si>
  <si>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</si>
  <si>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</si>
  <si>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</si>
  <si>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</si>
  <si>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</si>
  <si>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</si>
  <si>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</si>
  <si>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</si>
  <si>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</si>
  <si>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</si>
  <si>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</si>
  <si>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</si>
  <si>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</si>
  <si>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</si>
  <si>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</si>
  <si>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</si>
  <si>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</si>
  <si>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</si>
  <si>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</si>
  <si>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</si>
  <si>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</si>
  <si>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</si>
  <si>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</si>
  <si>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</si>
  <si>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</si>
  <si>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</si>
  <si>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</si>
  <si>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</si>
  <si>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</si>
  <si>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</si>
  <si>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</si>
  <si>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</si>
  <si>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</si>
  <si>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</si>
  <si>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</si>
  <si>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</si>
  <si>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</si>
  <si>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</si>
  <si>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</si>
  <si>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</si>
  <si>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</si>
  <si>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</si>
  <si>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</si>
  <si>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</si>
  <si>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</si>
  <si>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</si>
  <si>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</si>
  <si>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</si>
  <si>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</si>
  <si>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</si>
  <si>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</si>
  <si>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</si>
  <si>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</si>
  <si>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</si>
  <si>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</si>
  <si>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</si>
  <si>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</si>
  <si>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</si>
  <si>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</si>
  <si>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</si>
  <si>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</si>
  <si>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</si>
  <si>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</si>
  <si>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</si>
  <si>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</si>
  <si>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</si>
  <si>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</si>
  <si>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</si>
  <si>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</si>
  <si>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</si>
  <si>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</si>
  <si>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</si>
  <si>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</si>
  <si>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</si>
  <si>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</si>
  <si>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</si>
  <si>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</si>
  <si>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</si>
  <si>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</si>
  <si>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</si>
  <si>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</si>
  <si>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</si>
  <si>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</si>
  <si>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</si>
  <si>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</si>
  <si>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</si>
  <si>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</si>
  <si>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</si>
  <si>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</si>
  <si>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</si>
  <si>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</si>
  <si>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</si>
  <si>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</si>
  <si>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</si>
  <si>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</si>
  <si>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</si>
  <si>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</si>
  <si>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</si>
  <si>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</si>
  <si>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</si>
  <si>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</si>
  <si>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</si>
  <si>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</si>
  <si>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</si>
  <si>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</si>
  <si>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</si>
  <si>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</si>
  <si>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</si>
  <si>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</si>
  <si>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</si>
  <si>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</si>
  <si>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</si>
  <si>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</si>
  <si>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</si>
  <si>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</si>
  <si>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</si>
  <si>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</si>
  <si>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</si>
  <si>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</si>
  <si>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</si>
  <si>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</si>
  <si>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</si>
  <si>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</si>
  <si>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</si>
  <si>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</si>
  <si>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</si>
  <si>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</si>
  <si>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</si>
  <si>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</si>
  <si>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</si>
  <si>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</si>
  <si>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</si>
  <si>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</si>
  <si>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</si>
  <si>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</si>
  <si>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</si>
  <si>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</si>
  <si>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</si>
  <si>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</si>
  <si>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</si>
  <si>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</si>
  <si>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</si>
  <si>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</si>
  <si>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</si>
  <si>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</si>
  <si>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</si>
  <si>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</si>
  <si>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</si>
  <si>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</si>
  <si>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</si>
  <si>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</si>
  <si>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</si>
  <si>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</si>
  <si>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</si>
  <si>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</si>
  <si>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</si>
  <si>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</si>
  <si>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</si>
  <si>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</si>
  <si>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</si>
  <si>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</si>
  <si>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</si>
  <si>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</si>
  <si>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</si>
  <si>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</si>
  <si>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</si>
  <si>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</si>
  <si>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</si>
  <si>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</si>
  <si>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</si>
  <si>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</si>
  <si>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</si>
  <si>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</si>
  <si>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</si>
  <si>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</si>
  <si>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</si>
  <si>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</si>
  <si>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</si>
  <si>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</si>
  <si>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</si>
  <si>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</si>
  <si>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</si>
  <si>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</si>
  <si>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</si>
  <si>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</si>
  <si>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</si>
  <si>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</si>
  <si>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</si>
  <si>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</si>
  <si>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</si>
  <si>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</si>
  <si>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</si>
  <si>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</si>
  <si>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</si>
  <si>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</si>
  <si>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</si>
  <si>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</si>
  <si>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</si>
  <si>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</si>
  <si>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</si>
  <si>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</si>
  <si>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</si>
  <si>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</si>
  <si>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</si>
  <si>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</si>
  <si>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</si>
  <si>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</si>
  <si>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</si>
  <si>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</si>
  <si>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</si>
  <si>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</si>
  <si>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</si>
  <si>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</si>
  <si>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</si>
  <si>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</si>
  <si>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</si>
  <si>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</si>
  <si>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</si>
  <si>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</si>
  <si>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</si>
  <si>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</si>
  <si>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</si>
  <si>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</si>
  <si>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</si>
  <si>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</si>
  <si>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</si>
  <si>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</si>
  <si>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</si>
  <si>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</si>
  <si>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</si>
  <si>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</si>
  <si>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</si>
  <si>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</si>
  <si>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</si>
  <si>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</si>
  <si>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</si>
  <si>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</si>
  <si>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</si>
  <si>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</si>
  <si>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</si>
  <si>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</si>
  <si>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</si>
  <si>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</si>
  <si>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</si>
  <si>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</si>
  <si>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</si>
  <si>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</si>
  <si>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</si>
  <si>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</si>
  <si>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</si>
  <si>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</si>
  <si>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</si>
  <si>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</si>
  <si>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</si>
  <si>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</si>
  <si>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</si>
  <si>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</si>
  <si>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</si>
  <si>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</si>
  <si>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</si>
  <si>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</si>
  <si>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</si>
  <si>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</si>
  <si>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</si>
  <si>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</si>
  <si>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</si>
  <si>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</si>
  <si>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</si>
  <si>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</si>
  <si>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</si>
  <si>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</si>
  <si>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</si>
  <si>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</si>
  <si>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</si>
  <si>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</si>
  <si>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</si>
  <si>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</si>
  <si>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</si>
  <si>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</si>
  <si>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</si>
  <si>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</si>
  <si>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</si>
  <si>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</si>
  <si>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</si>
  <si>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</si>
  <si>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</si>
  <si>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</si>
  <si>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</si>
  <si>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</si>
  <si>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</si>
  <si>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</si>
  <si>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</si>
  <si>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</si>
  <si>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</si>
  <si>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</si>
  <si>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</si>
  <si>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</si>
  <si>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</si>
  <si>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</si>
  <si>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</si>
  <si>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</si>
  <si>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</si>
  <si>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</si>
  <si>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</si>
  <si>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</si>
  <si>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</si>
  <si>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</si>
  <si>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</si>
  <si>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</si>
  <si>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</si>
  <si>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</si>
  <si>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</si>
  <si>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</si>
  <si>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</si>
  <si>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</si>
  <si>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</si>
  <si>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</si>
  <si>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</si>
  <si>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</si>
  <si>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</si>
  <si>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</si>
  <si>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</si>
  <si>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</si>
  <si>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</si>
  <si>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</si>
  <si>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</si>
  <si>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</si>
  <si>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</si>
  <si>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</si>
  <si>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</si>
  <si>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</si>
  <si>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</si>
  <si>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</si>
  <si>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</si>
  <si>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</si>
  <si>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</si>
  <si>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</si>
  <si>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</si>
  <si>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</si>
  <si>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</si>
  <si>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</si>
  <si>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</si>
  <si>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</si>
  <si>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</si>
  <si>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</si>
  <si>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</si>
  <si>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</si>
  <si>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</si>
  <si>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</si>
  <si>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</si>
  <si>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</si>
  <si>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</si>
  <si>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</si>
  <si>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</si>
  <si>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</si>
  <si>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</si>
  <si>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</si>
  <si>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</si>
  <si>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</si>
  <si>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</si>
  <si>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</si>
  <si>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</si>
  <si>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</si>
  <si>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</si>
  <si>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</si>
  <si>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</si>
  <si>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</si>
  <si>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</si>
  <si>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</si>
  <si>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</si>
  <si>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</si>
  <si>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</si>
  <si>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</si>
  <si>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</si>
  <si>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</si>
  <si>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</si>
  <si>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</si>
  <si>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</si>
  <si>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</si>
  <si>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</si>
  <si>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</si>
  <si>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</si>
  <si>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</si>
  <si>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</si>
  <si>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</si>
  <si>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</si>
  <si>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</si>
  <si>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</si>
  <si>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</si>
  <si>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</si>
  <si>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</si>
  <si>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</si>
  <si>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</si>
  <si>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</si>
  <si>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</si>
  <si>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</si>
  <si>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</si>
  <si>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</si>
  <si>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</si>
  <si>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</si>
  <si>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</si>
  <si>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</si>
  <si>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</si>
  <si>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</si>
  <si>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</si>
  <si>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</si>
  <si>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</si>
  <si>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</si>
  <si>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</si>
  <si>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</si>
  <si>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</si>
  <si>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</si>
  <si>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</si>
  <si>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</si>
  <si>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</si>
  <si>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</si>
  <si>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</si>
  <si>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</si>
  <si>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</si>
  <si>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</si>
  <si>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</si>
  <si>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</si>
  <si>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</si>
  <si>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</si>
  <si>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</si>
  <si>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</si>
  <si>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</si>
  <si>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</si>
  <si>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</si>
  <si>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</si>
  <si>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</si>
  <si>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</si>
  <si>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</si>
  <si>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</si>
  <si>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</si>
  <si>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</si>
  <si>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</si>
  <si>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</si>
  <si>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</si>
  <si>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</si>
  <si>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</si>
  <si>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</si>
  <si>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</si>
  <si>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</si>
  <si>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</si>
  <si>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</si>
  <si>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</si>
  <si>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</si>
  <si>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</si>
  <si>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</si>
  <si>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</si>
  <si>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</si>
  <si>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</si>
  <si>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</si>
  <si>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</si>
  <si>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</si>
  <si>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</si>
  <si>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</si>
  <si>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</si>
  <si>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</si>
  <si>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</si>
  <si>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</si>
  <si>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</si>
  <si>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</si>
  <si>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</si>
  <si>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</si>
  <si>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</si>
  <si>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</si>
  <si>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</si>
  <si>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</si>
  <si>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</si>
  <si>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</si>
  <si>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</si>
  <si>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</si>
  <si>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</si>
  <si>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</si>
  <si>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</si>
  <si>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</si>
  <si>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</si>
  <si>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</si>
  <si>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</si>
  <si>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</si>
  <si>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</si>
  <si>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</si>
  <si>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</si>
  <si>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</si>
  <si>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</si>
  <si>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</si>
  <si>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</si>
  <si>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</si>
  <si>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</si>
  <si>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</si>
  <si>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</si>
  <si>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</si>
  <si>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</si>
  <si>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</si>
  <si>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</si>
  <si>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</si>
  <si>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</si>
  <si>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</si>
  <si>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</si>
  <si>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</si>
  <si>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</si>
  <si>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</si>
  <si>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</si>
  <si>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</si>
  <si>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</si>
  <si>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</si>
  <si>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</si>
  <si>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</si>
  <si>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</si>
  <si>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</si>
  <si>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</si>
  <si>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</si>
  <si>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</si>
  <si>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</si>
  <si>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</si>
  <si>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</si>
  <si>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</si>
  <si>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</si>
  <si>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</si>
  <si>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</si>
  <si>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</si>
  <si>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</si>
  <si>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</si>
  <si>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</si>
  <si>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</si>
  <si>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</si>
  <si>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</si>
  <si>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</si>
  <si>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</si>
  <si>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</si>
  <si>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</si>
  <si>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</si>
  <si>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</si>
  <si>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</si>
  <si>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</si>
  <si>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</si>
  <si>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</si>
  <si>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</si>
  <si>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</si>
  <si>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</si>
  <si>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</si>
  <si>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</si>
  <si>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</si>
  <si>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</si>
  <si>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</si>
  <si>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</si>
  <si>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</si>
  <si>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</si>
  <si>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</si>
  <si>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</si>
  <si>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</si>
  <si>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</si>
  <si>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</si>
  <si>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</si>
  <si>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</si>
  <si>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</si>
  <si>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</si>
  <si>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</si>
  <si>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</si>
  <si>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</si>
  <si>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</si>
  <si>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</si>
  <si>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</si>
  <si>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</si>
  <si>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</si>
  <si>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</si>
  <si>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</si>
  <si>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</si>
  <si>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</si>
  <si>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</si>
  <si>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</si>
  <si>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</si>
  <si>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</si>
  <si>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</si>
  <si>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</si>
  <si>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</si>
  <si>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</si>
  <si>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</si>
  <si>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</si>
  <si>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</si>
  <si>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</si>
  <si>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</si>
  <si>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</si>
  <si>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</si>
  <si>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</si>
  <si>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</si>
  <si>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</si>
  <si>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</si>
  <si>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</si>
  <si>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</si>
  <si>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</si>
  <si>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</si>
  <si>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</si>
  <si>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</si>
  <si>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</si>
  <si>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</si>
  <si>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</si>
  <si>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</si>
  <si>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</si>
  <si>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</si>
  <si>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</si>
  <si>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</si>
  <si>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</si>
  <si>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</si>
  <si>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</si>
  <si>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</si>
  <si>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</si>
  <si>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</si>
  <si>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</si>
  <si>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</si>
  <si>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</si>
  <si>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</si>
  <si>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</si>
  <si>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</si>
  <si>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</si>
  <si>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</si>
  <si>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</si>
  <si>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</si>
  <si>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</si>
  <si>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</si>
  <si>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</si>
  <si>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</si>
  <si>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</si>
  <si>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</si>
  <si>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</si>
  <si>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</si>
  <si>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</si>
  <si>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</si>
  <si>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</si>
  <si>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</si>
  <si>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</si>
  <si>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</si>
  <si>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</si>
  <si>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</si>
  <si>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</si>
  <si>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</si>
  <si>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</si>
  <si>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</si>
  <si>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</si>
  <si>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</si>
  <si>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</si>
  <si>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</si>
  <si>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</si>
  <si>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</si>
  <si>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</si>
  <si>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</si>
  <si>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</si>
  <si>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</si>
  <si>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</si>
  <si>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</si>
  <si>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</si>
  <si>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</si>
  <si>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</si>
  <si>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</si>
  <si>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</si>
  <si>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</si>
  <si>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</si>
  <si>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</si>
  <si>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</si>
  <si>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</si>
  <si>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</si>
  <si>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</si>
  <si>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</si>
  <si>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</si>
  <si>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</si>
  <si>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</si>
  <si>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</si>
  <si>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</si>
  <si>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</si>
  <si>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</si>
  <si>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</si>
  <si>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</si>
  <si>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</si>
  <si>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</si>
  <si>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</si>
  <si>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</si>
  <si>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</si>
  <si>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</si>
  <si>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</si>
  <si>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</si>
  <si>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</si>
  <si>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</si>
  <si>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</si>
  <si>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</si>
  <si>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</si>
  <si>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</si>
  <si>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</si>
  <si>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</si>
  <si>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</si>
  <si>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</si>
  <si>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</si>
  <si>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</si>
  <si>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</si>
  <si>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</si>
  <si>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</si>
  <si>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</si>
  <si>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</si>
  <si>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</si>
  <si>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</si>
  <si>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</si>
  <si>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</si>
  <si>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</si>
  <si>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</si>
  <si>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</si>
  <si>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</si>
  <si>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</si>
  <si>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</si>
  <si>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</si>
  <si>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</si>
  <si>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</si>
  <si>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</si>
  <si>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</si>
  <si>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</si>
  <si>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</si>
  <si>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</si>
  <si>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</si>
  <si>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</si>
  <si>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</si>
  <si>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</si>
  <si>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</si>
  <si>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</si>
  <si>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</si>
  <si>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</si>
  <si>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</si>
  <si>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</si>
  <si>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</si>
  <si>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</si>
  <si>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</si>
  <si>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</si>
  <si>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</si>
  <si>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</si>
  <si>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</si>
  <si>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</si>
  <si>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</si>
  <si>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</si>
  <si>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</si>
  <si>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</si>
  <si>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</si>
  <si>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</si>
  <si>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</si>
  <si>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</si>
  <si>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</si>
  <si>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</si>
  <si>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</si>
  <si>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</si>
  <si>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</si>
  <si>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</si>
  <si>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</si>
  <si>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</si>
  <si>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</si>
  <si>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</si>
  <si>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</si>
  <si>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</si>
  <si>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</si>
  <si>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</si>
  <si>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</si>
  <si>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</si>
  <si>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</si>
  <si>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</si>
  <si>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</si>
  <si>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</si>
  <si>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</si>
  <si>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</si>
  <si>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</si>
  <si>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</si>
  <si>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</si>
  <si>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</si>
  <si>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</si>
  <si>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</si>
  <si>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</si>
  <si>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</si>
  <si>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</si>
  <si>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</si>
  <si>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</si>
  <si>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</si>
  <si>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</si>
  <si>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</si>
  <si>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</si>
  <si>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</si>
  <si>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</si>
  <si>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</si>
  <si>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</si>
  <si>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</si>
  <si>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</si>
  <si>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</si>
  <si>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</si>
  <si>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</si>
  <si>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</si>
  <si>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</si>
  <si>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</si>
  <si>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</si>
  <si>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</si>
  <si>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</si>
  <si>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</si>
  <si>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</si>
  <si>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</si>
  <si>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</si>
  <si>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</si>
  <si>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</si>
  <si>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</si>
  <si>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</si>
  <si>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</si>
  <si>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</si>
  <si>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</si>
  <si>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</si>
  <si>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</si>
  <si>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</si>
  <si>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</si>
  <si>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</si>
  <si>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</si>
  <si>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</si>
  <si>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</si>
  <si>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</si>
  <si>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</si>
  <si>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</si>
  <si>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</si>
  <si>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</si>
  <si>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</si>
  <si>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</si>
  <si>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</si>
  <si>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</si>
  <si>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</si>
  <si>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</si>
  <si>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</si>
  <si>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</si>
  <si>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</si>
  <si>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</si>
  <si>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</si>
  <si>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</si>
  <si>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</si>
  <si>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</si>
  <si>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</si>
  <si>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</si>
  <si>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</si>
  <si>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</si>
  <si>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</si>
  <si>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</si>
  <si>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</si>
  <si>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</si>
  <si>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</si>
  <si>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</si>
  <si>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</si>
  <si>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</si>
  <si>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</si>
  <si>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</si>
  <si>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</si>
  <si>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</si>
  <si>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</si>
  <si>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</si>
  <si>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</si>
  <si>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</si>
  <si>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</si>
  <si>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</si>
  <si>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</si>
  <si>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</si>
  <si>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</si>
  <si>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</si>
  <si>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</si>
  <si>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</si>
  <si>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</si>
  <si>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</si>
  <si>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</si>
  <si>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</si>
  <si>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</si>
  <si>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</si>
  <si>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</si>
  <si>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</si>
  <si>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</si>
  <si>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</si>
  <si>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</si>
  <si>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</si>
  <si>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</si>
  <si>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</si>
  <si>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</si>
  <si>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</si>
  <si>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</si>
  <si>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</si>
  <si>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</si>
  <si>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</si>
  <si>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</si>
  <si>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</si>
  <si>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</si>
  <si>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</si>
  <si>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</si>
  <si>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</si>
  <si>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</si>
  <si>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</si>
  <si>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</si>
  <si>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</si>
  <si>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</si>
  <si>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</si>
  <si>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</si>
  <si>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</si>
  <si>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</si>
  <si>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</si>
  <si>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</si>
  <si>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</si>
  <si>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</si>
  <si>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</si>
  <si>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</si>
  <si>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</si>
  <si>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</si>
  <si>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</si>
  <si>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</si>
  <si>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</si>
  <si>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</si>
  <si>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</si>
  <si>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</si>
  <si>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</si>
  <si>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</si>
  <si>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</si>
  <si>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</si>
  <si>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</si>
  <si>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</si>
  <si>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</si>
  <si>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</si>
  <si>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</si>
  <si>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</si>
  <si>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</si>
  <si>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</si>
  <si>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</si>
  <si>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</si>
  <si>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</si>
  <si>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</si>
  <si>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</si>
  <si>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</si>
  <si>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</si>
  <si>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</si>
  <si>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</si>
  <si>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</si>
  <si>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</si>
  <si>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</si>
  <si>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</si>
  <si>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</si>
  <si>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</si>
  <si>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</si>
  <si>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</si>
  <si>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</si>
  <si>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</si>
  <si>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</si>
  <si>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</si>
  <si>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</si>
  <si>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</si>
  <si>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</si>
  <si>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</si>
  <si>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</si>
  <si>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</si>
  <si>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</si>
  <si>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</si>
  <si>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</si>
  <si>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</si>
  <si>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</si>
  <si>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</si>
  <si>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</si>
  <si>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</si>
  <si>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</si>
  <si>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</si>
  <si>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</si>
  <si>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</si>
  <si>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</si>
  <si>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</si>
  <si>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</si>
  <si>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</si>
  <si>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</si>
  <si>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</si>
  <si>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</si>
  <si>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</si>
  <si>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</si>
  <si>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</si>
  <si>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</si>
  <si>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</si>
  <si>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</si>
  <si>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</si>
  <si>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</si>
  <si>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</si>
  <si>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</si>
  <si>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</si>
  <si>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</si>
  <si>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</si>
  <si>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</si>
  <si>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</si>
  <si>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</si>
  <si>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</si>
  <si>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</si>
  <si>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</si>
  <si>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</si>
  <si>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</si>
  <si>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</si>
  <si>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</si>
  <si>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</si>
  <si>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</si>
  <si>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</si>
  <si>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</si>
  <si>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</si>
  <si>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</si>
  <si>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</si>
  <si>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</si>
  <si>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</si>
  <si>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</si>
  <si>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</si>
  <si>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</si>
  <si>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</si>
  <si>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</si>
  <si>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</si>
  <si>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</si>
  <si>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</si>
  <si>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</si>
  <si>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</si>
  <si>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</si>
  <si>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</si>
  <si>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</si>
  <si>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</si>
  <si>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</si>
  <si>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</si>
  <si>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</si>
  <si>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</si>
  <si>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</si>
  <si>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</si>
  <si>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</si>
  <si>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</si>
  <si>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</si>
  <si>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</si>
  <si>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</si>
  <si>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</si>
  <si>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</si>
  <si>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</si>
  <si>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</si>
  <si>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</si>
  <si>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</si>
  <si>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</si>
  <si>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</si>
  <si>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</si>
  <si>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</si>
  <si>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</si>
  <si>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</si>
  <si>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</si>
  <si>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</si>
  <si>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</si>
  <si>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</si>
  <si>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</si>
  <si>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</si>
  <si>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</si>
  <si>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</si>
  <si>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</si>
  <si>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</si>
  <si>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</si>
  <si>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</si>
  <si>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</si>
  <si>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</si>
  <si>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</si>
  <si>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</si>
  <si>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</si>
  <si>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</si>
  <si>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</si>
  <si>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</si>
  <si>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</si>
  <si>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</si>
  <si>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</si>
  <si>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</si>
  <si>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</si>
  <si>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</si>
  <si>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</si>
  <si>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</si>
  <si>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</si>
  <si>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</si>
  <si>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</si>
  <si>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</si>
  <si>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</si>
  <si>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</si>
  <si>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</si>
  <si>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</si>
  <si>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</si>
  <si>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</si>
  <si>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</si>
  <si>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</si>
  <si>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</si>
  <si>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</si>
  <si>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</si>
  <si>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</si>
  <si>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</si>
  <si>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</si>
  <si>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</si>
  <si>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</si>
  <si>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</si>
  <si>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</si>
  <si>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</si>
  <si>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</si>
  <si>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</si>
  <si>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</si>
  <si>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</si>
  <si>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</si>
  <si>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</si>
  <si>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</si>
  <si>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</si>
  <si>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</si>
  <si>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</si>
  <si>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</si>
  <si>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</si>
  <si>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</si>
  <si>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</si>
  <si>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</si>
  <si>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</si>
  <si>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</si>
  <si>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</si>
  <si>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</si>
  <si>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</si>
  <si>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</si>
  <si>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</si>
  <si>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</si>
  <si>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</si>
  <si>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</si>
  <si>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</si>
  <si>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</si>
  <si>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</si>
  <si>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</si>
  <si>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</si>
  <si>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</si>
  <si>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</si>
  <si>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</si>
  <si>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</si>
  <si>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</si>
  <si>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</si>
  <si>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</si>
  <si>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</si>
  <si>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</si>
  <si>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</si>
  <si>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</si>
  <si>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</si>
  <si>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</si>
  <si>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</si>
  <si>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</si>
  <si>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</si>
  <si>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</si>
  <si>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</si>
  <si>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</si>
  <si>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</si>
  <si>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</si>
  <si>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</si>
  <si>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</si>
  <si>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</si>
  <si>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</si>
  <si>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</si>
  <si>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</si>
  <si>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</si>
  <si>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</si>
  <si>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</si>
  <si>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</si>
  <si>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</si>
  <si>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</si>
  <si>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</si>
  <si>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</si>
  <si>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</si>
  <si>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</si>
  <si>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</si>
  <si>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</si>
  <si>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</si>
  <si>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</si>
  <si>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</si>
  <si>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</si>
  <si>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</si>
  <si>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</si>
  <si>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</si>
  <si>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</si>
  <si>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</si>
  <si>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</si>
  <si>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</si>
  <si>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</si>
  <si>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</si>
  <si>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</si>
  <si>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</si>
  <si>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</si>
  <si>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</si>
  <si>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</si>
  <si>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</si>
  <si>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</si>
  <si>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</si>
  <si>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</si>
  <si>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</si>
  <si>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</si>
  <si>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</si>
  <si>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</si>
  <si>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</si>
  <si>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</si>
  <si>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</si>
  <si>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</si>
  <si>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</si>
  <si>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</si>
  <si>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</si>
  <si>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</si>
  <si>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</si>
  <si>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</si>
  <si>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</si>
  <si>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</si>
  <si>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</si>
  <si>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</si>
  <si>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</si>
  <si>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</si>
  <si>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</si>
  <si>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</si>
  <si>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</si>
  <si>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</si>
  <si>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</si>
  <si>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</si>
  <si>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</si>
  <si>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</si>
  <si>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</si>
  <si>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</si>
  <si>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</si>
  <si>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</si>
  <si>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</si>
  <si>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</si>
  <si>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</si>
  <si>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</si>
  <si>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</si>
  <si>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</si>
  <si>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</si>
  <si>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</si>
  <si>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</si>
  <si>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</si>
  <si>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</si>
  <si>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</si>
  <si>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</si>
  <si>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</si>
  <si>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</si>
  <si>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</si>
  <si>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</si>
  <si>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</si>
  <si>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</si>
  <si>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</si>
  <si>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</si>
  <si>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</si>
  <si>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</si>
  <si>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</si>
  <si>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</si>
  <si>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</si>
  <si>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</si>
  <si>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</si>
  <si>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</si>
  <si>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</si>
  <si>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</si>
  <si>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</si>
  <si>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</si>
  <si>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</si>
  <si>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</si>
  <si>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</si>
  <si>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</si>
  <si>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</si>
  <si>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</si>
  <si>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</si>
  <si>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</si>
  <si>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</si>
  <si>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</si>
  <si>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</si>
  <si>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</si>
  <si>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</si>
  <si>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</si>
  <si>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</si>
  <si>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</si>
  <si>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</si>
  <si>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</si>
  <si>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</si>
  <si>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</si>
  <si>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</si>
  <si>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</si>
  <si>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</si>
  <si>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</si>
  <si>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</si>
  <si>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</si>
  <si>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</si>
  <si>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</si>
  <si>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</si>
  <si>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</si>
  <si>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</si>
  <si>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</si>
  <si>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</si>
  <si>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</si>
  <si>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</si>
  <si>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</si>
  <si>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</si>
  <si>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</si>
  <si>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</si>
  <si>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</si>
  <si>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</si>
  <si>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</si>
  <si>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</si>
  <si>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</si>
  <si>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</si>
  <si>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</si>
  <si>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</si>
  <si>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</si>
  <si>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</si>
  <si>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</si>
  <si>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</si>
  <si>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</si>
  <si>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</si>
  <si>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</si>
  <si>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</si>
  <si>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</si>
  <si>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</si>
  <si>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</si>
  <si>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</si>
  <si>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</si>
  <si>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</si>
  <si>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</si>
  <si>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</si>
  <si>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</si>
  <si>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</si>
  <si>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</si>
  <si>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</si>
  <si>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</si>
  <si>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</si>
  <si>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</si>
  <si>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</si>
  <si>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</si>
  <si>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</si>
  <si>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</si>
  <si>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</si>
  <si>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</si>
  <si>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</si>
  <si>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</si>
  <si>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</si>
  <si>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</si>
  <si>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</si>
  <si>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</si>
  <si>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</si>
  <si>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</si>
  <si>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</si>
  <si>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</si>
  <si>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</si>
  <si>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</si>
  <si>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</si>
  <si>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</si>
  <si>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</si>
  <si>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</si>
  <si>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</si>
  <si>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</si>
  <si>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</si>
  <si>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</si>
  <si>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</si>
  <si>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</si>
  <si>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</si>
  <si>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</si>
  <si>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</si>
  <si>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</si>
  <si>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</si>
  <si>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</si>
  <si>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</si>
  <si>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</si>
  <si>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</si>
  <si>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</si>
  <si>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</si>
  <si>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</si>
  <si>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</si>
  <si>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</si>
  <si>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</si>
  <si>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</si>
  <si>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</si>
  <si>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</si>
  <si>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</si>
  <si>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</si>
  <si>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</si>
  <si>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</si>
  <si>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</si>
  <si>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</si>
  <si>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</si>
  <si>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</si>
  <si>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</si>
  <si>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</si>
  <si>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</si>
  <si>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</si>
  <si>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</si>
  <si>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</si>
  <si>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</si>
  <si>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</si>
  <si>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</si>
  <si>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</si>
  <si>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</si>
  <si>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</si>
  <si>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</si>
  <si>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</si>
  <si>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</si>
  <si>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</si>
  <si>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</si>
  <si>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</si>
  <si>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</si>
  <si>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</si>
  <si>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</si>
  <si>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</si>
  <si>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</si>
  <si>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</si>
  <si>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</si>
  <si>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</si>
  <si>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</si>
  <si>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</si>
  <si>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</si>
  <si>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</si>
  <si>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</si>
  <si>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</si>
  <si>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</si>
  <si>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</si>
  <si>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</si>
  <si>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</si>
  <si>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</si>
  <si>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</si>
  <si>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</si>
  <si>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</si>
  <si>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</si>
  <si>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</si>
  <si>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</si>
  <si>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</si>
  <si>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</si>
  <si>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</si>
  <si>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</si>
  <si>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</si>
  <si>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</si>
  <si>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</si>
  <si>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</si>
  <si>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</si>
  <si>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</si>
  <si>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</si>
  <si>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</si>
  <si>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</si>
  <si>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</si>
  <si>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</si>
  <si>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</si>
  <si>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</si>
  <si>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</si>
  <si>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</si>
  <si>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</si>
  <si>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</si>
  <si>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</si>
  <si>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</si>
  <si>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</si>
  <si>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</si>
  <si>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</si>
  <si>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</si>
  <si>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</si>
  <si>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</si>
  <si>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</si>
  <si>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</si>
  <si>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</si>
  <si>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</si>
  <si>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</si>
  <si>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</si>
  <si>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</si>
  <si>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</si>
  <si>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</si>
  <si>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</si>
  <si>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</si>
  <si>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</si>
  <si>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</si>
  <si>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</si>
  <si>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</si>
  <si>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</si>
  <si>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</si>
  <si>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</si>
  <si>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</si>
  <si>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</si>
  <si>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</si>
  <si>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</si>
  <si>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</si>
  <si>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</si>
  <si>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</si>
  <si>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</si>
  <si>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</si>
  <si>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</si>
  <si>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</si>
  <si>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</si>
  <si>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</si>
  <si>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</si>
  <si>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</si>
  <si>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</si>
  <si>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</si>
  <si>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</si>
  <si>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</si>
  <si>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</si>
  <si>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</si>
  <si>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</si>
  <si>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</si>
  <si>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</si>
  <si>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</si>
  <si>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</si>
  <si>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</si>
  <si>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</si>
  <si>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</si>
  <si>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</si>
  <si>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</si>
  <si>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</si>
  <si>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</si>
  <si>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</si>
  <si>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</si>
  <si>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</si>
  <si>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</si>
  <si>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</si>
  <si>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</si>
  <si>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</si>
  <si>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</si>
  <si>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</si>
  <si>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</si>
  <si>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</si>
  <si>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</si>
  <si>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</si>
  <si>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</si>
  <si>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</si>
  <si>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</si>
  <si>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</si>
  <si>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</si>
  <si>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</si>
  <si>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</si>
  <si>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</si>
  <si>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</si>
  <si>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</si>
  <si>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</si>
  <si>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</si>
  <si>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</si>
  <si>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</si>
  <si>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</si>
  <si>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</si>
  <si>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</si>
  <si>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</si>
  <si>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</si>
  <si>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</si>
  <si>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</si>
  <si>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</si>
  <si>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</si>
  <si>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</si>
  <si>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</si>
  <si>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</si>
  <si>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</si>
  <si>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</si>
  <si>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</si>
  <si>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</si>
  <si>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</si>
  <si>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</si>
  <si>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</si>
  <si>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</si>
  <si>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</si>
  <si>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</si>
  <si>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</si>
  <si>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</si>
  <si>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</si>
  <si>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</si>
  <si>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</si>
  <si>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</si>
  <si>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</si>
  <si>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</si>
  <si>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</si>
  <si>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</si>
  <si>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</si>
  <si>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</si>
  <si>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</si>
  <si>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</si>
  <si>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</si>
  <si>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</si>
  <si>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</si>
  <si>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</si>
  <si>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</si>
  <si>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</si>
  <si>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</si>
  <si>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</si>
  <si>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</si>
  <si>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</si>
  <si>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</si>
  <si>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</si>
  <si>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</si>
  <si>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</si>
  <si>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</si>
  <si>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</si>
  <si>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</si>
  <si>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</si>
  <si>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</si>
  <si>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</si>
  <si>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</si>
  <si>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</si>
  <si>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</si>
  <si>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</si>
  <si>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</si>
  <si>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</si>
  <si>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</si>
  <si>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</si>
  <si>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</si>
  <si>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</si>
  <si>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</si>
  <si>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</si>
  <si>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</si>
  <si>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</si>
  <si>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</si>
  <si>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</si>
  <si>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</si>
  <si>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</si>
  <si>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</si>
  <si>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</si>
  <si>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</si>
  <si>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</si>
  <si>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</si>
  <si>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</si>
  <si>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</si>
  <si>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</si>
  <si>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</si>
  <si>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</si>
  <si>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</si>
  <si>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</si>
  <si>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</si>
  <si>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</si>
  <si>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</si>
  <si>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</si>
  <si>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</si>
  <si>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</si>
  <si>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</si>
  <si>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</si>
  <si>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</si>
  <si>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</si>
  <si>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</si>
  <si>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</si>
  <si>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</si>
  <si>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</si>
  <si>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</si>
  <si>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</si>
  <si>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</si>
  <si>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</si>
  <si>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</si>
  <si>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</si>
  <si>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</si>
  <si>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</si>
  <si>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</si>
  <si>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</si>
  <si>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</si>
  <si>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</si>
  <si>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</si>
  <si>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</si>
  <si>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</si>
  <si>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</si>
  <si>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</si>
  <si>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</si>
  <si>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</si>
  <si>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</si>
  <si>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</si>
  <si>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</si>
  <si>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</si>
  <si>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</si>
  <si>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</si>
  <si>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</si>
  <si>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</si>
  <si>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</si>
  <si>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</si>
  <si>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</si>
  <si>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</si>
  <si>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</si>
  <si>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</si>
  <si>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</si>
  <si>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</si>
  <si>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</si>
  <si>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</si>
  <si>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</si>
  <si>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</si>
  <si>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</si>
  <si>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</si>
  <si>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</si>
  <si>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</si>
  <si>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</si>
  <si>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</si>
  <si>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</si>
  <si>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</si>
  <si>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</si>
  <si>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</si>
  <si>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</si>
  <si>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</si>
  <si>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</si>
  <si>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</si>
  <si>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</si>
  <si>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</si>
  <si>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</si>
  <si>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</si>
  <si>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</si>
  <si>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</si>
  <si>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</si>
  <si>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</si>
  <si>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</si>
  <si>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</si>
  <si>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</si>
  <si>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</si>
  <si>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</si>
  <si>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</si>
  <si>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</si>
  <si>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</si>
  <si>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</si>
  <si>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</si>
  <si>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</si>
  <si>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</si>
  <si>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</si>
  <si>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</si>
  <si>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</si>
  <si>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</si>
  <si>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</si>
  <si>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</si>
  <si>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</si>
  <si>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</si>
  <si>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</si>
  <si>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</si>
  <si>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</si>
  <si>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</si>
  <si>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</si>
  <si>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</si>
  <si>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</si>
  <si>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</si>
  <si>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</si>
  <si>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</si>
  <si>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</si>
  <si>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</si>
  <si>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</si>
  <si>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</si>
  <si>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</si>
  <si>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</si>
  <si>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</si>
  <si>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</si>
  <si>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</si>
  <si>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</si>
  <si>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</si>
  <si>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</si>
  <si>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</si>
  <si>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</si>
  <si>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</si>
  <si>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</si>
  <si>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</si>
  <si>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</si>
  <si>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</si>
  <si>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</si>
  <si>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</si>
  <si>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</si>
  <si>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</si>
  <si>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</si>
  <si>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</si>
  <si>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</si>
  <si>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</si>
  <si>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</si>
  <si>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</si>
  <si>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</si>
  <si>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</si>
  <si>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</si>
  <si>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</si>
  <si>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</si>
  <si>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</si>
  <si>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</si>
  <si>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</si>
  <si>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</si>
  <si>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</si>
  <si>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</si>
  <si>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</si>
  <si>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</si>
  <si>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</si>
  <si>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</si>
  <si>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</si>
  <si>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</si>
  <si>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</si>
  <si>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</si>
  <si>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</si>
  <si>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</si>
  <si>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</si>
  <si>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</si>
  <si>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</si>
  <si>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</si>
  <si>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</si>
  <si>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</si>
  <si>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</si>
  <si>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</si>
  <si>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</si>
  <si>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</si>
  <si>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</si>
  <si>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</si>
  <si>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</si>
  <si>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</si>
  <si>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</si>
  <si>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</si>
  <si>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</si>
  <si>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</si>
  <si>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</si>
  <si>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</si>
  <si>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</si>
  <si>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</si>
  <si>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</si>
  <si>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</si>
  <si>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</si>
  <si>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</si>
  <si>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</si>
  <si>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</si>
  <si>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</si>
  <si>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</si>
  <si>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</si>
  <si>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</si>
  <si>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</si>
  <si>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</si>
  <si>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</si>
  <si>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</si>
  <si>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</si>
  <si>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</si>
  <si>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</si>
  <si>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</si>
  <si>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</si>
  <si>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</si>
  <si>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</si>
  <si>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</si>
  <si>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</si>
  <si>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</si>
  <si>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</si>
  <si>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</si>
  <si>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</si>
  <si>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</si>
  <si>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</si>
  <si>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</si>
  <si>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</si>
  <si>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</si>
  <si>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</si>
  <si>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</si>
  <si>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</si>
  <si>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</si>
  <si>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</si>
  <si>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</si>
  <si>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</si>
  <si>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</si>
  <si>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</si>
  <si>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</si>
  <si>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</si>
  <si>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</si>
  <si>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</si>
  <si>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</si>
  <si>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</si>
  <si>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</si>
  <si>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</si>
  <si>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</si>
  <si>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</si>
  <si>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</si>
  <si>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</si>
  <si>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</si>
  <si>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</si>
  <si>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</si>
  <si>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</si>
  <si>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</si>
  <si>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</si>
  <si>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</si>
  <si>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</si>
  <si>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</si>
  <si>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</si>
  <si>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</si>
  <si>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</si>
  <si>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</si>
  <si>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</si>
  <si>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</si>
  <si>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</si>
  <si>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</si>
  <si>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</si>
  <si>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</si>
  <si>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</si>
  <si>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</si>
  <si>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</si>
  <si>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</si>
  <si>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</si>
  <si>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</si>
  <si>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</si>
  <si>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</si>
  <si>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</si>
  <si>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</si>
  <si>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</si>
  <si>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</si>
  <si>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</si>
  <si>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</si>
  <si>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</si>
  <si>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</si>
  <si>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</si>
  <si>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</si>
  <si>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</si>
  <si>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</si>
  <si>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</si>
  <si>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</si>
  <si>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</si>
  <si>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</si>
  <si>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</si>
  <si>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</si>
  <si>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</si>
  <si>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</si>
  <si>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</si>
  <si>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</si>
  <si>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</si>
  <si>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</si>
  <si>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</si>
  <si>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</si>
  <si>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</si>
  <si>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</si>
  <si>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</si>
  <si>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</si>
  <si>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</si>
  <si>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</si>
  <si>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</si>
  <si>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</si>
  <si>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</si>
  <si>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</si>
  <si>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</si>
  <si>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</si>
  <si>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</si>
  <si>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</si>
  <si>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</si>
  <si>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</si>
  <si>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</si>
  <si>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</si>
  <si>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</si>
  <si>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</si>
  <si>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</si>
  <si>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</si>
  <si>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</si>
  <si>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</si>
  <si>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</si>
  <si>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</si>
  <si>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</si>
  <si>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</si>
  <si>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</si>
  <si>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</si>
  <si>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</si>
  <si>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</si>
  <si>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</si>
  <si>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</si>
  <si>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</si>
  <si>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</si>
  <si>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</si>
  <si>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</si>
  <si>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</si>
  <si>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</si>
  <si>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</si>
  <si>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</si>
  <si>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</si>
  <si>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</si>
  <si>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</si>
  <si>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</si>
  <si>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</si>
  <si>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</si>
  <si>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</si>
  <si>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</si>
  <si>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</si>
  <si>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</si>
  <si>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</si>
  <si>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</si>
  <si>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</si>
  <si>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</si>
  <si>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</si>
  <si>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</si>
  <si>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</si>
  <si>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</si>
  <si>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</si>
  <si>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</si>
  <si>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</si>
  <si>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</si>
  <si>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</si>
  <si>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</si>
  <si>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</si>
  <si>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</si>
  <si>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</si>
  <si>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</si>
  <si>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</si>
  <si>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</si>
  <si>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</si>
  <si>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</si>
  <si>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</si>
  <si>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</si>
  <si>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</si>
  <si>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</si>
  <si>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</si>
  <si>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</si>
  <si>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</si>
  <si>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</si>
  <si>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</si>
  <si>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</si>
  <si>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</si>
  <si>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</si>
  <si>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</si>
  <si>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</si>
  <si>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</si>
  <si>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</si>
  <si>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</si>
  <si>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</si>
  <si>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</si>
  <si>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</si>
  <si>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</si>
  <si>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</si>
  <si>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</si>
  <si>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</si>
  <si>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</si>
  <si>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</si>
  <si>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</si>
  <si>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</si>
  <si>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</si>
  <si>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</si>
  <si>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</si>
  <si>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</si>
  <si>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</si>
  <si>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</si>
  <si>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</si>
  <si>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</si>
  <si>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</si>
  <si>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</si>
  <si>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</si>
  <si>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</si>
  <si>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</si>
  <si>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</si>
  <si>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</si>
  <si>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</si>
  <si>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</si>
  <si>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</si>
  <si>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</si>
  <si>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</si>
  <si>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</si>
  <si>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</si>
  <si>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</si>
  <si>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</si>
  <si>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</si>
  <si>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</si>
  <si>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</si>
  <si>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</si>
  <si>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</si>
  <si>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</si>
  <si>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</si>
  <si>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</si>
  <si>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</si>
  <si>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</si>
  <si>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</si>
  <si>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</si>
  <si>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</si>
  <si>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</si>
  <si>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</si>
  <si>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</si>
  <si>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</si>
  <si>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</si>
  <si>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</si>
  <si>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</si>
  <si>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</si>
  <si>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</si>
  <si>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</si>
  <si>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</si>
  <si>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</si>
  <si>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</si>
  <si>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</si>
  <si>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</si>
  <si>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</si>
  <si>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</si>
  <si>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</si>
  <si>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</si>
  <si>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</si>
  <si>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</si>
  <si>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</si>
  <si>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</si>
  <si>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</si>
  <si>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</si>
  <si>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</si>
  <si>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Пожаревац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</si>
</sst>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739</c:v>
                </c:pt>
                <c:pt idx="1">
                  <c:v>1000</c:v>
                </c:pt>
                <c:pt idx="2">
                  <c:v>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762</c:v>
                </c:pt>
                <c:pt idx="1">
                  <c:v>954</c:v>
                </c:pt>
                <c:pt idx="2">
                  <c:v>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412928"/>
        <c:axId val="130414464"/>
      </c:barChart>
      <c:catAx>
        <c:axId val="13041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14464"/>
        <c:crosses val="autoZero"/>
        <c:auto val="1"/>
        <c:lblAlgn val="ctr"/>
        <c:lblOffset val="100"/>
        <c:noMultiLvlLbl val="0"/>
      </c:catAx>
      <c:valAx>
        <c:axId val="13041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12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995136"/>
        <c:axId val="134017408"/>
      </c:barChart>
      <c:catAx>
        <c:axId val="13399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4017408"/>
        <c:crosses val="autoZero"/>
        <c:auto val="1"/>
        <c:lblAlgn val="ctr"/>
        <c:lblOffset val="100"/>
        <c:noMultiLvlLbl val="0"/>
      </c:catAx>
      <c:valAx>
        <c:axId val="13401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95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038272"/>
        <c:axId val="134039808"/>
      </c:barChart>
      <c:catAx>
        <c:axId val="13403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39808"/>
        <c:crosses val="autoZero"/>
        <c:auto val="1"/>
        <c:lblAlgn val="ctr"/>
        <c:lblOffset val="100"/>
        <c:noMultiLvlLbl val="0"/>
      </c:catAx>
      <c:valAx>
        <c:axId val="13403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38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083328"/>
        <c:axId val="134084864"/>
      </c:barChart>
      <c:catAx>
        <c:axId val="13408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84864"/>
        <c:crosses val="autoZero"/>
        <c:auto val="1"/>
        <c:lblAlgn val="ctr"/>
        <c:lblOffset val="100"/>
        <c:noMultiLvlLbl val="0"/>
      </c:catAx>
      <c:valAx>
        <c:axId val="1340848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34083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121728"/>
        <c:axId val="134123520"/>
      </c:barChart>
      <c:catAx>
        <c:axId val="1341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23520"/>
        <c:crosses val="autoZero"/>
        <c:auto val="1"/>
        <c:lblAlgn val="ctr"/>
        <c:lblOffset val="100"/>
        <c:noMultiLvlLbl val="0"/>
      </c:catAx>
      <c:valAx>
        <c:axId val="134123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2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119</c:v>
                </c:pt>
                <c:pt idx="1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694400"/>
        <c:axId val="134695936"/>
      </c:barChart>
      <c:catAx>
        <c:axId val="134694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95936"/>
        <c:crosses val="autoZero"/>
        <c:auto val="1"/>
        <c:lblAlgn val="ctr"/>
        <c:lblOffset val="100"/>
        <c:noMultiLvlLbl val="0"/>
      </c:catAx>
      <c:valAx>
        <c:axId val="134695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94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738688"/>
        <c:axId val="134740224"/>
      </c:barChart>
      <c:catAx>
        <c:axId val="134738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740224"/>
        <c:crosses val="autoZero"/>
        <c:auto val="1"/>
        <c:lblAlgn val="ctr"/>
        <c:lblOffset val="100"/>
        <c:noMultiLvlLbl val="0"/>
      </c:catAx>
      <c:valAx>
        <c:axId val="134740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738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7C-49A2-98C2-7992AB2811CE}"/>
                </c:ext>
              </c:extLst>
            </c:dLbl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21738</c:v>
                </c:pt>
                <c:pt idx="1">
                  <c:v>22240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449408"/>
        <c:axId val="134455296"/>
      </c:barChart>
      <c:catAx>
        <c:axId val="13444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55296"/>
        <c:crosses val="autoZero"/>
        <c:auto val="1"/>
        <c:lblAlgn val="ctr"/>
        <c:lblOffset val="100"/>
        <c:noMultiLvlLbl val="0"/>
      </c:catAx>
      <c:valAx>
        <c:axId val="134455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4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59-4FC0-BA64-289CC93B8FA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59-4FC0-BA64-289CC93B8FA4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496256"/>
        <c:axId val="134497792"/>
      </c:barChart>
      <c:catAx>
        <c:axId val="13449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97792"/>
        <c:crosses val="autoZero"/>
        <c:auto val="1"/>
        <c:lblAlgn val="ctr"/>
        <c:lblOffset val="100"/>
        <c:noMultiLvlLbl val="0"/>
      </c:catAx>
      <c:valAx>
        <c:axId val="1344977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962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97-40BE-A36D-F80892DFDAE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97-40BE-A36D-F80892DFDAE1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522752"/>
        <c:axId val="134524288"/>
      </c:barChart>
      <c:catAx>
        <c:axId val="13452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24288"/>
        <c:crosses val="autoZero"/>
        <c:auto val="1"/>
        <c:lblAlgn val="ctr"/>
        <c:lblOffset val="100"/>
        <c:noMultiLvlLbl val="0"/>
      </c:catAx>
      <c:valAx>
        <c:axId val="13452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522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16.525707439123234</c:v>
                </c:pt>
                <c:pt idx="1">
                  <c:v>60.857384501532927</c:v>
                </c:pt>
                <c:pt idx="2">
                  <c:v>22.616908059343835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160</c:v>
                </c:pt>
                <c:pt idx="1">
                  <c:v>222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45</c:v>
                </c:pt>
                <c:pt idx="1">
                  <c:v>25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704896"/>
        <c:axId val="130706432"/>
      </c:barChart>
      <c:catAx>
        <c:axId val="13070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06432"/>
        <c:crosses val="autoZero"/>
        <c:auto val="1"/>
        <c:lblAlgn val="ctr"/>
        <c:lblOffset val="100"/>
        <c:noMultiLvlLbl val="0"/>
      </c:catAx>
      <c:valAx>
        <c:axId val="13070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04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DC-4E4C-BF56-E083EB08D6C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DC-4E4C-BF56-E083EB08D6C2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DC-4E4C-BF56-E083EB08D6C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C-4E4C-BF56-E083EB08D6C2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6245248"/>
        <c:axId val="136246784"/>
      </c:barChart>
      <c:catAx>
        <c:axId val="13624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246784"/>
        <c:crosses val="autoZero"/>
        <c:auto val="1"/>
        <c:lblAlgn val="ctr"/>
        <c:lblOffset val="100"/>
        <c:noMultiLvlLbl val="0"/>
      </c:catAx>
      <c:valAx>
        <c:axId val="13624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6245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1C-4661-ADB6-AA6F0C26FE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1C-4661-ADB6-AA6F0C26FE77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1C-4661-ADB6-AA6F0C26FE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1C-4661-ADB6-AA6F0C26FE77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5871872"/>
        <c:axId val="135902336"/>
      </c:barChart>
      <c:catAx>
        <c:axId val="13587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02336"/>
        <c:crosses val="autoZero"/>
        <c:auto val="1"/>
        <c:lblAlgn val="ctr"/>
        <c:lblOffset val="100"/>
        <c:noMultiLvlLbl val="0"/>
      </c:catAx>
      <c:valAx>
        <c:axId val="13590233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587187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78.099999999999994</c:v>
                </c:pt>
                <c:pt idx="1">
                  <c:v>76.599999999999994</c:v>
                </c:pt>
                <c:pt idx="2">
                  <c:v>84.3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86.5</c:v>
                </c:pt>
                <c:pt idx="1">
                  <c:v>83</c:v>
                </c:pt>
                <c:pt idx="2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023040"/>
        <c:axId val="136028928"/>
      </c:barChart>
      <c:catAx>
        <c:axId val="13602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28928"/>
        <c:crosses val="autoZero"/>
        <c:auto val="1"/>
        <c:lblAlgn val="ctr"/>
        <c:lblOffset val="100"/>
        <c:noMultiLvlLbl val="0"/>
      </c:catAx>
      <c:valAx>
        <c:axId val="13602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230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526</c:v>
                </c:pt>
                <c:pt idx="1">
                  <c:v>523</c:v>
                </c:pt>
                <c:pt idx="2">
                  <c:v>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078464"/>
        <c:axId val="136080000"/>
      </c:barChart>
      <c:catAx>
        <c:axId val="13607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80000"/>
        <c:crosses val="autoZero"/>
        <c:auto val="1"/>
        <c:lblAlgn val="ctr"/>
        <c:lblOffset val="100"/>
        <c:noMultiLvlLbl val="0"/>
      </c:catAx>
      <c:valAx>
        <c:axId val="13608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7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323456"/>
        <c:axId val="136324992"/>
      </c:barChart>
      <c:catAx>
        <c:axId val="13632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24992"/>
        <c:crosses val="autoZero"/>
        <c:auto val="1"/>
        <c:lblAlgn val="ctr"/>
        <c:lblOffset val="100"/>
        <c:noMultiLvlLbl val="0"/>
      </c:catAx>
      <c:valAx>
        <c:axId val="13632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23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360704"/>
        <c:axId val="136362240"/>
      </c:barChart>
      <c:catAx>
        <c:axId val="13636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62240"/>
        <c:crosses val="autoZero"/>
        <c:auto val="1"/>
        <c:lblAlgn val="ctr"/>
        <c:lblOffset val="100"/>
        <c:noMultiLvlLbl val="0"/>
      </c:catAx>
      <c:valAx>
        <c:axId val="136362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60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2.0844345772985164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2.193677978644677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2.3469711385981604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2.5037882792402297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2.4474045882228563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2.6077457095535115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2.7504669274412379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3.2579201465975967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3.4922648623885539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3.7671353560982488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3.6261761285548157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3.3724495189766364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3.4834549106670893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4.2111569228600629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4.0472918208408215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2.1989639496775557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1.4677379567959967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1.0395743031328188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6469504"/>
        <c:axId val="136479488"/>
      </c:barChart>
      <c:catAx>
        <c:axId val="1364695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6479488"/>
        <c:crosses val="autoZero"/>
        <c:auto val="1"/>
        <c:lblAlgn val="ctr"/>
        <c:lblOffset val="100"/>
        <c:noMultiLvlLbl val="0"/>
      </c:catAx>
      <c:valAx>
        <c:axId val="1364794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64695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2.1249603552172536</c:v>
                </c:pt>
                <c:pt idx="1">
                  <c:v>2.3311132254995242</c:v>
                </c:pt>
                <c:pt idx="2">
                  <c:v>2.3487331289424533</c:v>
                </c:pt>
                <c:pt idx="3">
                  <c:v>2.5795538640448248</c:v>
                </c:pt>
                <c:pt idx="4">
                  <c:v>2.5548859992247244</c:v>
                </c:pt>
                <c:pt idx="5">
                  <c:v>3.1011030059555273</c:v>
                </c:pt>
                <c:pt idx="6">
                  <c:v>3.2103464073016883</c:v>
                </c:pt>
                <c:pt idx="7">
                  <c:v>3.5468865630616344</c:v>
                </c:pt>
                <c:pt idx="8">
                  <c:v>3.8851887091658739</c:v>
                </c:pt>
                <c:pt idx="9">
                  <c:v>3.9080945836416818</c:v>
                </c:pt>
                <c:pt idx="10">
                  <c:v>3.5979842830461286</c:v>
                </c:pt>
                <c:pt idx="11">
                  <c:v>3.1416287838742645</c:v>
                </c:pt>
                <c:pt idx="12">
                  <c:v>3.1187229093984565</c:v>
                </c:pt>
                <c:pt idx="13">
                  <c:v>3.5856503506360786</c:v>
                </c:pt>
                <c:pt idx="14">
                  <c:v>3.1433907742185574</c:v>
                </c:pt>
                <c:pt idx="15">
                  <c:v>1.5294076188462487</c:v>
                </c:pt>
                <c:pt idx="16">
                  <c:v>0.86513725904782035</c:v>
                </c:pt>
                <c:pt idx="17">
                  <c:v>0.52859710328787402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6499584"/>
        <c:axId val="136501120"/>
      </c:barChart>
      <c:catAx>
        <c:axId val="1364995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6501120"/>
        <c:crosses val="autoZero"/>
        <c:auto val="1"/>
        <c:lblAlgn val="ctr"/>
        <c:lblOffset val="100"/>
        <c:noMultiLvlLbl val="0"/>
      </c:catAx>
      <c:valAx>
        <c:axId val="1365011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995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0.4231199105859812</c:v>
                </c:pt>
                <c:pt idx="1">
                  <c:v>0.33414084036421349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1.2254510617914738</c:v>
                </c:pt>
                <c:pt idx="1">
                  <c:v>0.75181689081948044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CD3-4E0A-9C2B-ADA3AD8090B6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CD3-4E0A-9C2B-ADA3AD8090B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6.0753632444515402</c:v>
                </c:pt>
                <c:pt idx="1">
                  <c:v>3.0281513658006851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CD3-4E0A-9C2B-ADA3AD8090B6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CD3-4E0A-9C2B-ADA3AD8090B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24.034009260737665</c:v>
                </c:pt>
                <c:pt idx="1">
                  <c:v>19.589006766352018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CD3-4E0A-9C2B-ADA3AD8090B6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CD3-4E0A-9C2B-ADA3AD8090B6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48.195752834105058</c:v>
                </c:pt>
                <c:pt idx="1">
                  <c:v>58.065324534291207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ACD3-4E0A-9C2B-ADA3AD8090B6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ACD3-4E0A-9C2B-ADA3AD8090B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5.887753472776625</c:v>
                </c:pt>
                <c:pt idx="1">
                  <c:v>5.7346921727508144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ACD3-4E0A-9C2B-ADA3AD8090B6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ACD3-4E0A-9C2B-ADA3AD8090B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14.158550215551651</c:v>
                </c:pt>
                <c:pt idx="1">
                  <c:v>12.496867429621586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6863104"/>
        <c:axId val="136868992"/>
      </c:barChart>
      <c:catAx>
        <c:axId val="136863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868992"/>
        <c:crosses val="autoZero"/>
        <c:auto val="1"/>
        <c:lblAlgn val="ctr"/>
        <c:lblOffset val="100"/>
        <c:noMultiLvlLbl val="0"/>
      </c:catAx>
      <c:valAx>
        <c:axId val="136868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863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434-4220-B650-A9749A468EC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434-4220-B650-A9749A468EC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28.085581989461922</c:v>
                </c:pt>
                <c:pt idx="1">
                  <c:v>22.157714476651908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434-4220-B650-A9749A468EC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434-4220-B650-A9749A468EC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27.271275746447387</c:v>
                </c:pt>
                <c:pt idx="1">
                  <c:v>35.978614986216691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434-4220-B650-A9749A468EC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434-4220-B650-A9749A468EC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44.140188408111129</c:v>
                </c:pt>
                <c:pt idx="1">
                  <c:v>41.437640965667029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0.50295385597956244</c:v>
                </c:pt>
                <c:pt idx="1">
                  <c:v>0.42602957146437226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6671616"/>
        <c:axId val="136673152"/>
      </c:barChart>
      <c:catAx>
        <c:axId val="136671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673152"/>
        <c:crosses val="autoZero"/>
        <c:auto val="1"/>
        <c:lblAlgn val="ctr"/>
        <c:lblOffset val="100"/>
        <c:noMultiLvlLbl val="0"/>
      </c:catAx>
      <c:valAx>
        <c:axId val="136673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6716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1320</c:v>
                </c:pt>
                <c:pt idx="1">
                  <c:v>1048</c:v>
                </c:pt>
                <c:pt idx="2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812</c:v>
                </c:pt>
                <c:pt idx="1">
                  <c:v>589</c:v>
                </c:pt>
                <c:pt idx="2">
                  <c:v>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244800"/>
        <c:axId val="133246336"/>
      </c:barChart>
      <c:catAx>
        <c:axId val="13324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246336"/>
        <c:crosses val="autoZero"/>
        <c:auto val="1"/>
        <c:lblAlgn val="ctr"/>
        <c:lblOffset val="100"/>
        <c:noMultiLvlLbl val="0"/>
      </c:catAx>
      <c:valAx>
        <c:axId val="13324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2448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4</c:v>
                </c:pt>
                <c:pt idx="1">
                  <c:v>6</c:v>
                </c:pt>
                <c:pt idx="2">
                  <c:v>23</c:v>
                </c:pt>
                <c:pt idx="3">
                  <c:v>27</c:v>
                </c:pt>
                <c:pt idx="4">
                  <c:v>26</c:v>
                </c:pt>
                <c:pt idx="5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7</c:v>
                </c:pt>
                <c:pt idx="1">
                  <c:v>6</c:v>
                </c:pt>
                <c:pt idx="2">
                  <c:v>23</c:v>
                </c:pt>
                <c:pt idx="3">
                  <c:v>30</c:v>
                </c:pt>
                <c:pt idx="4">
                  <c:v>22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6785920"/>
        <c:axId val="136787456"/>
      </c:barChart>
      <c:catAx>
        <c:axId val="136785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787456"/>
        <c:crosses val="autoZero"/>
        <c:auto val="1"/>
        <c:lblAlgn val="ctr"/>
        <c:lblOffset val="100"/>
        <c:noMultiLvlLbl val="0"/>
      </c:catAx>
      <c:valAx>
        <c:axId val="136787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785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0.69</c:v>
                </c:pt>
                <c:pt idx="1">
                  <c:v>0.44</c:v>
                </c:pt>
                <c:pt idx="3">
                  <c:v>0.52</c:v>
                </c:pt>
                <c:pt idx="4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6832128"/>
        <c:axId val="136833664"/>
      </c:barChart>
      <c:catAx>
        <c:axId val="13683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833664"/>
        <c:crosses val="autoZero"/>
        <c:auto val="1"/>
        <c:lblAlgn val="ctr"/>
        <c:lblOffset val="100"/>
        <c:noMultiLvlLbl val="0"/>
      </c:catAx>
      <c:valAx>
        <c:axId val="1368336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8321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83.333333333333343</c:v>
                </c:pt>
                <c:pt idx="1">
                  <c:v>62.704155468265455</c:v>
                </c:pt>
                <c:pt idx="2">
                  <c:v>22.963126517995143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16.666666666666664</c:v>
                </c:pt>
                <c:pt idx="1">
                  <c:v>37.295844531734545</c:v>
                </c:pt>
                <c:pt idx="2">
                  <c:v>77.03687348200485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6946048"/>
        <c:axId val="136947584"/>
      </c:barChart>
      <c:catAx>
        <c:axId val="136946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947584"/>
        <c:crosses val="autoZero"/>
        <c:auto val="1"/>
        <c:lblAlgn val="ctr"/>
        <c:lblOffset val="100"/>
        <c:noMultiLvlLbl val="0"/>
      </c:catAx>
      <c:valAx>
        <c:axId val="1369475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9460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220</c:v>
                </c:pt>
                <c:pt idx="1">
                  <c:v>209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245</c:v>
                </c:pt>
                <c:pt idx="1">
                  <c:v>227</c:v>
                </c:pt>
                <c:pt idx="2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113600"/>
        <c:axId val="137115136"/>
      </c:barChart>
      <c:catAx>
        <c:axId val="13711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115136"/>
        <c:crosses val="autoZero"/>
        <c:auto val="1"/>
        <c:lblAlgn val="ctr"/>
        <c:lblOffset val="100"/>
        <c:noMultiLvlLbl val="0"/>
      </c:catAx>
      <c:valAx>
        <c:axId val="137115136"/>
        <c:scaling>
          <c:orientation val="minMax"/>
          <c:max val="7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711360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538</c:v>
                </c:pt>
                <c:pt idx="1">
                  <c:v>566</c:v>
                </c:pt>
                <c:pt idx="2">
                  <c:v>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603</c:v>
                </c:pt>
                <c:pt idx="1">
                  <c:v>600</c:v>
                </c:pt>
                <c:pt idx="2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153920"/>
        <c:axId val="137163904"/>
      </c:barChart>
      <c:catAx>
        <c:axId val="13715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163904"/>
        <c:crosses val="autoZero"/>
        <c:auto val="1"/>
        <c:lblAlgn val="ctr"/>
        <c:lblOffset val="100"/>
        <c:noMultiLvlLbl val="0"/>
      </c:catAx>
      <c:valAx>
        <c:axId val="137163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7153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24.96266268401963</c:v>
                </c:pt>
                <c:pt idx="1">
                  <c:v>30.132857670070116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25.453381694047366</c:v>
                </c:pt>
                <c:pt idx="1">
                  <c:v>27.069750276786813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14.721570300832088</c:v>
                </c:pt>
                <c:pt idx="1">
                  <c:v>19.282814614343707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13.185406443353958</c:v>
                </c:pt>
                <c:pt idx="1">
                  <c:v>14.76811415918317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10.411777256240667</c:v>
                </c:pt>
                <c:pt idx="1">
                  <c:v>5.3819658014515932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11.265201621506293</c:v>
                </c:pt>
                <c:pt idx="1">
                  <c:v>3.3644974781645955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7263360"/>
        <c:axId val="137285632"/>
      </c:barChart>
      <c:catAx>
        <c:axId val="137263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285632"/>
        <c:crosses val="autoZero"/>
        <c:auto val="1"/>
        <c:lblAlgn val="ctr"/>
        <c:lblOffset val="100"/>
        <c:noMultiLvlLbl val="0"/>
      </c:catAx>
      <c:valAx>
        <c:axId val="1372856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2633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53.8</c:v>
                </c:pt>
                <c:pt idx="1">
                  <c:v>39.42</c:v>
                </c:pt>
                <c:pt idx="2">
                  <c:v>5.69</c:v>
                </c:pt>
                <c:pt idx="3">
                  <c:v>0.78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57.37</c:v>
                </c:pt>
                <c:pt idx="1">
                  <c:v>35.119999999999997</c:v>
                </c:pt>
                <c:pt idx="2">
                  <c:v>6.09</c:v>
                </c:pt>
                <c:pt idx="3">
                  <c:v>1.02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7322496"/>
        <c:axId val="137324032"/>
      </c:barChart>
      <c:catAx>
        <c:axId val="13732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324032"/>
        <c:crosses val="autoZero"/>
        <c:auto val="1"/>
        <c:lblAlgn val="ctr"/>
        <c:lblOffset val="100"/>
        <c:noMultiLvlLbl val="0"/>
      </c:catAx>
      <c:valAx>
        <c:axId val="137324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3224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60311</c:v>
                </c:pt>
                <c:pt idx="1">
                  <c:v>64546</c:v>
                </c:pt>
                <c:pt idx="2">
                  <c:v>70147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369472"/>
        <c:axId val="137371008"/>
      </c:barChart>
      <c:catAx>
        <c:axId val="13736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371008"/>
        <c:crosses val="autoZero"/>
        <c:auto val="1"/>
        <c:lblAlgn val="ctr"/>
        <c:lblOffset val="100"/>
        <c:noMultiLvlLbl val="0"/>
      </c:catAx>
      <c:valAx>
        <c:axId val="13737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369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8674</c:v>
                </c:pt>
                <c:pt idx="1">
                  <c:v>8953</c:v>
                </c:pt>
                <c:pt idx="2">
                  <c:v>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10346</c:v>
                </c:pt>
                <c:pt idx="1">
                  <c:v>10519</c:v>
                </c:pt>
                <c:pt idx="2">
                  <c:v>10678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417856"/>
        <c:axId val="137419392"/>
      </c:barChart>
      <c:catAx>
        <c:axId val="13741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419392"/>
        <c:crosses val="autoZero"/>
        <c:auto val="1"/>
        <c:lblAlgn val="ctr"/>
        <c:lblOffset val="100"/>
        <c:noMultiLvlLbl val="0"/>
      </c:catAx>
      <c:valAx>
        <c:axId val="137419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417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30.3</c:v>
                </c:pt>
                <c:pt idx="1">
                  <c:v>14.4</c:v>
                </c:pt>
                <c:pt idx="2">
                  <c:v>0.7</c:v>
                </c:pt>
                <c:pt idx="3">
                  <c:v>54.599999999999994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19.8</c:v>
                </c:pt>
                <c:pt idx="1">
                  <c:v>55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87.06981317600787</c:v>
                </c:pt>
                <c:pt idx="1">
                  <c:v>92.511848341232223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12.930186823992134</c:v>
                </c:pt>
                <c:pt idx="1">
                  <c:v>7.4881516587677721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7606272"/>
        <c:axId val="137607808"/>
      </c:barChart>
      <c:catAx>
        <c:axId val="137606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607808"/>
        <c:crosses val="autoZero"/>
        <c:auto val="1"/>
        <c:lblAlgn val="ctr"/>
        <c:lblOffset val="100"/>
        <c:noMultiLvlLbl val="0"/>
      </c:catAx>
      <c:valAx>
        <c:axId val="1376078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6062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627136"/>
        <c:axId val="137628672"/>
      </c:barChart>
      <c:catAx>
        <c:axId val="13762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28672"/>
        <c:crosses val="autoZero"/>
        <c:auto val="1"/>
        <c:lblAlgn val="ctr"/>
        <c:lblOffset val="100"/>
        <c:noMultiLvlLbl val="0"/>
      </c:catAx>
      <c:valAx>
        <c:axId val="137628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27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8.6</c:v>
                </c:pt>
                <c:pt idx="1">
                  <c:v>13.9</c:v>
                </c:pt>
                <c:pt idx="2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661824"/>
        <c:axId val="137667712"/>
      </c:barChart>
      <c:catAx>
        <c:axId val="137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667712"/>
        <c:crosses val="autoZero"/>
        <c:auto val="1"/>
        <c:lblAlgn val="ctr"/>
        <c:lblOffset val="100"/>
        <c:noMultiLvlLbl val="0"/>
      </c:catAx>
      <c:valAx>
        <c:axId val="13766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661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4.55</c:v>
                </c:pt>
                <c:pt idx="1">
                  <c:v>4.78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4.08</c:v>
                </c:pt>
                <c:pt idx="1">
                  <c:v>4.41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7792128"/>
        <c:axId val="137802112"/>
      </c:barChart>
      <c:catAx>
        <c:axId val="13779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802112"/>
        <c:crosses val="autoZero"/>
        <c:auto val="1"/>
        <c:lblAlgn val="ctr"/>
        <c:lblOffset val="100"/>
        <c:noMultiLvlLbl val="0"/>
      </c:catAx>
      <c:valAx>
        <c:axId val="13780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779212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6765</c:v>
                </c:pt>
                <c:pt idx="1">
                  <c:v>6254</c:v>
                </c:pt>
                <c:pt idx="2">
                  <c:v>6525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921</c:v>
                </c:pt>
                <c:pt idx="1">
                  <c:v>1494</c:v>
                </c:pt>
                <c:pt idx="2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903040"/>
        <c:axId val="128904576"/>
      </c:barChart>
      <c:catAx>
        <c:axId val="12890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04576"/>
        <c:crosses val="autoZero"/>
        <c:auto val="1"/>
        <c:lblAlgn val="ctr"/>
        <c:lblOffset val="100"/>
        <c:noMultiLvlLbl val="0"/>
      </c:catAx>
      <c:valAx>
        <c:axId val="128904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903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20841</c:v>
                </c:pt>
                <c:pt idx="1">
                  <c:v>19356</c:v>
                </c:pt>
                <c:pt idx="2">
                  <c:v>19498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2944</c:v>
                </c:pt>
                <c:pt idx="1">
                  <c:v>7148</c:v>
                </c:pt>
                <c:pt idx="2">
                  <c:v>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110464"/>
        <c:axId val="138112000"/>
      </c:barChart>
      <c:catAx>
        <c:axId val="138110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12000"/>
        <c:crosses val="autoZero"/>
        <c:auto val="1"/>
        <c:lblAlgn val="ctr"/>
        <c:lblOffset val="100"/>
        <c:noMultiLvlLbl val="0"/>
      </c:catAx>
      <c:valAx>
        <c:axId val="138112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110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3.1</c:v>
                </c:pt>
                <c:pt idx="1">
                  <c:v>3.1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3.2</c:v>
                </c:pt>
                <c:pt idx="1">
                  <c:v>4.8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7835648"/>
        <c:axId val="137837184"/>
      </c:barChart>
      <c:catAx>
        <c:axId val="137835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37184"/>
        <c:crosses val="autoZero"/>
        <c:auto val="1"/>
        <c:lblAlgn val="ctr"/>
        <c:lblOffset val="100"/>
        <c:noMultiLvlLbl val="0"/>
      </c:catAx>
      <c:valAx>
        <c:axId val="1378371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7835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28.8</c:v>
                </c:pt>
                <c:pt idx="1">
                  <c:v>30</c:v>
                </c:pt>
                <c:pt idx="2">
                  <c:v>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37</c:v>
                </c:pt>
                <c:pt idx="1">
                  <c:v>38.1</c:v>
                </c:pt>
                <c:pt idx="2">
                  <c:v>38.299999999999997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7896704"/>
        <c:axId val="137898240"/>
      </c:barChart>
      <c:catAx>
        <c:axId val="13789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898240"/>
        <c:crosses val="autoZero"/>
        <c:auto val="1"/>
        <c:lblAlgn val="ctr"/>
        <c:lblOffset val="100"/>
        <c:noMultiLvlLbl val="0"/>
      </c:catAx>
      <c:valAx>
        <c:axId val="137898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8967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479.88</c:v>
                </c:pt>
                <c:pt idx="1">
                  <c:v>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031488"/>
        <c:axId val="138033024"/>
      </c:barChart>
      <c:catAx>
        <c:axId val="138031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33024"/>
        <c:crosses val="autoZero"/>
        <c:auto val="1"/>
        <c:lblAlgn val="ctr"/>
        <c:lblOffset val="100"/>
        <c:noMultiLvlLbl val="0"/>
      </c:catAx>
      <c:valAx>
        <c:axId val="13803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31488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52</c:v>
                </c:pt>
                <c:pt idx="1">
                  <c:v>45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36</c:v>
                </c:pt>
                <c:pt idx="1">
                  <c:v>30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154368"/>
        <c:axId val="138155904"/>
      </c:barChart>
      <c:catAx>
        <c:axId val="1381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155904"/>
        <c:crosses val="autoZero"/>
        <c:auto val="1"/>
        <c:lblAlgn val="ctr"/>
        <c:lblOffset val="100"/>
        <c:noMultiLvlLbl val="0"/>
      </c:catAx>
      <c:valAx>
        <c:axId val="13815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1543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628-4771-B6FB-FB23DAF29A60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628-4771-B6FB-FB23DAF29A6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17.899999999999999</c:v>
                </c:pt>
                <c:pt idx="1">
                  <c:v>23.2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628-4771-B6FB-FB23DAF29A6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628-4771-B6FB-FB23DAF29A6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58.2</c:v>
                </c:pt>
                <c:pt idx="1">
                  <c:v>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628-4771-B6FB-FB23DAF29A6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23.8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3440256"/>
        <c:axId val="133441792"/>
      </c:barChart>
      <c:catAx>
        <c:axId val="13344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441792"/>
        <c:crosses val="autoZero"/>
        <c:auto val="1"/>
        <c:lblAlgn val="ctr"/>
        <c:lblOffset val="100"/>
        <c:noMultiLvlLbl val="0"/>
      </c:catAx>
      <c:valAx>
        <c:axId val="133441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402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739</c:v>
                </c:pt>
                <c:pt idx="1">
                  <c:v>1000</c:v>
                </c:pt>
                <c:pt idx="2">
                  <c:v>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762</c:v>
                </c:pt>
                <c:pt idx="1">
                  <c:v>954</c:v>
                </c:pt>
                <c:pt idx="2">
                  <c:v>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932864"/>
        <c:axId val="128934656"/>
      </c:barChart>
      <c:catAx>
        <c:axId val="12893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34656"/>
        <c:crosses val="autoZero"/>
        <c:auto val="1"/>
        <c:lblAlgn val="ctr"/>
        <c:lblOffset val="100"/>
        <c:noMultiLvlLbl val="0"/>
      </c:catAx>
      <c:valAx>
        <c:axId val="12893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328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160</c:v>
                </c:pt>
                <c:pt idx="1">
                  <c:v>222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45</c:v>
                </c:pt>
                <c:pt idx="1">
                  <c:v>25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783360"/>
        <c:axId val="138793344"/>
      </c:barChart>
      <c:catAx>
        <c:axId val="1387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93344"/>
        <c:crosses val="autoZero"/>
        <c:auto val="1"/>
        <c:lblAlgn val="ctr"/>
        <c:lblOffset val="100"/>
        <c:noMultiLvlLbl val="0"/>
      </c:catAx>
      <c:valAx>
        <c:axId val="13879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83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1320</c:v>
                </c:pt>
                <c:pt idx="1">
                  <c:v>1048</c:v>
                </c:pt>
                <c:pt idx="2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812</c:v>
                </c:pt>
                <c:pt idx="1">
                  <c:v>589</c:v>
                </c:pt>
                <c:pt idx="2">
                  <c:v>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352320"/>
        <c:axId val="139374592"/>
      </c:barChart>
      <c:catAx>
        <c:axId val="13935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74592"/>
        <c:crosses val="autoZero"/>
        <c:auto val="1"/>
        <c:lblAlgn val="ctr"/>
        <c:lblOffset val="100"/>
        <c:noMultiLvlLbl val="0"/>
      </c:catAx>
      <c:valAx>
        <c:axId val="13937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523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19.8</c:v>
                </c:pt>
                <c:pt idx="1">
                  <c:v>55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95A-4F68-90CC-CCEF75DC6776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95A-4F68-90CC-CCEF75DC677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17.899999999999999</c:v>
                </c:pt>
                <c:pt idx="1">
                  <c:v>23.2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95A-4F68-90CC-CCEF75DC6776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95A-4F68-90CC-CCEF75DC677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58.2</c:v>
                </c:pt>
                <c:pt idx="1">
                  <c:v>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95A-4F68-90CC-CCEF75DC6776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95A-4F68-90CC-CCEF75DC677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23.8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9127808"/>
        <c:axId val="139141888"/>
      </c:barChart>
      <c:catAx>
        <c:axId val="13912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9141888"/>
        <c:crosses val="autoZero"/>
        <c:auto val="1"/>
        <c:lblAlgn val="ctr"/>
        <c:lblOffset val="100"/>
        <c:noMultiLvlLbl val="0"/>
      </c:catAx>
      <c:valAx>
        <c:axId val="139141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91278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5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9172480"/>
        <c:axId val="139174272"/>
      </c:barChart>
      <c:catAx>
        <c:axId val="139172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9174272"/>
        <c:crosses val="autoZero"/>
        <c:auto val="1"/>
        <c:lblAlgn val="ctr"/>
        <c:lblOffset val="100"/>
        <c:noMultiLvlLbl val="0"/>
      </c:catAx>
      <c:valAx>
        <c:axId val="13917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9172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397</c:v>
                </c:pt>
                <c:pt idx="1">
                  <c:v>1002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319</c:v>
                </c:pt>
                <c:pt idx="1">
                  <c:v>561</c:v>
                </c:pt>
                <c:pt idx="2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226112"/>
        <c:axId val="139244288"/>
      </c:barChart>
      <c:catAx>
        <c:axId val="139226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9244288"/>
        <c:crosses val="autoZero"/>
        <c:auto val="1"/>
        <c:lblAlgn val="ctr"/>
        <c:lblOffset val="100"/>
        <c:noMultiLvlLbl val="0"/>
      </c:catAx>
      <c:valAx>
        <c:axId val="13924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226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104</c:v>
                </c:pt>
                <c:pt idx="1">
                  <c:v>244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78</c:v>
                </c:pt>
                <c:pt idx="1">
                  <c:v>137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283072"/>
        <c:axId val="139293056"/>
      </c:barChart>
      <c:catAx>
        <c:axId val="13928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9293056"/>
        <c:crosses val="autoZero"/>
        <c:auto val="1"/>
        <c:lblAlgn val="ctr"/>
        <c:lblOffset val="100"/>
        <c:noMultiLvlLbl val="0"/>
      </c:catAx>
      <c:valAx>
        <c:axId val="13929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283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327744"/>
        <c:axId val="139464704"/>
      </c:barChart>
      <c:catAx>
        <c:axId val="139327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9464704"/>
        <c:crosses val="autoZero"/>
        <c:auto val="1"/>
        <c:lblAlgn val="ctr"/>
        <c:lblOffset val="100"/>
        <c:noMultiLvlLbl val="0"/>
      </c:catAx>
      <c:valAx>
        <c:axId val="13946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27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485184"/>
        <c:axId val="139486720"/>
      </c:barChart>
      <c:catAx>
        <c:axId val="13948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86720"/>
        <c:crosses val="autoZero"/>
        <c:auto val="1"/>
        <c:lblAlgn val="ctr"/>
        <c:lblOffset val="100"/>
        <c:noMultiLvlLbl val="0"/>
      </c:catAx>
      <c:valAx>
        <c:axId val="13948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85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9.8000000000000007</c:v>
                </c:pt>
                <c:pt idx="1">
                  <c:v>9.4</c:v>
                </c:pt>
                <c:pt idx="2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8</c:v>
                </c:pt>
                <c:pt idx="1">
                  <c:v>14.2</c:v>
                </c:pt>
                <c:pt idx="2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82.2</c:v>
                </c:pt>
                <c:pt idx="1">
                  <c:v>76.5</c:v>
                </c:pt>
                <c:pt idx="2">
                  <c:v>75.5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3493504"/>
        <c:axId val="133495040"/>
      </c:barChart>
      <c:catAx>
        <c:axId val="13349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95040"/>
        <c:crosses val="autoZero"/>
        <c:auto val="1"/>
        <c:lblAlgn val="ctr"/>
        <c:lblOffset val="100"/>
        <c:noMultiLvlLbl val="0"/>
      </c:catAx>
      <c:valAx>
        <c:axId val="133495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34935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522048"/>
        <c:axId val="139523584"/>
      </c:barChart>
      <c:catAx>
        <c:axId val="139522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523584"/>
        <c:crosses val="autoZero"/>
        <c:auto val="1"/>
        <c:lblAlgn val="ctr"/>
        <c:lblOffset val="100"/>
        <c:noMultiLvlLbl val="0"/>
      </c:catAx>
      <c:valAx>
        <c:axId val="139523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52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119</c:v>
                </c:pt>
                <c:pt idx="1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586560"/>
        <c:axId val="139588352"/>
      </c:barChart>
      <c:catAx>
        <c:axId val="139586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588352"/>
        <c:crosses val="autoZero"/>
        <c:auto val="1"/>
        <c:lblAlgn val="ctr"/>
        <c:lblOffset val="100"/>
        <c:noMultiLvlLbl val="0"/>
      </c:catAx>
      <c:valAx>
        <c:axId val="1395883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586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21738</c:v>
                </c:pt>
                <c:pt idx="1">
                  <c:v>22240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690752"/>
        <c:axId val="139692288"/>
      </c:barChart>
      <c:catAx>
        <c:axId val="13969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92288"/>
        <c:crosses val="autoZero"/>
        <c:auto val="1"/>
        <c:lblAlgn val="ctr"/>
        <c:lblOffset val="100"/>
        <c:noMultiLvlLbl val="0"/>
      </c:catAx>
      <c:valAx>
        <c:axId val="13969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90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16.525707439123234</c:v>
                </c:pt>
                <c:pt idx="1">
                  <c:v>60.857384501532927</c:v>
                </c:pt>
                <c:pt idx="2">
                  <c:v>22.616908059343835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9814016"/>
        <c:axId val="139815552"/>
      </c:barChart>
      <c:catAx>
        <c:axId val="13981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15552"/>
        <c:crosses val="autoZero"/>
        <c:auto val="1"/>
        <c:lblAlgn val="ctr"/>
        <c:lblOffset val="100"/>
        <c:noMultiLvlLbl val="0"/>
      </c:catAx>
      <c:valAx>
        <c:axId val="13981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9814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9924224"/>
        <c:axId val="139925760"/>
      </c:barChart>
      <c:catAx>
        <c:axId val="1399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925760"/>
        <c:crosses val="autoZero"/>
        <c:auto val="1"/>
        <c:lblAlgn val="ctr"/>
        <c:lblOffset val="100"/>
        <c:noMultiLvlLbl val="0"/>
      </c:catAx>
      <c:valAx>
        <c:axId val="13992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9924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78.099999999999994</c:v>
                </c:pt>
                <c:pt idx="1">
                  <c:v>76.599999999999994</c:v>
                </c:pt>
                <c:pt idx="2">
                  <c:v>84.3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86.5</c:v>
                </c:pt>
                <c:pt idx="1">
                  <c:v>83</c:v>
                </c:pt>
                <c:pt idx="2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989376"/>
        <c:axId val="139990912"/>
      </c:barChart>
      <c:catAx>
        <c:axId val="139989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990912"/>
        <c:crosses val="autoZero"/>
        <c:auto val="1"/>
        <c:lblAlgn val="ctr"/>
        <c:lblOffset val="100"/>
        <c:noMultiLvlLbl val="0"/>
      </c:catAx>
      <c:valAx>
        <c:axId val="139990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989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526</c:v>
                </c:pt>
                <c:pt idx="1">
                  <c:v>523</c:v>
                </c:pt>
                <c:pt idx="2">
                  <c:v>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011776"/>
        <c:axId val="140013568"/>
      </c:barChart>
      <c:catAx>
        <c:axId val="14001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13568"/>
        <c:crosses val="autoZero"/>
        <c:auto val="1"/>
        <c:lblAlgn val="ctr"/>
        <c:lblOffset val="100"/>
        <c:noMultiLvlLbl val="0"/>
      </c:catAx>
      <c:valAx>
        <c:axId val="1400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11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477952"/>
        <c:axId val="140479488"/>
      </c:barChart>
      <c:catAx>
        <c:axId val="14047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79488"/>
        <c:crosses val="autoZero"/>
        <c:auto val="1"/>
        <c:lblAlgn val="ctr"/>
        <c:lblOffset val="100"/>
        <c:noMultiLvlLbl val="0"/>
      </c:catAx>
      <c:valAx>
        <c:axId val="14047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77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182656"/>
        <c:axId val="140184192"/>
      </c:barChart>
      <c:catAx>
        <c:axId val="14018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84192"/>
        <c:crosses val="autoZero"/>
        <c:auto val="1"/>
        <c:lblAlgn val="ctr"/>
        <c:lblOffset val="100"/>
        <c:noMultiLvlLbl val="0"/>
      </c:catAx>
      <c:valAx>
        <c:axId val="14018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82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5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3806336"/>
        <c:axId val="133816320"/>
      </c:barChart>
      <c:catAx>
        <c:axId val="133806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816320"/>
        <c:crosses val="autoZero"/>
        <c:auto val="1"/>
        <c:lblAlgn val="ctr"/>
        <c:lblOffset val="100"/>
        <c:noMultiLvlLbl val="0"/>
      </c:catAx>
      <c:valAx>
        <c:axId val="13381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806336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2.0844345772985164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2.193677978644677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2.3469711385981604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2.5037882792402297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2.4474045882228563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2.6077457095535115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2.7504669274412379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3.2579201465975967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3.4922648623885539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3.7671353560982488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3.6261761285548157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3.3724495189766364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3.4834549106670893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4.2111569228600629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4.0472918208408215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2.1989639496775557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1.4677379567959967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1.0395743031328188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0332032"/>
        <c:axId val="140342016"/>
      </c:barChart>
      <c:catAx>
        <c:axId val="1403320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0342016"/>
        <c:crosses val="autoZero"/>
        <c:auto val="1"/>
        <c:lblAlgn val="ctr"/>
        <c:lblOffset val="100"/>
        <c:noMultiLvlLbl val="0"/>
      </c:catAx>
      <c:valAx>
        <c:axId val="1403420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03320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2.1249603552172536</c:v>
                </c:pt>
                <c:pt idx="1">
                  <c:v>2.3311132254995242</c:v>
                </c:pt>
                <c:pt idx="2">
                  <c:v>2.3487331289424533</c:v>
                </c:pt>
                <c:pt idx="3">
                  <c:v>2.5795538640448248</c:v>
                </c:pt>
                <c:pt idx="4">
                  <c:v>2.5548859992247244</c:v>
                </c:pt>
                <c:pt idx="5">
                  <c:v>3.1011030059555273</c:v>
                </c:pt>
                <c:pt idx="6">
                  <c:v>3.2103464073016883</c:v>
                </c:pt>
                <c:pt idx="7">
                  <c:v>3.5468865630616344</c:v>
                </c:pt>
                <c:pt idx="8">
                  <c:v>3.8851887091658739</c:v>
                </c:pt>
                <c:pt idx="9">
                  <c:v>3.9080945836416818</c:v>
                </c:pt>
                <c:pt idx="10">
                  <c:v>3.5979842830461286</c:v>
                </c:pt>
                <c:pt idx="11">
                  <c:v>3.1416287838742645</c:v>
                </c:pt>
                <c:pt idx="12">
                  <c:v>3.1187229093984565</c:v>
                </c:pt>
                <c:pt idx="13">
                  <c:v>3.5856503506360786</c:v>
                </c:pt>
                <c:pt idx="14">
                  <c:v>3.1433907742185574</c:v>
                </c:pt>
                <c:pt idx="15">
                  <c:v>1.5294076188462487</c:v>
                </c:pt>
                <c:pt idx="16">
                  <c:v>0.86513725904782035</c:v>
                </c:pt>
                <c:pt idx="17">
                  <c:v>0.52859710328787402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0361728"/>
        <c:axId val="140363264"/>
      </c:barChart>
      <c:catAx>
        <c:axId val="1403617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0363264"/>
        <c:crosses val="autoZero"/>
        <c:auto val="1"/>
        <c:lblAlgn val="ctr"/>
        <c:lblOffset val="100"/>
        <c:noMultiLvlLbl val="0"/>
      </c:catAx>
      <c:valAx>
        <c:axId val="1403632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3617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0.4231199105859812</c:v>
                </c:pt>
                <c:pt idx="1">
                  <c:v>0.33414084036421349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1.2254510617914738</c:v>
                </c:pt>
                <c:pt idx="1">
                  <c:v>0.75181689081948044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ACA-4743-A84C-787A142352F0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ACA-4743-A84C-787A142352F0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ACA-4743-A84C-787A142352F0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ACA-4743-A84C-787A142352F0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6.0753632444515402</c:v>
                </c:pt>
                <c:pt idx="1">
                  <c:v>3.0281513658006851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ACA-4743-A84C-787A142352F0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ACA-4743-A84C-787A142352F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24.034009260737665</c:v>
                </c:pt>
                <c:pt idx="1">
                  <c:v>19.589006766352018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FACA-4743-A84C-787A142352F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FACA-4743-A84C-787A142352F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48.195752834105058</c:v>
                </c:pt>
                <c:pt idx="1">
                  <c:v>58.065324534291207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FACA-4743-A84C-787A142352F0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FACA-4743-A84C-787A142352F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5.887753472776625</c:v>
                </c:pt>
                <c:pt idx="1">
                  <c:v>5.7346921727508144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FACA-4743-A84C-787A142352F0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FACA-4743-A84C-787A142352F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14.158550215551651</c:v>
                </c:pt>
                <c:pt idx="1">
                  <c:v>12.496867429621586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0615680"/>
        <c:axId val="140617216"/>
      </c:barChart>
      <c:catAx>
        <c:axId val="14061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617216"/>
        <c:crosses val="autoZero"/>
        <c:auto val="1"/>
        <c:lblAlgn val="ctr"/>
        <c:lblOffset val="100"/>
        <c:noMultiLvlLbl val="0"/>
      </c:catAx>
      <c:valAx>
        <c:axId val="140617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6156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CD2-4BAB-98F3-10A55D234769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CD2-4BAB-98F3-10A55D23476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28.085581989461922</c:v>
                </c:pt>
                <c:pt idx="1">
                  <c:v>22.157714476651908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CD2-4BAB-98F3-10A55D23476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CD2-4BAB-98F3-10A55D23476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27.271275746447387</c:v>
                </c:pt>
                <c:pt idx="1">
                  <c:v>35.978614986216691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FCD2-4BAB-98F3-10A55D234769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FCD2-4BAB-98F3-10A55D23476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44.140188408111129</c:v>
                </c:pt>
                <c:pt idx="1">
                  <c:v>41.437640965667029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0.50295385597956244</c:v>
                </c:pt>
                <c:pt idx="1">
                  <c:v>0.42602957146437226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0665600"/>
        <c:axId val="140667136"/>
      </c:barChart>
      <c:catAx>
        <c:axId val="14066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667136"/>
        <c:crosses val="autoZero"/>
        <c:auto val="1"/>
        <c:lblAlgn val="ctr"/>
        <c:lblOffset val="100"/>
        <c:noMultiLvlLbl val="0"/>
      </c:catAx>
      <c:valAx>
        <c:axId val="140667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6656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4</c:v>
                </c:pt>
                <c:pt idx="1">
                  <c:v>6</c:v>
                </c:pt>
                <c:pt idx="2">
                  <c:v>23</c:v>
                </c:pt>
                <c:pt idx="3">
                  <c:v>27</c:v>
                </c:pt>
                <c:pt idx="4">
                  <c:v>26</c:v>
                </c:pt>
                <c:pt idx="5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7</c:v>
                </c:pt>
                <c:pt idx="1">
                  <c:v>6</c:v>
                </c:pt>
                <c:pt idx="2">
                  <c:v>23</c:v>
                </c:pt>
                <c:pt idx="3">
                  <c:v>30</c:v>
                </c:pt>
                <c:pt idx="4">
                  <c:v>22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0718464"/>
        <c:axId val="140720000"/>
      </c:barChart>
      <c:catAx>
        <c:axId val="140718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720000"/>
        <c:crosses val="autoZero"/>
        <c:auto val="1"/>
        <c:lblAlgn val="ctr"/>
        <c:lblOffset val="100"/>
        <c:noMultiLvlLbl val="0"/>
      </c:catAx>
      <c:valAx>
        <c:axId val="140720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718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0.69</c:v>
                </c:pt>
                <c:pt idx="1">
                  <c:v>0.44</c:v>
                </c:pt>
                <c:pt idx="3">
                  <c:v>0.52</c:v>
                </c:pt>
                <c:pt idx="4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0768768"/>
        <c:axId val="140770304"/>
      </c:barChart>
      <c:catAx>
        <c:axId val="140768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770304"/>
        <c:crosses val="autoZero"/>
        <c:auto val="1"/>
        <c:lblAlgn val="ctr"/>
        <c:lblOffset val="100"/>
        <c:noMultiLvlLbl val="0"/>
      </c:catAx>
      <c:valAx>
        <c:axId val="14077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76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83.333333333333343</c:v>
                </c:pt>
                <c:pt idx="1">
                  <c:v>62.704155468265455</c:v>
                </c:pt>
                <c:pt idx="2">
                  <c:v>22.963126517995143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16.666666666666664</c:v>
                </c:pt>
                <c:pt idx="1">
                  <c:v>37.295844531734545</c:v>
                </c:pt>
                <c:pt idx="2">
                  <c:v>77.03687348200485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1136640"/>
        <c:axId val="141138176"/>
      </c:barChart>
      <c:catAx>
        <c:axId val="141136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138176"/>
        <c:crosses val="autoZero"/>
        <c:auto val="1"/>
        <c:lblAlgn val="ctr"/>
        <c:lblOffset val="100"/>
        <c:noMultiLvlLbl val="0"/>
      </c:catAx>
      <c:valAx>
        <c:axId val="1411381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136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855936"/>
        <c:axId val="140878208"/>
      </c:barChart>
      <c:catAx>
        <c:axId val="1408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878208"/>
        <c:crosses val="autoZero"/>
        <c:auto val="1"/>
        <c:lblAlgn val="ctr"/>
        <c:lblOffset val="100"/>
        <c:noMultiLvlLbl val="0"/>
      </c:catAx>
      <c:valAx>
        <c:axId val="140878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85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220</c:v>
                </c:pt>
                <c:pt idx="1">
                  <c:v>209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245</c:v>
                </c:pt>
                <c:pt idx="1">
                  <c:v>227</c:v>
                </c:pt>
                <c:pt idx="2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928896"/>
        <c:axId val="140930432"/>
      </c:barChart>
      <c:catAx>
        <c:axId val="14092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930432"/>
        <c:crosses val="autoZero"/>
        <c:auto val="1"/>
        <c:lblAlgn val="ctr"/>
        <c:lblOffset val="100"/>
        <c:noMultiLvlLbl val="0"/>
      </c:catAx>
      <c:valAx>
        <c:axId val="14093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0928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538</c:v>
                </c:pt>
                <c:pt idx="1">
                  <c:v>566</c:v>
                </c:pt>
                <c:pt idx="2">
                  <c:v>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603</c:v>
                </c:pt>
                <c:pt idx="1">
                  <c:v>600</c:v>
                </c:pt>
                <c:pt idx="2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977664"/>
        <c:axId val="140979200"/>
      </c:barChart>
      <c:catAx>
        <c:axId val="14097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979200"/>
        <c:crosses val="autoZero"/>
        <c:auto val="1"/>
        <c:lblAlgn val="ctr"/>
        <c:lblOffset val="100"/>
        <c:noMultiLvlLbl val="0"/>
      </c:catAx>
      <c:valAx>
        <c:axId val="14097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0977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397</c:v>
                </c:pt>
                <c:pt idx="1">
                  <c:v>1002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319</c:v>
                </c:pt>
                <c:pt idx="1">
                  <c:v>561</c:v>
                </c:pt>
                <c:pt idx="2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851776"/>
        <c:axId val="133861760"/>
      </c:barChart>
      <c:catAx>
        <c:axId val="13385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861760"/>
        <c:crosses val="autoZero"/>
        <c:auto val="1"/>
        <c:lblAlgn val="ctr"/>
        <c:lblOffset val="100"/>
        <c:noMultiLvlLbl val="0"/>
      </c:catAx>
      <c:valAx>
        <c:axId val="13386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851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24.96266268401963</c:v>
                </c:pt>
                <c:pt idx="1">
                  <c:v>30.132857670070116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25.453381694047366</c:v>
                </c:pt>
                <c:pt idx="1">
                  <c:v>27.069750276786813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14.721570300832088</c:v>
                </c:pt>
                <c:pt idx="1">
                  <c:v>19.282814614343707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13.185406443353958</c:v>
                </c:pt>
                <c:pt idx="1">
                  <c:v>14.76811415918317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10.411777256240667</c:v>
                </c:pt>
                <c:pt idx="1">
                  <c:v>5.3819658014515932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11.265201621506293</c:v>
                </c:pt>
                <c:pt idx="1">
                  <c:v>3.3644974781645955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1090176"/>
        <c:axId val="141091968"/>
      </c:barChart>
      <c:catAx>
        <c:axId val="141090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091968"/>
        <c:crosses val="autoZero"/>
        <c:auto val="1"/>
        <c:lblAlgn val="ctr"/>
        <c:lblOffset val="100"/>
        <c:noMultiLvlLbl val="0"/>
      </c:catAx>
      <c:valAx>
        <c:axId val="1410919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0901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53.8</c:v>
                </c:pt>
                <c:pt idx="1">
                  <c:v>39.42</c:v>
                </c:pt>
                <c:pt idx="2">
                  <c:v>5.69</c:v>
                </c:pt>
                <c:pt idx="3">
                  <c:v>0.78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57.37</c:v>
                </c:pt>
                <c:pt idx="1">
                  <c:v>35.119999999999997</c:v>
                </c:pt>
                <c:pt idx="2">
                  <c:v>6.09</c:v>
                </c:pt>
                <c:pt idx="3">
                  <c:v>1.02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1218944"/>
        <c:axId val="141220480"/>
      </c:barChart>
      <c:catAx>
        <c:axId val="141218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220480"/>
        <c:crosses val="autoZero"/>
        <c:auto val="1"/>
        <c:lblAlgn val="ctr"/>
        <c:lblOffset val="100"/>
        <c:noMultiLvlLbl val="0"/>
      </c:catAx>
      <c:valAx>
        <c:axId val="141220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2189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60311</c:v>
                </c:pt>
                <c:pt idx="1">
                  <c:v>64546</c:v>
                </c:pt>
                <c:pt idx="2">
                  <c:v>70147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233152"/>
        <c:axId val="141251328"/>
      </c:barChart>
      <c:catAx>
        <c:axId val="14123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251328"/>
        <c:crosses val="autoZero"/>
        <c:auto val="1"/>
        <c:lblAlgn val="ctr"/>
        <c:lblOffset val="100"/>
        <c:noMultiLvlLbl val="0"/>
      </c:catAx>
      <c:valAx>
        <c:axId val="14125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233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8674</c:v>
                </c:pt>
                <c:pt idx="1">
                  <c:v>8953</c:v>
                </c:pt>
                <c:pt idx="2">
                  <c:v>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10346</c:v>
                </c:pt>
                <c:pt idx="1">
                  <c:v>10519</c:v>
                </c:pt>
                <c:pt idx="2">
                  <c:v>10678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285632"/>
        <c:axId val="141299712"/>
      </c:barChart>
      <c:catAx>
        <c:axId val="14128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299712"/>
        <c:crosses val="autoZero"/>
        <c:auto val="1"/>
        <c:lblAlgn val="ctr"/>
        <c:lblOffset val="100"/>
        <c:noMultiLvlLbl val="0"/>
      </c:catAx>
      <c:valAx>
        <c:axId val="14129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285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30.3</c:v>
                </c:pt>
                <c:pt idx="1">
                  <c:v>14.4</c:v>
                </c:pt>
                <c:pt idx="2">
                  <c:v>0.7</c:v>
                </c:pt>
                <c:pt idx="3">
                  <c:v>54.599999999999994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87.06981317600787</c:v>
                </c:pt>
                <c:pt idx="1">
                  <c:v>92.511848341232223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12.930186823992134</c:v>
                </c:pt>
                <c:pt idx="1">
                  <c:v>7.4881516587677721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2871296"/>
        <c:axId val="132872832"/>
      </c:barChart>
      <c:catAx>
        <c:axId val="132871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872832"/>
        <c:crosses val="autoZero"/>
        <c:auto val="1"/>
        <c:lblAlgn val="ctr"/>
        <c:lblOffset val="100"/>
        <c:noMultiLvlLbl val="0"/>
      </c:catAx>
      <c:valAx>
        <c:axId val="13287283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87129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560832"/>
        <c:axId val="141579008"/>
      </c:barChart>
      <c:catAx>
        <c:axId val="14156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579008"/>
        <c:crosses val="autoZero"/>
        <c:auto val="1"/>
        <c:lblAlgn val="ctr"/>
        <c:lblOffset val="100"/>
        <c:noMultiLvlLbl val="0"/>
      </c:catAx>
      <c:valAx>
        <c:axId val="14157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560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603584"/>
        <c:axId val="141605120"/>
      </c:barChart>
      <c:catAx>
        <c:axId val="1416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605120"/>
        <c:crosses val="autoZero"/>
        <c:auto val="1"/>
        <c:lblAlgn val="ctr"/>
        <c:lblOffset val="100"/>
        <c:noMultiLvlLbl val="0"/>
      </c:catAx>
      <c:valAx>
        <c:axId val="14160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60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8.6</c:v>
                </c:pt>
                <c:pt idx="1">
                  <c:v>13.9</c:v>
                </c:pt>
                <c:pt idx="2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625600"/>
        <c:axId val="141651968"/>
      </c:barChart>
      <c:catAx>
        <c:axId val="1416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651968"/>
        <c:crosses val="autoZero"/>
        <c:auto val="1"/>
        <c:lblAlgn val="ctr"/>
        <c:lblOffset val="100"/>
        <c:noMultiLvlLbl val="0"/>
      </c:catAx>
      <c:valAx>
        <c:axId val="14165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625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4.55</c:v>
                </c:pt>
                <c:pt idx="1">
                  <c:v>4.78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4.08</c:v>
                </c:pt>
                <c:pt idx="1">
                  <c:v>4.41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1669888"/>
        <c:axId val="141671424"/>
      </c:barChart>
      <c:catAx>
        <c:axId val="14166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671424"/>
        <c:crosses val="autoZero"/>
        <c:auto val="1"/>
        <c:lblAlgn val="ctr"/>
        <c:lblOffset val="100"/>
        <c:noMultiLvlLbl val="0"/>
      </c:catAx>
      <c:valAx>
        <c:axId val="14167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66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104</c:v>
                </c:pt>
                <c:pt idx="1">
                  <c:v>244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78</c:v>
                </c:pt>
                <c:pt idx="1">
                  <c:v>137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888256"/>
        <c:axId val="133967872"/>
      </c:barChart>
      <c:catAx>
        <c:axId val="13388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967872"/>
        <c:crosses val="autoZero"/>
        <c:auto val="1"/>
        <c:lblAlgn val="ctr"/>
        <c:lblOffset val="100"/>
        <c:noMultiLvlLbl val="0"/>
      </c:catAx>
      <c:valAx>
        <c:axId val="13396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888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749632"/>
        <c:axId val="141751424"/>
      </c:barChart>
      <c:catAx>
        <c:axId val="1417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51424"/>
        <c:crosses val="autoZero"/>
        <c:auto val="1"/>
        <c:lblAlgn val="ctr"/>
        <c:lblOffset val="100"/>
        <c:noMultiLvlLbl val="0"/>
      </c:catAx>
      <c:valAx>
        <c:axId val="14175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49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9.8000000000000007</c:v>
                </c:pt>
                <c:pt idx="1">
                  <c:v>9.4</c:v>
                </c:pt>
                <c:pt idx="2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8</c:v>
                </c:pt>
                <c:pt idx="1">
                  <c:v>14.2</c:v>
                </c:pt>
                <c:pt idx="2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82.2</c:v>
                </c:pt>
                <c:pt idx="1">
                  <c:v>76.5</c:v>
                </c:pt>
                <c:pt idx="2">
                  <c:v>75.5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1810688"/>
        <c:axId val="141894400"/>
      </c:barChart>
      <c:catAx>
        <c:axId val="14181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894400"/>
        <c:crosses val="autoZero"/>
        <c:auto val="1"/>
        <c:lblAlgn val="ctr"/>
        <c:lblOffset val="100"/>
        <c:noMultiLvlLbl val="0"/>
      </c:catAx>
      <c:valAx>
        <c:axId val="141894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18106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6765</c:v>
                </c:pt>
                <c:pt idx="1">
                  <c:v>6254</c:v>
                </c:pt>
                <c:pt idx="2">
                  <c:v>6525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921</c:v>
                </c:pt>
                <c:pt idx="1">
                  <c:v>1494</c:v>
                </c:pt>
                <c:pt idx="2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941376"/>
        <c:axId val="141943168"/>
      </c:barChart>
      <c:catAx>
        <c:axId val="141941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43168"/>
        <c:crosses val="autoZero"/>
        <c:auto val="1"/>
        <c:lblAlgn val="ctr"/>
        <c:lblOffset val="100"/>
        <c:noMultiLvlLbl val="0"/>
      </c:catAx>
      <c:valAx>
        <c:axId val="141943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1941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20841</c:v>
                </c:pt>
                <c:pt idx="1">
                  <c:v>19356</c:v>
                </c:pt>
                <c:pt idx="2">
                  <c:v>19498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2944</c:v>
                </c:pt>
                <c:pt idx="1">
                  <c:v>7148</c:v>
                </c:pt>
                <c:pt idx="2">
                  <c:v>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305536"/>
        <c:axId val="142323712"/>
      </c:barChart>
      <c:catAx>
        <c:axId val="142305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23712"/>
        <c:crosses val="autoZero"/>
        <c:auto val="1"/>
        <c:lblAlgn val="ctr"/>
        <c:lblOffset val="100"/>
        <c:noMultiLvlLbl val="0"/>
      </c:catAx>
      <c:valAx>
        <c:axId val="142323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2305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3.1</c:v>
                </c:pt>
                <c:pt idx="1">
                  <c:v>3.1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3.2</c:v>
                </c:pt>
                <c:pt idx="1">
                  <c:v>4.8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2358400"/>
        <c:axId val="142359936"/>
      </c:barChart>
      <c:catAx>
        <c:axId val="142358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59936"/>
        <c:crosses val="autoZero"/>
        <c:auto val="1"/>
        <c:lblAlgn val="ctr"/>
        <c:lblOffset val="100"/>
        <c:noMultiLvlLbl val="0"/>
      </c:catAx>
      <c:valAx>
        <c:axId val="1423599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2358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28.8</c:v>
                </c:pt>
                <c:pt idx="1">
                  <c:v>30</c:v>
                </c:pt>
                <c:pt idx="2">
                  <c:v>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37</c:v>
                </c:pt>
                <c:pt idx="1">
                  <c:v>38.1</c:v>
                </c:pt>
                <c:pt idx="2">
                  <c:v>38.299999999999997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2403072"/>
        <c:axId val="142404608"/>
      </c:barChart>
      <c:catAx>
        <c:axId val="1424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404608"/>
        <c:crosses val="autoZero"/>
        <c:auto val="1"/>
        <c:lblAlgn val="ctr"/>
        <c:lblOffset val="100"/>
        <c:noMultiLvlLbl val="0"/>
      </c:catAx>
      <c:valAx>
        <c:axId val="142404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4030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156928"/>
        <c:axId val="142158464"/>
      </c:barChart>
      <c:catAx>
        <c:axId val="142156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58464"/>
        <c:crosses val="autoZero"/>
        <c:auto val="1"/>
        <c:lblAlgn val="ctr"/>
        <c:lblOffset val="100"/>
        <c:noMultiLvlLbl val="0"/>
      </c:catAx>
      <c:valAx>
        <c:axId val="142158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5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479.88</c:v>
                </c:pt>
                <c:pt idx="1">
                  <c:v>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197120"/>
        <c:axId val="142198656"/>
      </c:barChart>
      <c:catAx>
        <c:axId val="142197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98656"/>
        <c:crosses val="autoZero"/>
        <c:auto val="1"/>
        <c:lblAlgn val="ctr"/>
        <c:lblOffset val="100"/>
        <c:noMultiLvlLbl val="0"/>
      </c:catAx>
      <c:valAx>
        <c:axId val="14219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97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52</c:v>
                </c:pt>
                <c:pt idx="1">
                  <c:v>45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36</c:v>
                </c:pt>
                <c:pt idx="1">
                  <c:v>30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245248"/>
        <c:axId val="142259328"/>
      </c:barChart>
      <c:catAx>
        <c:axId val="14224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59328"/>
        <c:crosses val="autoZero"/>
        <c:auto val="1"/>
        <c:lblAlgn val="ctr"/>
        <c:lblOffset val="100"/>
        <c:noMultiLvlLbl val="0"/>
      </c:catAx>
      <c:valAx>
        <c:axId val="14225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452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28887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27867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6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/>
      <c r="C4" s="35"/>
      <c r="D4" s="63"/>
      <c r="E4" s="213"/>
    </row>
    <row r="5" spans="1:5" ht="30" x14ac:dyDescent="0.25">
      <c r="A5" s="203" t="s">
        <v>724</v>
      </c>
      <c r="B5" s="72"/>
      <c r="C5" s="61"/>
      <c r="D5" s="111"/>
      <c r="E5" s="213"/>
    </row>
    <row r="8" spans="1:5" x14ac:dyDescent="0.25">
      <c r="A8" s="157" t="s">
        <v>4</v>
      </c>
      <c r="B8" s="290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8258</v>
      </c>
      <c r="C4" s="71">
        <v>11410</v>
      </c>
    </row>
    <row r="5" spans="1:6" x14ac:dyDescent="0.25">
      <c r="A5" s="288" t="s">
        <v>727</v>
      </c>
      <c r="B5" s="216">
        <v>2444</v>
      </c>
      <c r="C5" s="216">
        <v>2655</v>
      </c>
    </row>
    <row r="6" spans="1:6" x14ac:dyDescent="0.25">
      <c r="A6" s="288" t="s">
        <v>728</v>
      </c>
      <c r="B6" s="216">
        <v>4364</v>
      </c>
      <c r="C6" s="216">
        <v>4607</v>
      </c>
    </row>
    <row r="7" spans="1:6" x14ac:dyDescent="0.25">
      <c r="A7" s="288" t="s">
        <v>729</v>
      </c>
      <c r="B7" s="216">
        <v>8424</v>
      </c>
      <c r="C7" s="216">
        <v>5752</v>
      </c>
    </row>
    <row r="8" spans="1:6" x14ac:dyDescent="0.25">
      <c r="A8" s="288" t="s">
        <v>730</v>
      </c>
      <c r="B8" s="216">
        <v>70</v>
      </c>
      <c r="C8" s="216">
        <v>240</v>
      </c>
    </row>
    <row r="9" spans="1:6" x14ac:dyDescent="0.25">
      <c r="A9" s="288" t="s">
        <v>731</v>
      </c>
      <c r="B9" s="216">
        <v>2522</v>
      </c>
      <c r="C9" s="216">
        <v>2232</v>
      </c>
    </row>
    <row r="10" spans="1:6" ht="30" x14ac:dyDescent="0.25">
      <c r="A10" s="295" t="s">
        <v>732</v>
      </c>
      <c r="B10" s="216">
        <v>4711</v>
      </c>
      <c r="C10" s="216">
        <v>726</v>
      </c>
    </row>
    <row r="11" spans="1:6" x14ac:dyDescent="0.25">
      <c r="A11" s="288" t="s">
        <v>895</v>
      </c>
      <c r="B11" s="216">
        <v>1318</v>
      </c>
      <c r="C11" s="216">
        <v>1964</v>
      </c>
    </row>
    <row r="12" spans="1:6" x14ac:dyDescent="0.25">
      <c r="A12" s="296" t="s">
        <v>16</v>
      </c>
      <c r="B12" s="1">
        <f>SUM(B4:B11)</f>
        <v>32111</v>
      </c>
      <c r="C12" s="1">
        <f>SUM(C4:C11)</f>
        <v>29586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9469</v>
      </c>
      <c r="C19" s="71">
        <v>11340</v>
      </c>
    </row>
    <row r="20" spans="1:3" x14ac:dyDescent="0.25">
      <c r="A20" s="288" t="s">
        <v>727</v>
      </c>
      <c r="B20" s="216">
        <v>1645</v>
      </c>
      <c r="C20" s="216">
        <v>1658</v>
      </c>
    </row>
    <row r="21" spans="1:3" x14ac:dyDescent="0.25">
      <c r="A21" s="288" t="s">
        <v>728</v>
      </c>
      <c r="B21" s="216">
        <v>3736</v>
      </c>
      <c r="C21" s="216">
        <v>3827</v>
      </c>
    </row>
    <row r="22" spans="1:3" x14ac:dyDescent="0.25">
      <c r="A22" s="288" t="s">
        <v>729</v>
      </c>
      <c r="B22" s="216">
        <v>7911</v>
      </c>
      <c r="C22" s="216">
        <v>5930</v>
      </c>
    </row>
    <row r="23" spans="1:3" x14ac:dyDescent="0.25">
      <c r="A23" s="288" t="s">
        <v>730</v>
      </c>
      <c r="B23" s="216">
        <v>37</v>
      </c>
      <c r="C23" s="216">
        <v>71</v>
      </c>
    </row>
    <row r="24" spans="1:3" x14ac:dyDescent="0.25">
      <c r="A24" s="288" t="s">
        <v>731</v>
      </c>
      <c r="B24" s="216">
        <v>1863</v>
      </c>
      <c r="C24" s="216">
        <v>1667</v>
      </c>
    </row>
    <row r="25" spans="1:3" ht="30" x14ac:dyDescent="0.25">
      <c r="A25" s="295" t="s">
        <v>732</v>
      </c>
      <c r="B25" s="216">
        <v>3069</v>
      </c>
      <c r="C25" s="216">
        <v>584</v>
      </c>
    </row>
    <row r="26" spans="1:3" x14ac:dyDescent="0.25">
      <c r="A26" s="288" t="s">
        <v>895</v>
      </c>
      <c r="B26" s="216">
        <v>1058</v>
      </c>
      <c r="C26" s="216">
        <v>2692</v>
      </c>
    </row>
    <row r="27" spans="1:3" x14ac:dyDescent="0.25">
      <c r="A27" s="296" t="s">
        <v>16</v>
      </c>
      <c r="B27" s="1">
        <f>SUM(B19:B26)</f>
        <v>28788</v>
      </c>
      <c r="C27" s="1">
        <f>SUM(C19:C26)</f>
        <v>27769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74.02</v>
      </c>
      <c r="C4" s="1027">
        <v>70.709999999999994</v>
      </c>
      <c r="D4" s="1027">
        <v>77.45</v>
      </c>
      <c r="E4" s="1028">
        <v>155</v>
      </c>
      <c r="F4" s="1028">
        <v>144</v>
      </c>
      <c r="G4" s="1029">
        <v>43.3</v>
      </c>
      <c r="H4" s="1030">
        <v>41.8</v>
      </c>
      <c r="I4" s="1031">
        <v>44.8</v>
      </c>
      <c r="J4" s="1028">
        <v>8.6</v>
      </c>
    </row>
    <row r="5" spans="1:12" x14ac:dyDescent="0.25">
      <c r="A5" s="500">
        <v>2021</v>
      </c>
      <c r="B5" s="759">
        <v>72.87</v>
      </c>
      <c r="C5" s="760">
        <v>69.44</v>
      </c>
      <c r="D5" s="760">
        <v>76.48</v>
      </c>
      <c r="E5" s="1032">
        <v>153</v>
      </c>
      <c r="F5" s="1032">
        <v>144</v>
      </c>
      <c r="G5" s="1033">
        <v>43.4</v>
      </c>
      <c r="H5" s="1034">
        <v>41.8</v>
      </c>
      <c r="I5" s="1035">
        <v>44.9</v>
      </c>
      <c r="J5" s="1032">
        <v>13.9</v>
      </c>
    </row>
    <row r="6" spans="1:12" x14ac:dyDescent="0.25">
      <c r="A6" s="501">
        <v>2022</v>
      </c>
      <c r="B6" s="1020">
        <v>72.7</v>
      </c>
      <c r="C6" s="1021">
        <v>69.599999999999994</v>
      </c>
      <c r="D6" s="1021">
        <v>75.97</v>
      </c>
      <c r="E6" s="1022">
        <v>152</v>
      </c>
      <c r="F6" s="1022">
        <v>157.80000000000001</v>
      </c>
      <c r="G6" s="1023">
        <v>44.2</v>
      </c>
      <c r="H6" s="1024">
        <v>42.8</v>
      </c>
      <c r="I6" s="1025">
        <v>45.7</v>
      </c>
      <c r="J6" s="1022">
        <v>10.6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8.6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13.9</v>
      </c>
    </row>
    <row r="13" spans="1:12" x14ac:dyDescent="0.25">
      <c r="A13" s="635">
        <f t="shared" si="0"/>
        <v>2022</v>
      </c>
      <c r="B13" s="629">
        <f t="shared" si="1"/>
        <v>10.6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16122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19878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35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70147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1492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29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16245</v>
      </c>
      <c r="C5" s="70">
        <v>19020</v>
      </c>
      <c r="D5" s="55">
        <v>10346</v>
      </c>
      <c r="E5" s="110">
        <v>8674</v>
      </c>
      <c r="F5" s="55">
        <v>32.700000000000003</v>
      </c>
      <c r="G5" s="55">
        <v>37</v>
      </c>
      <c r="H5" s="110">
        <v>28.8</v>
      </c>
      <c r="I5" s="55">
        <v>60311</v>
      </c>
      <c r="J5" s="70"/>
      <c r="K5" s="55"/>
      <c r="L5" s="55"/>
      <c r="M5" s="71">
        <v>45</v>
      </c>
      <c r="N5" s="71">
        <v>36</v>
      </c>
      <c r="O5" s="71">
        <v>52</v>
      </c>
    </row>
    <row r="6" spans="1:16" x14ac:dyDescent="0.25">
      <c r="A6" s="217">
        <v>2021</v>
      </c>
      <c r="B6" s="214">
        <v>16250</v>
      </c>
      <c r="C6" s="214">
        <v>19472</v>
      </c>
      <c r="D6" s="58">
        <v>10519</v>
      </c>
      <c r="E6" s="162">
        <v>8953</v>
      </c>
      <c r="F6" s="58">
        <v>33.9</v>
      </c>
      <c r="G6" s="58">
        <v>38.1</v>
      </c>
      <c r="H6" s="162">
        <v>30</v>
      </c>
      <c r="I6" s="58">
        <v>64546</v>
      </c>
      <c r="J6" s="214">
        <v>2132</v>
      </c>
      <c r="K6" s="58">
        <v>812</v>
      </c>
      <c r="L6" s="58">
        <v>1320</v>
      </c>
      <c r="M6" s="216">
        <v>37</v>
      </c>
      <c r="N6" s="216">
        <v>30</v>
      </c>
      <c r="O6" s="216">
        <v>45</v>
      </c>
    </row>
    <row r="7" spans="1:16" x14ac:dyDescent="0.25">
      <c r="A7" s="231">
        <v>2022</v>
      </c>
      <c r="B7" s="169">
        <v>16122</v>
      </c>
      <c r="C7" s="169">
        <v>19878</v>
      </c>
      <c r="D7" s="94">
        <v>10678</v>
      </c>
      <c r="E7" s="171">
        <v>9199</v>
      </c>
      <c r="F7" s="94">
        <v>35</v>
      </c>
      <c r="G7" s="58">
        <v>38.299999999999997</v>
      </c>
      <c r="H7" s="162">
        <v>31.8</v>
      </c>
      <c r="I7" s="94">
        <v>70147</v>
      </c>
      <c r="J7" s="169">
        <v>1637</v>
      </c>
      <c r="K7" s="94">
        <v>589</v>
      </c>
      <c r="L7" s="94">
        <v>1048</v>
      </c>
      <c r="M7" s="216">
        <v>29</v>
      </c>
      <c r="N7" s="216">
        <v>21</v>
      </c>
      <c r="O7" s="216">
        <v>36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1492</v>
      </c>
      <c r="K8" s="1082">
        <v>522</v>
      </c>
      <c r="L8" s="1082">
        <v>970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60311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64546</v>
      </c>
      <c r="F14" s="516">
        <f>A5</f>
        <v>2020</v>
      </c>
      <c r="G14" s="312">
        <f>IF(ISBLANK(E5),"",E5)</f>
        <v>8674</v>
      </c>
      <c r="H14" s="312">
        <f>IF(ISBLANK(D5),"",D5)</f>
        <v>10346</v>
      </c>
      <c r="K14" s="516">
        <f>A6</f>
        <v>2021</v>
      </c>
      <c r="L14" s="312">
        <f>IF(ISBLANK(L6),"",L6)</f>
        <v>1320</v>
      </c>
      <c r="M14" s="312">
        <f>IF(ISBLANK(K6),"",K6)</f>
        <v>812</v>
      </c>
    </row>
    <row r="15" spans="1:16" x14ac:dyDescent="0.25">
      <c r="A15" s="483">
        <f>A7</f>
        <v>2022</v>
      </c>
      <c r="B15" s="313">
        <f t="shared" si="0"/>
        <v>70147</v>
      </c>
      <c r="F15" s="488">
        <f t="shared" ref="F15:F16" si="1">A6</f>
        <v>2021</v>
      </c>
      <c r="G15" s="481">
        <f t="shared" ref="G15:G16" si="2">IF(ISBLANK(E6),"",E6)</f>
        <v>8953</v>
      </c>
      <c r="H15" s="481">
        <f t="shared" ref="H15:H16" si="3">IF(ISBLANK(D6),"",D6)</f>
        <v>10519</v>
      </c>
      <c r="K15" s="488">
        <f>A7</f>
        <v>2022</v>
      </c>
      <c r="L15" s="481">
        <f t="shared" ref="L15:L16" si="4">IF(ISBLANK(L7),"",L7)</f>
        <v>1048</v>
      </c>
      <c r="M15" s="481">
        <f t="shared" ref="M15:M16" si="5">IF(ISBLANK(K7),"",K7)</f>
        <v>589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9199</v>
      </c>
      <c r="H16" s="313">
        <f t="shared" si="3"/>
        <v>10678</v>
      </c>
      <c r="K16" s="483">
        <f>A8</f>
        <v>2023</v>
      </c>
      <c r="L16" s="313">
        <f t="shared" si="4"/>
        <v>970</v>
      </c>
      <c r="M16" s="313">
        <f t="shared" si="5"/>
        <v>522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16245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16250</v>
      </c>
      <c r="C21" s="375"/>
      <c r="D21" s="199"/>
      <c r="F21" s="516">
        <f>A5</f>
        <v>2020</v>
      </c>
      <c r="G21" s="312">
        <f>IF(ISBLANK(E5),"",E5)</f>
        <v>8674</v>
      </c>
      <c r="H21" s="312">
        <f>IF(ISBLANK(D5),"",D5)</f>
        <v>10346</v>
      </c>
      <c r="K21" s="516">
        <f>A6</f>
        <v>2021</v>
      </c>
      <c r="L21" s="312">
        <f>IF(ISBLANK(L6),"",L6)</f>
        <v>1320</v>
      </c>
      <c r="M21" s="312">
        <f>IF(ISBLANK(K6),"",K6)</f>
        <v>812</v>
      </c>
    </row>
    <row r="22" spans="1:15" x14ac:dyDescent="0.25">
      <c r="A22" s="483">
        <f t="shared" si="6"/>
        <v>2022</v>
      </c>
      <c r="B22" s="313">
        <f t="shared" si="7"/>
        <v>16122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8953</v>
      </c>
      <c r="H22" s="481">
        <f t="shared" ref="H22:H23" si="10">IF(ISBLANK(D6),"",D6)</f>
        <v>10519</v>
      </c>
      <c r="K22" s="488">
        <f>A7</f>
        <v>2022</v>
      </c>
      <c r="L22" s="481">
        <f>IF(ISBLANK(L7),"",L7)</f>
        <v>1048</v>
      </c>
      <c r="M22" s="481">
        <f>IF(ISBLANK(K7),"",K7)</f>
        <v>589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9199</v>
      </c>
      <c r="H23" s="313">
        <f t="shared" si="10"/>
        <v>10678</v>
      </c>
      <c r="K23" s="483">
        <f>A8</f>
        <v>2023</v>
      </c>
      <c r="L23" s="313">
        <f>IF(ISBLANK(L8),"",L8)</f>
        <v>970</v>
      </c>
      <c r="M23" s="313">
        <f>IF(ISBLANK(K8),"",K8)</f>
        <v>522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16245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16250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16122</v>
      </c>
      <c r="C28" s="375"/>
      <c r="D28" s="199"/>
      <c r="F28" s="516">
        <f>A5</f>
        <v>2020</v>
      </c>
      <c r="G28" s="312">
        <f>IF(ISBLANK(H5),"",H5)</f>
        <v>28.8</v>
      </c>
      <c r="H28" s="312">
        <f>IF(ISBLANK(G5),"",G5)</f>
        <v>37</v>
      </c>
      <c r="K28" s="516">
        <f>A5</f>
        <v>2020</v>
      </c>
      <c r="L28" s="312">
        <f>IF(ISBLANK(O5),"",O5)</f>
        <v>52</v>
      </c>
      <c r="M28" s="312">
        <f>IF(ISBLANK(N5),"",N5)</f>
        <v>36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30</v>
      </c>
      <c r="H29" s="481">
        <f t="shared" ref="H29:H30" si="15">IF(ISBLANK(G6),"",G6)</f>
        <v>38.1</v>
      </c>
      <c r="K29" s="488">
        <f t="shared" ref="K29:K30" si="16">A6</f>
        <v>2021</v>
      </c>
      <c r="L29" s="481">
        <f t="shared" ref="L29:L30" si="17">IF(ISBLANK(O6),"",O6)</f>
        <v>45</v>
      </c>
      <c r="M29" s="481">
        <f t="shared" ref="M29:M30" si="18">IF(ISBLANK(N6),"",N6)</f>
        <v>30</v>
      </c>
    </row>
    <row r="30" spans="1:15" x14ac:dyDescent="0.25">
      <c r="F30" s="483">
        <f t="shared" si="13"/>
        <v>2022</v>
      </c>
      <c r="G30" s="313">
        <f t="shared" si="14"/>
        <v>31.8</v>
      </c>
      <c r="H30" s="313">
        <f t="shared" si="15"/>
        <v>38.299999999999997</v>
      </c>
      <c r="K30" s="483">
        <f t="shared" si="16"/>
        <v>2022</v>
      </c>
      <c r="L30" s="313">
        <f t="shared" si="17"/>
        <v>36</v>
      </c>
      <c r="M30" s="313">
        <f t="shared" si="18"/>
        <v>21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28.8</v>
      </c>
      <c r="H35" s="312">
        <f>IF(ISBLANK(G5),"",G5)</f>
        <v>37</v>
      </c>
      <c r="K35" s="516">
        <f>A5</f>
        <v>2020</v>
      </c>
      <c r="L35" s="312">
        <f>IF(ISBLANK(O5),"",O5)</f>
        <v>52</v>
      </c>
      <c r="M35" s="312">
        <f>IF(ISBLANK(N5),"",N5)</f>
        <v>36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30</v>
      </c>
      <c r="H36" s="481">
        <f t="shared" ref="H36:H37" si="21">IF(ISBLANK(G6),"",G6)</f>
        <v>38.1</v>
      </c>
      <c r="K36" s="488">
        <f t="shared" ref="K36:K37" si="22">A6</f>
        <v>2021</v>
      </c>
      <c r="L36" s="481">
        <f t="shared" ref="L36:L37" si="23">IF(ISBLANK(O6),"",O6)</f>
        <v>45</v>
      </c>
      <c r="M36" s="481">
        <f t="shared" ref="M36:M37" si="24">IF(ISBLANK(N6),"",N6)</f>
        <v>30</v>
      </c>
    </row>
    <row r="37" spans="6:15" x14ac:dyDescent="0.25">
      <c r="F37" s="483">
        <f t="shared" si="19"/>
        <v>2022</v>
      </c>
      <c r="G37" s="313">
        <f t="shared" si="20"/>
        <v>31.8</v>
      </c>
      <c r="H37" s="313">
        <f t="shared" si="21"/>
        <v>38.299999999999997</v>
      </c>
      <c r="K37" s="483">
        <f t="shared" si="22"/>
        <v>2022</v>
      </c>
      <c r="L37" s="313">
        <f t="shared" si="23"/>
        <v>36</v>
      </c>
      <c r="M37" s="313">
        <f t="shared" si="24"/>
        <v>21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22.4</v>
      </c>
      <c r="C6" s="35">
        <v>26.4</v>
      </c>
      <c r="D6" s="63">
        <v>19.899999999999999</v>
      </c>
      <c r="E6" s="35">
        <v>55.2</v>
      </c>
      <c r="F6" s="35">
        <v>48.6</v>
      </c>
      <c r="G6" s="35">
        <v>59.2</v>
      </c>
      <c r="H6" s="294">
        <v>22.5</v>
      </c>
      <c r="I6" s="35">
        <v>25</v>
      </c>
      <c r="J6" s="63">
        <v>20.9</v>
      </c>
      <c r="M6" s="127" t="s">
        <v>16</v>
      </c>
      <c r="N6" s="937">
        <f>IF(ISBLANK(B8),"",B8)</f>
        <v>19.8</v>
      </c>
      <c r="O6" s="937">
        <f>IF(ISBLANK(E8),"",E8)</f>
        <v>55</v>
      </c>
      <c r="P6" s="128">
        <f>IF(ISBLANK(H8),"",H8)</f>
        <v>25.3</v>
      </c>
    </row>
    <row r="7" spans="1:19" x14ac:dyDescent="0.25">
      <c r="A7" s="288">
        <v>2022</v>
      </c>
      <c r="B7" s="169">
        <v>22.5</v>
      </c>
      <c r="C7" s="94">
        <v>24.8</v>
      </c>
      <c r="D7" s="171">
        <v>21.2</v>
      </c>
      <c r="E7" s="94">
        <v>53.6</v>
      </c>
      <c r="F7" s="94">
        <v>48.4</v>
      </c>
      <c r="G7" s="94">
        <v>56.5</v>
      </c>
      <c r="H7" s="169">
        <v>23.9</v>
      </c>
      <c r="I7" s="94">
        <v>26.8</v>
      </c>
      <c r="J7" s="171">
        <v>22.3</v>
      </c>
    </row>
    <row r="8" spans="1:19" x14ac:dyDescent="0.25">
      <c r="A8" s="220">
        <v>2023</v>
      </c>
      <c r="B8" s="169">
        <v>19.8</v>
      </c>
      <c r="C8" s="94">
        <v>23.2</v>
      </c>
      <c r="D8" s="171">
        <v>17.899999999999999</v>
      </c>
      <c r="E8" s="94">
        <v>55</v>
      </c>
      <c r="F8" s="94">
        <v>48.9</v>
      </c>
      <c r="G8" s="94">
        <v>58.2</v>
      </c>
      <c r="H8" s="169">
        <v>25.3</v>
      </c>
      <c r="I8" s="94">
        <v>28</v>
      </c>
      <c r="J8" s="171">
        <v>23.8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17.899999999999999</v>
      </c>
      <c r="O12" s="938">
        <f>IF(ISBLANK(G8),"",G8)</f>
        <v>58.2</v>
      </c>
      <c r="P12" s="940">
        <f>IF(ISBLANK(J8),"",J8)</f>
        <v>23.8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23.2</v>
      </c>
      <c r="O13" s="939">
        <f>IF(ISBLANK(F8),"",F8)</f>
        <v>48.9</v>
      </c>
      <c r="P13" s="941">
        <f>IF(ISBLANK(I8),"",I8)</f>
        <v>28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19.8</v>
      </c>
      <c r="O20" s="937">
        <f>IF(ISBLANK(E8),"",E8)</f>
        <v>55</v>
      </c>
      <c r="P20" s="942">
        <f>IF(ISBLANK(H8),"",H8)</f>
        <v>25.3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17.899999999999999</v>
      </c>
      <c r="O24" s="938">
        <f>IF(ISBLANK(G8),"",G8)</f>
        <v>58.2</v>
      </c>
      <c r="P24" s="940">
        <f>IF(ISBLANK(J8),"",J8)</f>
        <v>23.8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23.2</v>
      </c>
      <c r="O25" s="939">
        <f>IF(ISBLANK(F8),"",F8)</f>
        <v>48.9</v>
      </c>
      <c r="P25" s="941">
        <f>IF(ISBLANK(I8),"",I8)</f>
        <v>28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3688954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64999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4073369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71772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13281076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234011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/>
      <c r="C10" s="692"/>
      <c r="D10" s="914" t="s">
        <v>1369</v>
      </c>
      <c r="E10" s="902" t="s">
        <v>5</v>
      </c>
    </row>
    <row r="11" spans="1:5" x14ac:dyDescent="0.25">
      <c r="A11" s="66" t="s">
        <v>571</v>
      </c>
      <c r="B11" s="692"/>
      <c r="C11" s="692"/>
      <c r="D11" s="914" t="s">
        <v>1369</v>
      </c>
      <c r="E11" s="902" t="s">
        <v>5</v>
      </c>
    </row>
    <row r="12" spans="1:5" x14ac:dyDescent="0.25">
      <c r="A12" s="66" t="s">
        <v>572</v>
      </c>
      <c r="B12" s="692"/>
      <c r="C12" s="692"/>
      <c r="D12" s="914" t="s">
        <v>1369</v>
      </c>
      <c r="E12" s="902" t="s">
        <v>5</v>
      </c>
    </row>
    <row r="13" spans="1:5" x14ac:dyDescent="0.25">
      <c r="A13" s="66" t="s">
        <v>166</v>
      </c>
      <c r="B13" s="692"/>
      <c r="C13" s="692"/>
      <c r="D13" s="914" t="s">
        <v>1369</v>
      </c>
      <c r="E13" s="902" t="s">
        <v>5</v>
      </c>
    </row>
    <row r="14" spans="1:5" x14ac:dyDescent="0.25">
      <c r="A14" s="728" t="s">
        <v>573</v>
      </c>
      <c r="B14" s="1037"/>
      <c r="C14" s="1037"/>
      <c r="D14" s="934" t="s">
        <v>1369</v>
      </c>
      <c r="E14" s="902" t="s">
        <v>5</v>
      </c>
    </row>
    <row r="15" spans="1:5" x14ac:dyDescent="0.25">
      <c r="A15" s="66" t="s">
        <v>574</v>
      </c>
      <c r="B15" s="1037"/>
      <c r="C15" s="1037"/>
      <c r="D15" s="934" t="s">
        <v>1369</v>
      </c>
      <c r="E15" s="902" t="s">
        <v>5</v>
      </c>
    </row>
    <row r="16" spans="1:5" x14ac:dyDescent="0.25">
      <c r="A16" s="729" t="s">
        <v>167</v>
      </c>
      <c r="B16" s="693"/>
      <c r="C16" s="693"/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35</v>
      </c>
      <c r="E20" s="602">
        <v>31.4</v>
      </c>
      <c r="F20" s="602">
        <v>30.3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14.5</v>
      </c>
      <c r="E21" s="753">
        <v>14.3</v>
      </c>
      <c r="F21" s="753">
        <v>14.4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5.3</v>
      </c>
      <c r="E22" s="754">
        <v>0.7</v>
      </c>
      <c r="F22" s="754">
        <v>0.7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30.3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14.4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0.7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54.599999999999994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30.3</v>
      </c>
      <c r="C30" s="206" t="s">
        <v>501</v>
      </c>
    </row>
    <row r="31" spans="1:11" x14ac:dyDescent="0.25">
      <c r="A31" s="700" t="s">
        <v>1438</v>
      </c>
      <c r="B31" s="736">
        <f>F21</f>
        <v>14.4</v>
      </c>
    </row>
    <row r="32" spans="1:11" x14ac:dyDescent="0.25">
      <c r="A32" s="700" t="s">
        <v>1439</v>
      </c>
      <c r="B32" s="736">
        <f>F22</f>
        <v>0.7</v>
      </c>
    </row>
    <row r="33" spans="1:2" x14ac:dyDescent="0.25">
      <c r="A33" s="701" t="s">
        <v>1440</v>
      </c>
      <c r="B33" s="734">
        <f>100-(B30+B31+B32)</f>
        <v>54.599999999999994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/>
      <c r="C4" s="71"/>
      <c r="D4" s="71"/>
      <c r="G4" s="219">
        <f>A4</f>
        <v>2020</v>
      </c>
      <c r="H4" s="291" t="str">
        <f>IF(ISBLANK(C4),"",C4)</f>
        <v/>
      </c>
      <c r="I4" s="291" t="str">
        <f>IF(ISBLANK(D4),"",D4)</f>
        <v/>
      </c>
    </row>
    <row r="5" spans="1:9" x14ac:dyDescent="0.25">
      <c r="A5" s="288">
        <v>2021</v>
      </c>
      <c r="B5" s="216"/>
      <c r="C5" s="216"/>
      <c r="D5" s="216"/>
      <c r="G5" s="288">
        <f t="shared" ref="G5:G6" si="0">A5</f>
        <v>2021</v>
      </c>
      <c r="H5" s="292" t="str">
        <f t="shared" ref="H5:H6" si="1">IF(ISBLANK(C5),"",C5)</f>
        <v/>
      </c>
      <c r="I5" s="292" t="str">
        <f t="shared" ref="I5:I6" si="2">IF(ISBLANK(D5),"",D5)</f>
        <v/>
      </c>
    </row>
    <row r="6" spans="1:9" x14ac:dyDescent="0.25">
      <c r="A6" s="220">
        <v>2022</v>
      </c>
      <c r="B6" s="170"/>
      <c r="C6" s="170"/>
      <c r="D6" s="170"/>
      <c r="G6" s="221">
        <f t="shared" si="0"/>
        <v>2022</v>
      </c>
      <c r="H6" s="293" t="str">
        <f t="shared" si="1"/>
        <v/>
      </c>
      <c r="I6" s="293" t="str">
        <f t="shared" si="2"/>
        <v/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 t="str">
        <f>IF(ISBLANK(C4),"",C4)</f>
        <v/>
      </c>
      <c r="I12" s="291" t="str">
        <f>IF(ISBLANK(D4),"",D4)</f>
        <v/>
      </c>
    </row>
    <row r="13" spans="1:9" x14ac:dyDescent="0.25">
      <c r="G13" s="288">
        <f t="shared" ref="G13:G14" si="3">A5</f>
        <v>2021</v>
      </c>
      <c r="H13" s="292" t="str">
        <f t="shared" ref="H13:I13" si="4">IF(ISBLANK(C5),"",C5)</f>
        <v/>
      </c>
      <c r="I13" s="292" t="str">
        <f t="shared" si="4"/>
        <v/>
      </c>
    </row>
    <row r="14" spans="1:9" x14ac:dyDescent="0.25">
      <c r="G14" s="221">
        <f t="shared" si="3"/>
        <v>2022</v>
      </c>
      <c r="H14" s="293" t="str">
        <f t="shared" ref="H14:I14" si="5">IF(ISBLANK(C6),"",C6)</f>
        <v/>
      </c>
      <c r="I14" s="293" t="str">
        <f t="shared" si="5"/>
        <v/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/>
      <c r="C23" s="71"/>
      <c r="D23" s="71"/>
      <c r="G23" s="219">
        <f>A23</f>
        <v>2020</v>
      </c>
      <c r="H23" s="291" t="str">
        <f>IF(ISBLANK(C23),"",C23)</f>
        <v/>
      </c>
      <c r="I23" s="291" t="str">
        <f>IF(ISBLANK(D23),"",D23)</f>
        <v/>
      </c>
    </row>
    <row r="24" spans="1:13" x14ac:dyDescent="0.25">
      <c r="A24" s="288">
        <v>2021</v>
      </c>
      <c r="B24" s="216"/>
      <c r="C24" s="216"/>
      <c r="D24" s="216"/>
      <c r="G24" s="288">
        <f t="shared" ref="G24:G25" si="6">A24</f>
        <v>2021</v>
      </c>
      <c r="H24" s="292" t="str">
        <f t="shared" ref="H24:H25" si="7">IF(ISBLANK(C24),"",C24)</f>
        <v/>
      </c>
      <c r="I24" s="292" t="str">
        <f t="shared" ref="I24:I25" si="8">IF(ISBLANK(D24),"",D24)</f>
        <v/>
      </c>
    </row>
    <row r="25" spans="1:13" x14ac:dyDescent="0.25">
      <c r="A25" s="220">
        <v>2022</v>
      </c>
      <c r="B25" s="170"/>
      <c r="C25" s="170"/>
      <c r="D25" s="170"/>
      <c r="G25" s="221">
        <f t="shared" si="6"/>
        <v>2022</v>
      </c>
      <c r="H25" s="293" t="str">
        <f t="shared" si="7"/>
        <v/>
      </c>
      <c r="I25" s="293" t="str">
        <f t="shared" si="8"/>
        <v/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 t="str">
        <f>IF(ISBLANK(C23),"",C23)</f>
        <v/>
      </c>
      <c r="I31" s="291" t="str">
        <f>IF(ISBLANK(D23),"",D23)</f>
        <v/>
      </c>
    </row>
    <row r="32" spans="1:13" x14ac:dyDescent="0.25">
      <c r="G32" s="288">
        <f t="shared" ref="G32:G33" si="9">A24</f>
        <v>2021</v>
      </c>
      <c r="H32" s="292" t="str">
        <f t="shared" ref="H32:I32" si="10">IF(ISBLANK(C24),"",C24)</f>
        <v/>
      </c>
      <c r="I32" s="292" t="str">
        <f t="shared" si="10"/>
        <v/>
      </c>
    </row>
    <row r="33" spans="7:9" x14ac:dyDescent="0.25">
      <c r="G33" s="221">
        <f t="shared" si="9"/>
        <v>2022</v>
      </c>
      <c r="H33" s="293" t="str">
        <f t="shared" ref="H33:I33" si="11">IF(ISBLANK(C25),"",C25)</f>
        <v/>
      </c>
      <c r="I33" s="293" t="str">
        <f t="shared" si="11"/>
        <v/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3138037</v>
      </c>
      <c r="C4" s="1086">
        <v>54023</v>
      </c>
      <c r="D4" s="110">
        <v>1298691</v>
      </c>
      <c r="E4" s="70">
        <v>22358</v>
      </c>
      <c r="F4" s="1085">
        <v>478185</v>
      </c>
      <c r="G4" s="70">
        <v>8232</v>
      </c>
      <c r="H4" s="1087">
        <v>8972306</v>
      </c>
      <c r="I4" s="1086">
        <v>154463</v>
      </c>
    </row>
    <row r="5" spans="1:9" x14ac:dyDescent="0.25">
      <c r="A5" s="589">
        <v>2021</v>
      </c>
      <c r="B5" s="1088">
        <v>3861966</v>
      </c>
      <c r="C5" s="1089">
        <v>67286</v>
      </c>
      <c r="D5" s="162">
        <v>1752545</v>
      </c>
      <c r="E5" s="214">
        <v>30534</v>
      </c>
      <c r="F5" s="1088">
        <v>83385</v>
      </c>
      <c r="G5" s="214">
        <v>1453</v>
      </c>
      <c r="H5" s="1090">
        <v>12282339</v>
      </c>
      <c r="I5" s="1089">
        <v>213993</v>
      </c>
    </row>
    <row r="6" spans="1:9" x14ac:dyDescent="0.25">
      <c r="A6" s="590">
        <v>2022</v>
      </c>
      <c r="B6" s="1091">
        <v>4022522</v>
      </c>
      <c r="C6" s="1092">
        <v>70876</v>
      </c>
      <c r="D6" s="171">
        <v>1918897</v>
      </c>
      <c r="E6" s="169">
        <v>33811</v>
      </c>
      <c r="F6" s="1091">
        <v>87338</v>
      </c>
      <c r="G6" s="169">
        <v>1539</v>
      </c>
      <c r="H6" s="1093">
        <v>13281076</v>
      </c>
      <c r="I6" s="1092">
        <v>234011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/>
      <c r="C4" s="1085"/>
      <c r="D4" s="1086"/>
      <c r="E4" s="1085"/>
      <c r="F4" s="1086"/>
    </row>
    <row r="5" spans="1:6" x14ac:dyDescent="0.25">
      <c r="A5" s="482">
        <v>2021</v>
      </c>
      <c r="B5" s="1090"/>
      <c r="C5" s="1088">
        <v>3724100</v>
      </c>
      <c r="D5" s="1089">
        <v>64884</v>
      </c>
      <c r="E5" s="1088">
        <v>3784599</v>
      </c>
      <c r="F5" s="1089">
        <v>65938</v>
      </c>
    </row>
    <row r="6" spans="1:6" ht="15.75" thickBot="1" x14ac:dyDescent="0.3">
      <c r="A6" s="962">
        <v>2022</v>
      </c>
      <c r="B6" s="1094"/>
      <c r="C6" s="1095">
        <v>3688954</v>
      </c>
      <c r="D6" s="1096">
        <v>64999</v>
      </c>
      <c r="E6" s="1095">
        <v>4073369</v>
      </c>
      <c r="F6" s="1096">
        <v>71772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Пожаревац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374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22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56754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152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8.4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18.5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-10.1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72.7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44.2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157.80000000000001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2.61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 t="str">
        <f>IF(ISBLANK('DEM7'!B4),"-",'DEM7'!B4)</f>
        <v>-</v>
      </c>
      <c r="C51" s="351" t="str">
        <f>IF(LEN('DEM7'!B8)&gt;0,"(" &amp; 'DEM7'!B8 &amp; ")", "-")</f>
        <v>-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1675</v>
      </c>
      <c r="C63" s="550">
        <f>IF(ISBLANK('DEM2'!C7),"-",'DEM2'!C7)</f>
        <v>1840</v>
      </c>
      <c r="D63" s="550"/>
      <c r="E63" s="550">
        <f>IF(ISBLANK('DEM2'!D8),"-",'DEM2'!D8)</f>
        <v>1676</v>
      </c>
      <c r="F63" s="550">
        <f>IF(ISBLANK('DEM2'!C8),"-",'DEM2'!C8)</f>
        <v>1727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2119</v>
      </c>
      <c r="C64" s="319">
        <f>IF(ISBLANK('DEM2'!F7),"-",'DEM2'!F7)</f>
        <v>2237</v>
      </c>
      <c r="D64" s="791"/>
      <c r="E64" s="319">
        <f>IF(ISBLANK('DEM2'!G8),"-",'DEM2'!G8)</f>
        <v>2084</v>
      </c>
      <c r="F64" s="319">
        <f>IF(ISBLANK('DEM2'!F8),"-",'DEM2'!F8)</f>
        <v>2135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1198</v>
      </c>
      <c r="C65" s="347">
        <f>IF(ISBLANK('DEM2'!I7),"-",'DEM2'!I7)</f>
        <v>1287</v>
      </c>
      <c r="D65" s="395"/>
      <c r="E65" s="347">
        <f>IF(ISBLANK('DEM2'!J8),"-",'DEM2'!J8)</f>
        <v>1147</v>
      </c>
      <c r="F65" s="347">
        <f>IF(ISBLANK('DEM2'!I8),"-",'DEM2'!I8)</f>
        <v>1193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4681</v>
      </c>
      <c r="C66" s="319">
        <f>IF(ISBLANK('DEM2'!L7),"-",'DEM2'!L7)</f>
        <v>5055</v>
      </c>
      <c r="D66" s="397"/>
      <c r="E66" s="319">
        <f>IF(ISBLANK('DEM2'!M8),"-",'DEM2'!M8)</f>
        <v>4616</v>
      </c>
      <c r="F66" s="319">
        <f>IF(ISBLANK('DEM2'!L8),"-",'DEM2'!L8)</f>
        <v>4763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4859</v>
      </c>
      <c r="C67" s="319">
        <f>IF(ISBLANK('DEM2'!O7),"-",'DEM2'!O7)</f>
        <v>4972</v>
      </c>
      <c r="D67" s="397"/>
      <c r="E67" s="319">
        <f>IF(ISBLANK('DEM2'!P8),"-",'DEM2'!P8)</f>
        <v>4290</v>
      </c>
      <c r="F67" s="319">
        <f>IF(ISBLANK('DEM2'!O8),"-",'DEM2'!O8)</f>
        <v>4674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18901</v>
      </c>
      <c r="C68" s="416">
        <f>IF(ISBLANK('DEM2'!R7),"-",'DEM2'!R7)</f>
        <v>18442</v>
      </c>
      <c r="D68" s="422"/>
      <c r="E68" s="416">
        <f>IF(ISBLANK('DEM2'!S8),"-",'DEM2'!S8)</f>
        <v>17769</v>
      </c>
      <c r="F68" s="416">
        <f>IF(ISBLANK('DEM2'!R8),"-",'DEM2'!R8)</f>
        <v>18527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29800</v>
      </c>
      <c r="C69" s="465">
        <f>IF(ISBLANK('DEM2'!U7),"-",'DEM2'!U7)</f>
        <v>27596</v>
      </c>
      <c r="D69" s="801"/>
      <c r="E69" s="465">
        <f>IF(ISBLANK('DEM2'!V8),"-",'DEM2'!V8)</f>
        <v>28887</v>
      </c>
      <c r="F69" s="465">
        <f>IF(ISBLANK('DEM2'!U8),"-",'DEM2'!U8)</f>
        <v>27867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8.6</v>
      </c>
      <c r="G115" s="802">
        <f>IF(ISBLANK('DEM2'!E23),"-",'DEM2'!E23)</f>
        <v>8.6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4.5999999999999996</v>
      </c>
      <c r="G116" s="409">
        <f>IF(ISBLANK('DEM2'!E24),"-",'DEM2'!E24)</f>
        <v>6.8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6.3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16122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19878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35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70147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1492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29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16.899999999999999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18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33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5.2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13281076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234011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1918897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880743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33811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4022522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70876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87338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1539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3688954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64999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4073369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71772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 t="str">
        <f>IF(ISBLANK('EKO4'!B13),"-",'EKO4'!B13)</f>
        <v>-</v>
      </c>
      <c r="D264" s="1117"/>
      <c r="E264" s="1117"/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4552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4157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4090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16882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4529</v>
      </c>
      <c r="C300" s="810">
        <f>IF(ISBLANK(POLJ3!C4),"-",POLJ3!C4)</f>
        <v>1040</v>
      </c>
      <c r="D300" s="1129">
        <f>IF(ISBLANK(POLJ3!D4),"-",POLJ3!D4)</f>
        <v>3489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4837</v>
      </c>
      <c r="C301" s="791">
        <f>IF(ISBLANK(POLJ3!C5),"-",POLJ3!C5)</f>
        <v>3033</v>
      </c>
      <c r="D301" s="1130">
        <f>IF(ISBLANK(POLJ3!D5),"-",POLJ3!D5)</f>
        <v>1804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6</v>
      </c>
      <c r="C302" s="792">
        <f>IF(ISBLANK(POLJ3!C6),"-",POLJ3!C6)</f>
        <v>5</v>
      </c>
      <c r="D302" s="1131">
        <f>IF(ISBLANK(POLJ3!D6),"-",POLJ3!D6)</f>
        <v>1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178</v>
      </c>
      <c r="C303" s="793">
        <f>IF(ISBLANK(POLJ3!C7),"-",POLJ3!C7)</f>
        <v>29</v>
      </c>
      <c r="D303" s="1111">
        <f>IF(ISBLANK(POLJ3!D7),"-",POLJ3!D7)</f>
        <v>149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4552</v>
      </c>
      <c r="C304" s="809">
        <f>IF(ISBLANK(POLJ3!C8),"-",POLJ3!C8)</f>
        <v>946</v>
      </c>
      <c r="D304" s="1159">
        <f>IF(ISBLANK(POLJ3!D8),"-",POLJ3!D8)</f>
        <v>3606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119.78</v>
      </c>
      <c r="C310" s="1160"/>
      <c r="D310" s="3"/>
      <c r="E310" s="5"/>
      <c r="F310" s="5"/>
      <c r="G310" s="817" t="s">
        <v>773</v>
      </c>
      <c r="H310" s="818">
        <f>IF(ISBLANK(POLJ2!H3),"-",POLJ2!H3)</f>
        <v>5350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21106.98</v>
      </c>
      <c r="C311" s="1161"/>
      <c r="D311" s="3"/>
      <c r="E311" s="5"/>
      <c r="F311" s="5"/>
      <c r="G311" s="812" t="s">
        <v>774</v>
      </c>
      <c r="H311" s="250">
        <f>IF(ISBLANK(POLJ2!H4),"-",POLJ2!H4)</f>
        <v>24276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426.21</v>
      </c>
      <c r="C312" s="1161"/>
      <c r="D312" s="3"/>
      <c r="E312" s="5"/>
      <c r="F312" s="5"/>
      <c r="G312" s="812" t="s">
        <v>775</v>
      </c>
      <c r="H312" s="250">
        <f>IF(ISBLANK(POLJ2!H5),"-",POLJ2!H5)</f>
        <v>8416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87.28</v>
      </c>
      <c r="C313" s="1161"/>
      <c r="D313" s="3"/>
      <c r="E313" s="5"/>
      <c r="F313" s="5"/>
      <c r="G313" s="814" t="s">
        <v>776</v>
      </c>
      <c r="H313" s="251">
        <f>IF(ISBLANK(POLJ2!H6),"-",POLJ2!H6)</f>
        <v>291415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2.92</v>
      </c>
      <c r="C314" s="1161"/>
      <c r="D314" s="3"/>
      <c r="E314" s="5"/>
      <c r="F314" s="5"/>
      <c r="G314" s="816" t="s">
        <v>16</v>
      </c>
      <c r="H314" s="819">
        <f>IF(ISBLANK(POLJ2!H7),"-",POLJ2!H7)</f>
        <v>329457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922.82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22665.99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20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568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49.1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1745</v>
      </c>
      <c r="I364" s="810">
        <f>IF(ISBLANK(OBRAZ2!I6),"-",OBRAZ2!I6)</f>
        <v>1612</v>
      </c>
      <c r="J364" s="810">
        <f>IF(ISBLANK(OBRAZ2!J6),"-",OBRAZ2!J6)</f>
        <v>133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700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264</v>
      </c>
      <c r="I365" s="791">
        <f>IF(ISBLANK(OBRAZ2!I7),"-",OBRAZ2!I7)</f>
        <v>254</v>
      </c>
      <c r="J365" s="791">
        <f>IF(ISBLANK(OBRAZ2!J7),"-",OBRAZ2!J7)</f>
        <v>10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55.8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107</v>
      </c>
      <c r="I366" s="809">
        <f>IF(ISBLANK(OBRAZ2!I8),"-",OBRAZ2!I8)</f>
        <v>107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419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73.585972850678743</v>
      </c>
      <c r="I377" s="853">
        <f>IF(ISBLANK(OBRAZ2!C14),"-",OBRAZ2!C23)</f>
        <v>75.014326647564474</v>
      </c>
      <c r="J377" s="853">
        <f>IF(ISBLANK(OBRAZ2!D14),"-",OBRAZ2!D23)</f>
        <v>75.163011262596328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9.6153846153846168</v>
      </c>
      <c r="I379" s="853">
        <f>IF(ISBLANK(OBRAZ2!C16),"-",OBRAZ2!C25)</f>
        <v>8.9971346704871067</v>
      </c>
      <c r="J379" s="853">
        <f>IF(ISBLANK(OBRAZ2!D16),"-",OBRAZ2!D25)</f>
        <v>8.8322465915826918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16.798642533936654</v>
      </c>
      <c r="I380" s="854">
        <f>IF(ISBLANK(OBRAZ2!C17),"-",OBRAZ2!C26)</f>
        <v>15.988538681948425</v>
      </c>
      <c r="J380" s="854">
        <f>IF(ISBLANK(OBRAZ2!D17),"-",OBRAZ2!D26)</f>
        <v>16.004742145820984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7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19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1771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1952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263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158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94.1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543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99.1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-0.4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26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141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6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2706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722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-0.4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13862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2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10725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1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13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2776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 t="str">
        <f>IF(ISBLANK(ZDRAV1!B4),"-",ZDRAV1!B4)</f>
        <v>-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 t="str">
        <f>IF(ISBLANK(ZDRAV1!B5),"-",ZDRAV1!B5)</f>
        <v>-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 t="str">
        <f>IF(ISBLANK(ZDRAV1!B6),"-",ZDRAV1!B6)</f>
        <v>-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 t="str">
        <f>IF(ISBLANK(ZDRAV1!B7),"-",ZDRAV1!B7)</f>
        <v>-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0.27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 t="str">
        <f>IF(ISBLANK(ZDRAV1!B9),"-",ZDRAV1!B9)</f>
        <v>-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 t="str">
        <f>IF(ISBLANK(ZDRAV1!B10),"-",ZDRAV1!B10)</f>
        <v>-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 t="str">
        <f>IF(ISBLANK(ZDRAV1!B11),"-",ZDRAV1!B11)</f>
        <v>-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1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1.8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 t="str">
        <f>IF(ISBLANK(ZDRAV1!B18),"-",ZDRAV1!B18)</f>
        <v>-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 t="str">
        <f>IF(ISBLANK(ZDRAV1!B19),"-",ZDRAV1!B19)</f>
        <v>-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 t="str">
        <f>IF(ISBLANK('SOC1'!B5),"-",'SOC1'!B5)</f>
        <v>-</v>
      </c>
      <c r="F528" s="320" t="str">
        <f>IF(LEN('SOC1'!C5)&gt;0,"(" &amp; 'SOC1'!C5 &amp; ")", "-")</f>
        <v>-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 t="str">
        <f>IF(ISBLANK('SOC9'!E7),"-",'SOC9'!E7)</f>
        <v/>
      </c>
      <c r="F544" s="831" t="str">
        <f>IF(LEN('SOC9'!D7)&gt;0,"(" &amp; 'SOC9'!D7 &amp; ")", "-")</f>
        <v>-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79</v>
      </c>
      <c r="F545" s="320" t="str">
        <f>IF(LEN('SOC3'!C4)&gt;0,"(" &amp; 'SOC3'!C4 &amp; ")", "-")</f>
        <v>(2020)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 t="str">
        <f>IF(ISBLANK('SOC3'!B5),"-",'SOC3'!B5)</f>
        <v>-</v>
      </c>
      <c r="F546" s="320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 t="str">
        <f>IF(ISBLANK('SOC3'!B6),"-",'SOC3'!B6)</f>
        <v>-</v>
      </c>
      <c r="F547" s="351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 t="str">
        <f>IF(ISBLANK('SOC3'!B7),"-",'SOC3'!B7)</f>
        <v>-</v>
      </c>
      <c r="F548" s="348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7</v>
      </c>
      <c r="F549" s="320" t="str">
        <f>IF(LEN('SOC3'!C8)&gt;0,"(" &amp; 'SOC3'!C8 &amp; ")", "-")</f>
        <v>(2020)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20</v>
      </c>
      <c r="F550" s="351" t="str">
        <f>IF(LEN('SOC3'!C9)&gt;0,"(" &amp; 'SOC3'!C9 &amp; ")", "-")</f>
        <v>(2020)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 t="str">
        <f>IF(ISBLANK('SOC3'!B10),"-",'SOC3'!B10)</f>
        <v>-</v>
      </c>
      <c r="F551" s="798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 t="str">
        <f>IF(ISBLANK('SOC5'!B4),"-",'SOC5'!B4)</f>
        <v>-</v>
      </c>
      <c r="F563" s="796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 t="str">
        <f>IF(ISBLANK('SOC5'!B5),"-",'SOC5'!B5)</f>
        <v>-</v>
      </c>
      <c r="F564" s="348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422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4.5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290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3.1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 t="str">
        <f>IF('SOC6'!E7&gt;0,'SOC6'!E7,"-")</f>
        <v>-</v>
      </c>
      <c r="F569" s="320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271</v>
      </c>
      <c r="F570" s="320" t="str">
        <f>IF(LEN('SOC5'!C11)&gt;0,"(" &amp; 'SOC5'!C11 &amp; ")", "-")</f>
        <v>(2020)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 t="str">
        <f>IF(ISBLANK('SOC5'!B12),"-",'SOC5'!B12)</f>
        <v>-</v>
      </c>
      <c r="F571" s="798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 t="str">
        <f>IF(ISBLANK('SOC7'!B5),"-",'SOC7'!B5)</f>
        <v>-</v>
      </c>
      <c r="F596" s="796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 t="str">
        <f>IF(ISBLANK('SOC7'!B6),"-",'SOC7'!B6)</f>
        <v>-</v>
      </c>
      <c r="F597" s="348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 t="str">
        <f>IF(ISBLANK('SOC7'!B9),"-",'SOC7'!B9)</f>
        <v>-</v>
      </c>
      <c r="F598" s="351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 t="str">
        <f>IF(ISBLANK('SOC7'!B10),"-",'SOC7'!B10)</f>
        <v>-</v>
      </c>
      <c r="F599" s="798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55</v>
      </c>
      <c r="F625" s="796" t="str">
        <f>IF(LEN(IZBORI!C4)&gt;0,"(" &amp; IZBORI!C4 &amp; ")", "-")</f>
        <v>(2016)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30.9</v>
      </c>
      <c r="F626" s="798" t="str">
        <f>IF(LEN(IZBORI!C5)&gt;0,"(" &amp; IZBORI!C5 &amp; ")", "-")</f>
        <v>(2016)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26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405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100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3.8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39</v>
      </c>
      <c r="F651" s="798" t="str">
        <f>IF(LEN(SAOBINFR1!C12)&gt;0,"(" &amp; SAOBINFR1!C12 &amp; ")", "-")</f>
        <v>(2021)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2095.88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6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15.14767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84</v>
      </c>
      <c r="D696" s="317"/>
      <c r="E696" s="316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42.69</v>
      </c>
      <c r="D697" s="317"/>
      <c r="E697" s="316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6525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2246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19498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6071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3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2.7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33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5.2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16.899999999999999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18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/>
      <c r="C4" s="479"/>
      <c r="D4" s="361" t="s">
        <v>1387</v>
      </c>
      <c r="E4" s="56" t="s">
        <v>5</v>
      </c>
    </row>
    <row r="5" spans="1:5" x14ac:dyDescent="0.25">
      <c r="A5" s="233" t="s">
        <v>1047</v>
      </c>
      <c r="B5" s="215"/>
      <c r="C5" s="215"/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15.14767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84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42.69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/>
      <c r="C4" s="723"/>
      <c r="D4" s="712"/>
      <c r="E4" s="713"/>
      <c r="F4" s="714"/>
    </row>
    <row r="5" spans="1:6" x14ac:dyDescent="0.25">
      <c r="A5" s="288">
        <v>2012</v>
      </c>
      <c r="B5" s="616"/>
      <c r="C5" s="724"/>
      <c r="D5" s="715"/>
      <c r="E5" s="643"/>
      <c r="F5" s="716"/>
    </row>
    <row r="6" spans="1:6" x14ac:dyDescent="0.25">
      <c r="A6" s="288">
        <v>2013</v>
      </c>
      <c r="B6" s="616"/>
      <c r="C6" s="724"/>
      <c r="D6" s="717">
        <v>15.14767</v>
      </c>
      <c r="E6" s="611">
        <v>84</v>
      </c>
      <c r="F6" s="718">
        <v>42.69</v>
      </c>
    </row>
    <row r="7" spans="1:6" x14ac:dyDescent="0.25">
      <c r="A7" s="221">
        <v>2014</v>
      </c>
      <c r="B7" s="617"/>
      <c r="C7" s="725"/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4552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4090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4157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119.78</v>
      </c>
      <c r="G3" s="219" t="s">
        <v>773</v>
      </c>
      <c r="H3" s="71">
        <v>5350</v>
      </c>
    </row>
    <row r="4" spans="1:9" x14ac:dyDescent="0.25">
      <c r="A4" s="288" t="s">
        <v>768</v>
      </c>
      <c r="B4" s="216">
        <v>21106.98</v>
      </c>
      <c r="G4" s="288" t="s">
        <v>774</v>
      </c>
      <c r="H4" s="216">
        <v>24276</v>
      </c>
    </row>
    <row r="5" spans="1:9" x14ac:dyDescent="0.25">
      <c r="A5" s="288" t="s">
        <v>769</v>
      </c>
      <c r="B5" s="216">
        <v>426.21</v>
      </c>
      <c r="G5" s="288" t="s">
        <v>775</v>
      </c>
      <c r="H5" s="216">
        <v>8416</v>
      </c>
    </row>
    <row r="6" spans="1:9" x14ac:dyDescent="0.25">
      <c r="A6" s="288" t="s">
        <v>770</v>
      </c>
      <c r="B6" s="216">
        <v>87.28</v>
      </c>
      <c r="G6" s="288" t="s">
        <v>776</v>
      </c>
      <c r="H6" s="216">
        <v>291415</v>
      </c>
    </row>
    <row r="7" spans="1:9" x14ac:dyDescent="0.25">
      <c r="A7" s="288" t="s">
        <v>771</v>
      </c>
      <c r="B7" s="216">
        <v>2.92</v>
      </c>
      <c r="G7" s="1" t="s">
        <v>24</v>
      </c>
      <c r="H7" s="290">
        <v>329457</v>
      </c>
    </row>
    <row r="8" spans="1:9" x14ac:dyDescent="0.25">
      <c r="A8" s="289" t="s">
        <v>772</v>
      </c>
      <c r="B8" s="73">
        <v>922.82</v>
      </c>
    </row>
    <row r="9" spans="1:9" x14ac:dyDescent="0.25">
      <c r="A9" s="1" t="s">
        <v>24</v>
      </c>
      <c r="B9" s="290">
        <v>22665.99</v>
      </c>
      <c r="I9" s="41" t="s">
        <v>884</v>
      </c>
    </row>
    <row r="10" spans="1:9" x14ac:dyDescent="0.25">
      <c r="G10" s="29" t="s">
        <v>783</v>
      </c>
      <c r="H10" s="58">
        <v>16882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4529</v>
      </c>
      <c r="C4" s="55">
        <v>1040</v>
      </c>
      <c r="D4" s="110">
        <v>3489</v>
      </c>
    </row>
    <row r="5" spans="1:4" ht="30" customHeight="1" x14ac:dyDescent="0.25">
      <c r="A5" s="276" t="s">
        <v>892</v>
      </c>
      <c r="B5" s="214">
        <v>4837</v>
      </c>
      <c r="C5" s="58">
        <v>3033</v>
      </c>
      <c r="D5" s="162">
        <v>1804</v>
      </c>
    </row>
    <row r="6" spans="1:4" x14ac:dyDescent="0.25">
      <c r="A6" s="276" t="s">
        <v>780</v>
      </c>
      <c r="B6" s="214">
        <v>6</v>
      </c>
      <c r="C6" s="58">
        <v>5</v>
      </c>
      <c r="D6" s="162">
        <v>1</v>
      </c>
    </row>
    <row r="7" spans="1:4" ht="30" x14ac:dyDescent="0.25">
      <c r="A7" s="276" t="s">
        <v>781</v>
      </c>
      <c r="B7" s="214">
        <v>178</v>
      </c>
      <c r="C7" s="58">
        <v>29</v>
      </c>
      <c r="D7" s="162">
        <v>149</v>
      </c>
    </row>
    <row r="8" spans="1:4" x14ac:dyDescent="0.25">
      <c r="A8" s="203" t="s">
        <v>782</v>
      </c>
      <c r="B8" s="72">
        <v>4552</v>
      </c>
      <c r="C8" s="61">
        <v>946</v>
      </c>
      <c r="D8" s="111">
        <v>3606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83.333333333333343</v>
      </c>
      <c r="C14" s="278">
        <f>D6/B6*100</f>
        <v>16.666666666666664</v>
      </c>
    </row>
    <row r="15" spans="1:4" ht="60" x14ac:dyDescent="0.25">
      <c r="A15" s="279" t="s">
        <v>893</v>
      </c>
      <c r="B15" s="284">
        <f>C5/B5*100</f>
        <v>62.704155468265455</v>
      </c>
      <c r="C15" s="280">
        <f>D5/B5*100</f>
        <v>37.295844531734545</v>
      </c>
    </row>
    <row r="16" spans="1:4" ht="30" x14ac:dyDescent="0.25">
      <c r="A16" s="281" t="s">
        <v>829</v>
      </c>
      <c r="B16" s="285">
        <f>C4/B4*100</f>
        <v>22.963126517995143</v>
      </c>
      <c r="C16" s="282">
        <f>D4/B4*100</f>
        <v>77.03687348200485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83.333333333333343</v>
      </c>
      <c r="C21" s="278">
        <f>C14</f>
        <v>16.666666666666664</v>
      </c>
    </row>
    <row r="22" spans="1:3" ht="60" x14ac:dyDescent="0.25">
      <c r="A22" s="279" t="s">
        <v>831</v>
      </c>
      <c r="B22" s="284">
        <f t="shared" ref="B22:C23" si="0">B15</f>
        <v>62.704155468265455</v>
      </c>
      <c r="C22" s="280">
        <f t="shared" si="0"/>
        <v>37.295844531734545</v>
      </c>
    </row>
    <row r="23" spans="1:3" ht="30" x14ac:dyDescent="0.25">
      <c r="A23" s="281" t="s">
        <v>866</v>
      </c>
      <c r="B23" s="287">
        <f t="shared" si="0"/>
        <v>22.963126517995143</v>
      </c>
      <c r="C23" s="286">
        <f t="shared" si="0"/>
        <v>77.03687348200485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20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568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49.1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700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55.8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419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1849</v>
      </c>
      <c r="C6" s="975">
        <v>1698</v>
      </c>
      <c r="D6" s="947">
        <v>151</v>
      </c>
      <c r="E6" s="975">
        <v>1768</v>
      </c>
      <c r="F6" s="975">
        <v>1638</v>
      </c>
      <c r="G6" s="947">
        <v>130</v>
      </c>
      <c r="H6" s="601">
        <v>1745</v>
      </c>
      <c r="I6" s="618">
        <v>1612</v>
      </c>
      <c r="J6" s="947">
        <v>133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264</v>
      </c>
      <c r="I7" s="692">
        <v>254</v>
      </c>
      <c r="J7" s="978">
        <v>10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107</v>
      </c>
      <c r="I8" s="693">
        <v>107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1301</v>
      </c>
      <c r="C14" s="753">
        <v>1309</v>
      </c>
      <c r="D14" s="753">
        <v>1268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170</v>
      </c>
      <c r="C16" s="1038">
        <v>157</v>
      </c>
      <c r="D16" s="753">
        <v>149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297</v>
      </c>
      <c r="C17" s="754">
        <v>279</v>
      </c>
      <c r="D17" s="754">
        <v>270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73.585972850678743</v>
      </c>
      <c r="C23" s="292">
        <f>C14/SUM(C12:C17)*100</f>
        <v>75.014326647564474</v>
      </c>
      <c r="D23" s="292">
        <f>D14/SUM(D12:D17)*100</f>
        <v>75.163011262596328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9.6153846153846168</v>
      </c>
      <c r="C25" s="292">
        <f>C16/SUM(C12:C17)*100</f>
        <v>8.9971346704871067</v>
      </c>
      <c r="D25" s="292">
        <f>D16/SUM(D12:D17)*100</f>
        <v>8.8322465915826918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16.798642533936654</v>
      </c>
      <c r="C26" s="293">
        <f>C17/SUM(C12:C17)*100</f>
        <v>15.988538681948425</v>
      </c>
      <c r="D26" s="293">
        <f>D17/SUM(D12:D17)*100</f>
        <v>16.004742145820984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9.8000000000000007</v>
      </c>
      <c r="C7" s="602">
        <v>9.4</v>
      </c>
      <c r="D7" s="602">
        <v>10.199999999999999</v>
      </c>
    </row>
    <row r="8" spans="1:6" x14ac:dyDescent="0.25">
      <c r="A8" s="697" t="s">
        <v>952</v>
      </c>
      <c r="B8" s="753">
        <v>8</v>
      </c>
      <c r="C8" s="753">
        <v>14.2</v>
      </c>
      <c r="D8" s="753">
        <v>14.3</v>
      </c>
    </row>
    <row r="9" spans="1:6" x14ac:dyDescent="0.25">
      <c r="A9" s="698" t="s">
        <v>224</v>
      </c>
      <c r="B9" s="754">
        <v>82.2</v>
      </c>
      <c r="C9" s="754">
        <v>76.5</v>
      </c>
      <c r="D9" s="754">
        <v>75.5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9.8000000000000007</v>
      </c>
      <c r="C13" s="699">
        <f t="shared" ref="C13:D13" si="1">IF(ISBLANK(C7),"",C7)</f>
        <v>9.4</v>
      </c>
      <c r="D13" s="699">
        <f t="shared" si="1"/>
        <v>10.199999999999999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8</v>
      </c>
      <c r="C14" s="700">
        <f t="shared" si="2"/>
        <v>14.2</v>
      </c>
      <c r="D14" s="700">
        <f t="shared" si="2"/>
        <v>14.3</v>
      </c>
    </row>
    <row r="15" spans="1:6" x14ac:dyDescent="0.25">
      <c r="A15" s="704" t="s">
        <v>1671</v>
      </c>
      <c r="B15" s="701">
        <f t="shared" si="2"/>
        <v>82.2</v>
      </c>
      <c r="C15" s="701">
        <f t="shared" si="2"/>
        <v>76.5</v>
      </c>
      <c r="D15" s="701">
        <f t="shared" si="2"/>
        <v>75.5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9.8000000000000007</v>
      </c>
      <c r="C18" s="699">
        <f t="shared" ref="C18:D18" si="4">IF(ISBLANK(C7),"",C7)</f>
        <v>9.4</v>
      </c>
      <c r="D18" s="699">
        <f t="shared" si="4"/>
        <v>10.199999999999999</v>
      </c>
    </row>
    <row r="19" spans="1:5" x14ac:dyDescent="0.25">
      <c r="A19" s="703" t="s">
        <v>1673</v>
      </c>
      <c r="B19" s="700">
        <f t="shared" ref="B19:D20" si="5">IF(ISBLANK(B8),"",B8)</f>
        <v>8</v>
      </c>
      <c r="C19" s="700">
        <f t="shared" si="5"/>
        <v>14.2</v>
      </c>
      <c r="D19" s="700">
        <f t="shared" si="5"/>
        <v>14.3</v>
      </c>
    </row>
    <row r="20" spans="1:5" x14ac:dyDescent="0.25">
      <c r="A20" s="704" t="s">
        <v>1674</v>
      </c>
      <c r="B20" s="701">
        <f t="shared" si="5"/>
        <v>82.2</v>
      </c>
      <c r="C20" s="701">
        <f t="shared" si="5"/>
        <v>76.5</v>
      </c>
      <c r="D20" s="701">
        <f t="shared" si="5"/>
        <v>75.5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78.099999999999994</v>
      </c>
      <c r="C5" s="613">
        <v>86.5</v>
      </c>
      <c r="D5" s="1039">
        <v>82.5</v>
      </c>
      <c r="F5" s="28"/>
      <c r="G5" s="695">
        <f>A5</f>
        <v>2020</v>
      </c>
      <c r="H5" s="671">
        <f>IF(ISBLANK(B5),"",B5)</f>
        <v>78.099999999999994</v>
      </c>
      <c r="I5" s="620">
        <f t="shared" ref="H5:I7" si="0">IF(ISBLANK(C5),"",C5)</f>
        <v>86.5</v>
      </c>
    </row>
    <row r="6" spans="1:10" x14ac:dyDescent="0.25">
      <c r="A6" s="751">
        <v>2021</v>
      </c>
      <c r="B6" s="603">
        <v>76.599999999999994</v>
      </c>
      <c r="C6" s="614">
        <v>83</v>
      </c>
      <c r="D6" s="948">
        <v>80.099999999999994</v>
      </c>
      <c r="F6" s="44"/>
      <c r="G6" s="695">
        <f t="shared" ref="G6:G7" si="1">A6</f>
        <v>2021</v>
      </c>
      <c r="H6" s="672">
        <f t="shared" si="0"/>
        <v>76.599999999999994</v>
      </c>
      <c r="I6" s="621">
        <f t="shared" si="0"/>
        <v>83</v>
      </c>
    </row>
    <row r="7" spans="1:10" x14ac:dyDescent="0.25">
      <c r="A7" s="752">
        <v>2022</v>
      </c>
      <c r="B7" s="603">
        <v>84.3</v>
      </c>
      <c r="C7" s="614">
        <v>87.1</v>
      </c>
      <c r="D7" s="948">
        <v>85.7</v>
      </c>
      <c r="F7" s="44"/>
      <c r="G7" s="695">
        <f t="shared" si="1"/>
        <v>2022</v>
      </c>
      <c r="H7" s="673">
        <f t="shared" si="0"/>
        <v>84.3</v>
      </c>
      <c r="I7" s="622">
        <f t="shared" si="0"/>
        <v>87.1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78.099999999999994</v>
      </c>
      <c r="I13" s="620">
        <f>IF(ISBLANK(C5),"",C5)</f>
        <v>86.5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76.599999999999994</v>
      </c>
      <c r="I14" s="621">
        <f t="shared" si="3"/>
        <v>83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84.3</v>
      </c>
      <c r="I15" s="622">
        <f t="shared" si="4"/>
        <v>87.1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Пожаревац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374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22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56754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152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8.4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18.5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-10.1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72.7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44.2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157.80000000000001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2.61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 t="str">
        <f>IF(ISBLANK('DEM7'!B4),"-",'DEM7'!B4)</f>
        <v>-</v>
      </c>
      <c r="C51" s="320" t="str">
        <f>IF(LEN('DEM7'!B8)&gt;0,"(" &amp; 'DEM7'!B8 &amp; ")", "-")</f>
        <v>-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1675</v>
      </c>
      <c r="C63" s="550">
        <f>IF(ISBLANK('DEM2'!C7),"-",'DEM2'!C7)</f>
        <v>1840</v>
      </c>
      <c r="D63" s="550"/>
      <c r="E63" s="550">
        <f>IF(ISBLANK('DEM2'!D8),"-",'DEM2'!D8)</f>
        <v>1676</v>
      </c>
      <c r="F63" s="550">
        <f>IF(ISBLANK('DEM2'!C8),"-",'DEM2'!C8)</f>
        <v>1727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2119</v>
      </c>
      <c r="C64" s="319">
        <f>IF(ISBLANK('DEM2'!F7),"-",'DEM2'!F7)</f>
        <v>2237</v>
      </c>
      <c r="D64" s="791"/>
      <c r="E64" s="319">
        <f>IF(ISBLANK('DEM2'!G8),"-",'DEM2'!G8)</f>
        <v>2084</v>
      </c>
      <c r="F64" s="319">
        <f>IF(ISBLANK('DEM2'!F8),"-",'DEM2'!F8)</f>
        <v>2135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1198</v>
      </c>
      <c r="C65" s="347">
        <f>IF(ISBLANK('DEM2'!I7),"-",'DEM2'!I7)</f>
        <v>1287</v>
      </c>
      <c r="D65" s="395"/>
      <c r="E65" s="347">
        <f>IF(ISBLANK('DEM2'!J8),"-",'DEM2'!J8)</f>
        <v>1147</v>
      </c>
      <c r="F65" s="347">
        <f>IF(ISBLANK('DEM2'!I8),"-",'DEM2'!I8)</f>
        <v>1193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4681</v>
      </c>
      <c r="C66" s="350">
        <f>IF(ISBLANK('DEM2'!L7),"-",'DEM2'!L7)</f>
        <v>5055</v>
      </c>
      <c r="D66" s="396"/>
      <c r="E66" s="350">
        <f>IF(ISBLANK('DEM2'!M8),"-",'DEM2'!M8)</f>
        <v>4616</v>
      </c>
      <c r="F66" s="350">
        <f>IF(ISBLANK('DEM2'!L8),"-",'DEM2'!L8)</f>
        <v>4763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4859</v>
      </c>
      <c r="C67" s="347">
        <f>IF(ISBLANK('DEM2'!O7),"-",'DEM2'!O7)</f>
        <v>4972</v>
      </c>
      <c r="D67" s="395"/>
      <c r="E67" s="347">
        <f>IF(ISBLANK('DEM2'!P8),"-",'DEM2'!P8)</f>
        <v>4290</v>
      </c>
      <c r="F67" s="347">
        <f>IF(ISBLANK('DEM2'!O8),"-",'DEM2'!O8)</f>
        <v>4674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18901</v>
      </c>
      <c r="C68" s="319">
        <f>IF(ISBLANK('DEM2'!R7),"-",'DEM2'!R7)</f>
        <v>18442</v>
      </c>
      <c r="D68" s="397"/>
      <c r="E68" s="319">
        <f>IF(ISBLANK('DEM2'!S8),"-",'DEM2'!S8)</f>
        <v>17769</v>
      </c>
      <c r="F68" s="319">
        <f>IF(ISBLANK('DEM2'!R8),"-",'DEM2'!R8)</f>
        <v>18527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29800</v>
      </c>
      <c r="C69" s="465">
        <f>IF(ISBLANK('DEM2'!U7),"-",'DEM2'!U7)</f>
        <v>27596</v>
      </c>
      <c r="D69" s="801"/>
      <c r="E69" s="465">
        <f>IF(ISBLANK('DEM2'!V8),"-",'DEM2'!V8)</f>
        <v>28887</v>
      </c>
      <c r="F69" s="465">
        <f>IF(ISBLANK('DEM2'!U8),"-",'DEM2'!U8)</f>
        <v>27867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8.6</v>
      </c>
      <c r="G115" s="802">
        <f>IF(ISBLANK('DEM2'!E23),"-",'DEM2'!E23)</f>
        <v>8.6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4.5999999999999996</v>
      </c>
      <c r="G116" s="409">
        <f>IF(ISBLANK('DEM2'!E24),"-",'DEM2'!E24)</f>
        <v>6.8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6.3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16122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19878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35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70147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1492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29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16.899999999999999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18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33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5.2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13281076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234011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1918897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880743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33811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4022522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70876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87338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1539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3688954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64999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4073369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71772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 t="str">
        <f>IF(ISBLANK('EKO4'!B13),"-",'EKO4'!B13)</f>
        <v>-</v>
      </c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4552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4157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4090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16882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4529</v>
      </c>
      <c r="C300" s="810">
        <f>IF(ISBLANK(POLJ3!C4),"-",POLJ3!C4)</f>
        <v>1040</v>
      </c>
      <c r="D300" s="1129">
        <f>IF(ISBLANK(POLJ3!D4),"-",POLJ3!D4)</f>
        <v>3489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4837</v>
      </c>
      <c r="C301" s="791">
        <f>IF(ISBLANK(POLJ3!C5),"-",POLJ3!C5)</f>
        <v>3033</v>
      </c>
      <c r="D301" s="1130">
        <f>IF(ISBLANK(POLJ3!D5),"-",POLJ3!D5)</f>
        <v>1804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6</v>
      </c>
      <c r="C302" s="792">
        <f>IF(ISBLANK(POLJ3!C6),"-",POLJ3!C6)</f>
        <v>5</v>
      </c>
      <c r="D302" s="1131">
        <f>IF(ISBLANK(POLJ3!D6),"-",POLJ3!D6)</f>
        <v>1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178</v>
      </c>
      <c r="C303" s="793">
        <f>IF(ISBLANK(POLJ3!C7),"-",POLJ3!C7)</f>
        <v>29</v>
      </c>
      <c r="D303" s="1111">
        <f>IF(ISBLANK(POLJ3!D7),"-",POLJ3!D7)</f>
        <v>149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4552</v>
      </c>
      <c r="C304" s="809">
        <f>IF(ISBLANK(POLJ3!C8),"-",POLJ3!C8)</f>
        <v>946</v>
      </c>
      <c r="D304" s="1159">
        <f>IF(ISBLANK(POLJ3!D8),"-",POLJ3!D8)</f>
        <v>3606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119.78</v>
      </c>
      <c r="C310" s="1160"/>
      <c r="D310" s="3"/>
      <c r="E310" s="5"/>
      <c r="F310" s="5"/>
      <c r="G310" s="817" t="s">
        <v>862</v>
      </c>
      <c r="H310" s="818">
        <f>IF(ISBLANK(POLJ2!H3),"-",POLJ2!H3)</f>
        <v>5350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21106.98</v>
      </c>
      <c r="C311" s="1161"/>
      <c r="D311" s="3"/>
      <c r="E311" s="5"/>
      <c r="F311" s="5"/>
      <c r="G311" s="812" t="s">
        <v>863</v>
      </c>
      <c r="H311" s="250">
        <f>IF(ISBLANK(POLJ2!H4),"-",POLJ2!H4)</f>
        <v>24276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426.21</v>
      </c>
      <c r="C312" s="1161"/>
      <c r="D312" s="3"/>
      <c r="E312" s="5"/>
      <c r="F312" s="5"/>
      <c r="G312" s="812" t="s">
        <v>864</v>
      </c>
      <c r="H312" s="250">
        <f>IF(ISBLANK(POLJ2!H5),"-",POLJ2!H5)</f>
        <v>8416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87.28</v>
      </c>
      <c r="C313" s="1161"/>
      <c r="D313" s="3"/>
      <c r="E313" s="5"/>
      <c r="F313" s="5"/>
      <c r="G313" s="814" t="s">
        <v>865</v>
      </c>
      <c r="H313" s="251">
        <f>IF(ISBLANK(POLJ2!H6),"-",POLJ2!H6)</f>
        <v>291415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2.92</v>
      </c>
      <c r="C314" s="1161"/>
      <c r="D314" s="3"/>
      <c r="E314" s="5"/>
      <c r="F314" s="5"/>
      <c r="G314" s="816" t="s">
        <v>855</v>
      </c>
      <c r="H314" s="819">
        <f>IF(ISBLANK(POLJ2!H7),"-",POLJ2!H7)</f>
        <v>329457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922.82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22665.99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20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568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49.1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1745</v>
      </c>
      <c r="I364" s="810">
        <f>IF(ISBLANK(OBRAZ2!I6),"-",OBRAZ2!I6)</f>
        <v>1612</v>
      </c>
      <c r="J364" s="810">
        <f>IF(ISBLANK(OBRAZ2!J6),"-",OBRAZ2!J6)</f>
        <v>133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700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264</v>
      </c>
      <c r="I365" s="418">
        <f>IF(ISBLANK(OBRAZ2!I7),"-",OBRAZ2!I7)</f>
        <v>254</v>
      </c>
      <c r="J365" s="418">
        <f>IF(ISBLANK(OBRAZ2!J7),"-",OBRAZ2!J7)</f>
        <v>10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55.8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107</v>
      </c>
      <c r="I366" s="809">
        <f>IF(ISBLANK(OBRAZ2!I8),"-",OBRAZ2!I8)</f>
        <v>107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419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73.585972850678743</v>
      </c>
      <c r="I377" s="853">
        <f>IF(ISBLANK(OBRAZ2!C14),"-",OBRAZ2!C23)</f>
        <v>75.014326647564474</v>
      </c>
      <c r="J377" s="853">
        <f>IF(ISBLANK(OBRAZ2!D14),"-",OBRAZ2!D23)</f>
        <v>75.163011262596328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9.6153846153846168</v>
      </c>
      <c r="I379" s="853">
        <f>IF(ISBLANK(OBRAZ2!C16),"-",OBRAZ2!C25)</f>
        <v>8.9971346704871067</v>
      </c>
      <c r="J379" s="853">
        <f>IF(ISBLANK(OBRAZ2!D16),"-",OBRAZ2!D25)</f>
        <v>8.8322465915826918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16.798642533936654</v>
      </c>
      <c r="I380" s="854">
        <f>IF(ISBLANK(OBRAZ2!C17),"-",OBRAZ2!C26)</f>
        <v>15.988538681948425</v>
      </c>
      <c r="J380" s="854">
        <f>IF(ISBLANK(OBRAZ2!D17),"-",OBRAZ2!D26)</f>
        <v>16.004742145820984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7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19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1771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1952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263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158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94.1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543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99.1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-0.4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26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141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6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2706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722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-0.4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13862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2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10725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1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13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2776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 t="str">
        <f>IF(ISBLANK(ZDRAV1!B4),"-",ZDRAV1!B4)</f>
        <v>-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 t="str">
        <f>IF(ISBLANK(ZDRAV1!B5),"-",ZDRAV1!B5)</f>
        <v>-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 t="str">
        <f>IF(ISBLANK(ZDRAV1!B6),"-",ZDRAV1!B6)</f>
        <v>-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 t="str">
        <f>IF(ISBLANK(ZDRAV1!B7),"-",ZDRAV1!B7)</f>
        <v>-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0.27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 t="str">
        <f>IF(ISBLANK(ZDRAV1!B9),"-",ZDRAV1!B9)</f>
        <v>-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 t="str">
        <f>IF(ISBLANK(ZDRAV1!B10),"-",ZDRAV1!B10)</f>
        <v>-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 t="str">
        <f>IF(ISBLANK(ZDRAV1!B11),"-",ZDRAV1!B11)</f>
        <v>-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1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1.8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 t="str">
        <f>IF(ISBLANK(ZDRAV1!B18),"-",ZDRAV1!B18)</f>
        <v>-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 t="str">
        <f>IF(ISBLANK(ZDRAV1!B19),"-",ZDRAV1!B19)</f>
        <v>-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 t="str">
        <f>IF(ISBLANK('SOC1'!B5),"-",'SOC1'!B5)</f>
        <v>-</v>
      </c>
      <c r="F528" s="348" t="str">
        <f>IF(LEN('SOC1'!C5)&gt;0,"(" &amp; 'SOC1'!C5 &amp; ")", "-")</f>
        <v>-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 t="str">
        <f>IF(ISBLANK('SOC9'!E7),"-",'SOC9'!E7)</f>
        <v/>
      </c>
      <c r="F545" s="831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79</v>
      </c>
      <c r="F546" s="320" t="str">
        <f>IF(LEN('SOC3'!C4)&gt;0,"(" &amp; 'SOC3'!C4 &amp; ")", "-")</f>
        <v>(2020)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 t="str">
        <f>IF(ISBLANK('SOC3'!B5),"-",'SOC3'!B5)</f>
        <v>-</v>
      </c>
      <c r="F547" s="348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 t="str">
        <f>IF(ISBLANK('SOC3'!B6),"-",'SOC3'!B6)</f>
        <v>-</v>
      </c>
      <c r="F548" s="351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 t="str">
        <f>IF(ISBLANK('SOC3'!B7),"-",'SOC3'!B7)</f>
        <v>-</v>
      </c>
      <c r="F549" s="348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7</v>
      </c>
      <c r="F550" s="417" t="str">
        <f>IF(LEN('SOC3'!C8)&gt;0,"(" &amp; 'SOC3'!C8 &amp; ")", "-")</f>
        <v>(2020)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20</v>
      </c>
      <c r="F551" s="320" t="str">
        <f>IF(LEN('SOC3'!C9)&gt;0,"(" &amp; 'SOC3'!C9 &amp; ")", "-")</f>
        <v>(2020)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 t="str">
        <f>IF(ISBLANK('SOC3'!B10),"-",'SOC3'!B10)</f>
        <v>-</v>
      </c>
      <c r="F552" s="798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 t="str">
        <f>IF(ISBLANK('SOC5'!B4),"-",'SOC5'!B4)</f>
        <v>-</v>
      </c>
      <c r="F564" s="796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 t="str">
        <f>IF(ISBLANK('SOC5'!B5),"-",'SOC5'!B5)</f>
        <v>-</v>
      </c>
      <c r="F565" s="348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422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4.5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290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3.1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 t="str">
        <f>IF('SOC6'!E7&gt;0,'SOC6'!E7,"-")</f>
        <v>-</v>
      </c>
      <c r="F570" s="320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271</v>
      </c>
      <c r="F571" s="320" t="str">
        <f>IF(LEN('SOC5'!C11)&gt;0,"(" &amp; 'SOC5'!C11 &amp; ")", "-")</f>
        <v>(2020)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 t="str">
        <f>IF(ISBLANK('SOC5'!B12),"-",'SOC5'!B12)</f>
        <v>-</v>
      </c>
      <c r="F572" s="798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 t="str">
        <f>IF(ISBLANK('SOC7'!B5),"-",'SOC7'!B5)</f>
        <v>-</v>
      </c>
      <c r="F597" s="796" t="str">
        <f>IF(LEN('SOC7'!C5)&gt;0,"(" &amp; 'SOC7'!C5 &amp; ")", "-")</f>
        <v>-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 t="str">
        <f>IF(ISBLANK('SOC7'!B6),"-",'SOC7'!B6)</f>
        <v>-</v>
      </c>
      <c r="F598" s="348" t="str">
        <f>IF(LEN('SOC7'!C6)&gt;0,"(" &amp; 'SOC7'!C6 &amp; ")", "-")</f>
        <v>-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 t="str">
        <f>IF(ISBLANK('SOC7'!B9),"-",'SOC7'!B9)</f>
        <v>-</v>
      </c>
      <c r="F599" s="320" t="str">
        <f>IF(LEN('SOC7'!C9)&gt;0,"(" &amp; 'SOC7'!C9 &amp; ")", "-")</f>
        <v>-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 t="str">
        <f>IF(ISBLANK('SOC7'!B10),"-",'SOC7'!B10)</f>
        <v>-</v>
      </c>
      <c r="F600" s="798" t="str">
        <f>IF(LEN('SOC7'!C10)&gt;0,"(" &amp; 'SOC7'!C10 &amp; ")", "-")</f>
        <v>-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55</v>
      </c>
      <c r="F626" s="796" t="str">
        <f>IF(LEN(IZBORI!C4)&gt;0,"(" &amp; IZBORI!C4 &amp; ")", "-")</f>
        <v>(2016)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30.9</v>
      </c>
      <c r="F627" s="798" t="str">
        <f>IF(LEN(IZBORI!C5)&gt;0,"(" &amp; IZBORI!C5 &amp; ")", "-")</f>
        <v>(2016)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26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405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100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3.8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39</v>
      </c>
      <c r="F651" s="798" t="str">
        <f>IF(LEN(SAOBINFR1!C12)&gt;0,"(" &amp; SAOBINFR1!C12 &amp; ")", "-")</f>
        <v>(2021)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2095.88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6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15.14767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84</v>
      </c>
      <c r="D696" s="3"/>
      <c r="E696" s="5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42.69</v>
      </c>
      <c r="D697" s="3"/>
      <c r="E697" s="5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6525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2246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19498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6071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3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2.7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21</v>
      </c>
      <c r="D6" s="614">
        <v>9</v>
      </c>
      <c r="E6" s="614">
        <v>12</v>
      </c>
      <c r="F6" s="1042">
        <v>505</v>
      </c>
      <c r="G6" s="614">
        <v>267</v>
      </c>
      <c r="H6" s="982">
        <v>238</v>
      </c>
      <c r="I6" s="1043">
        <v>39.9</v>
      </c>
      <c r="J6" s="614">
        <v>40.6</v>
      </c>
      <c r="K6" s="1044">
        <v>39.200000000000003</v>
      </c>
      <c r="L6" s="1042">
        <v>796</v>
      </c>
      <c r="M6" s="614">
        <v>424</v>
      </c>
      <c r="N6" s="1037">
        <v>372</v>
      </c>
      <c r="O6" s="1043">
        <v>62.5</v>
      </c>
      <c r="P6" s="614">
        <v>63</v>
      </c>
      <c r="Q6" s="1037">
        <v>61.9</v>
      </c>
      <c r="R6" s="1042">
        <v>467</v>
      </c>
      <c r="S6" s="614">
        <v>256</v>
      </c>
      <c r="T6" s="1044">
        <v>211</v>
      </c>
    </row>
    <row r="7" spans="1:20" x14ac:dyDescent="0.25">
      <c r="A7" s="288">
        <v>2021</v>
      </c>
      <c r="B7" s="604">
        <v>1</v>
      </c>
      <c r="C7" s="603">
        <v>21</v>
      </c>
      <c r="D7" s="614">
        <v>9</v>
      </c>
      <c r="E7" s="614">
        <v>12</v>
      </c>
      <c r="F7" s="1042">
        <v>522</v>
      </c>
      <c r="G7" s="614">
        <v>285</v>
      </c>
      <c r="H7" s="982">
        <v>237</v>
      </c>
      <c r="I7" s="1043">
        <v>42.8</v>
      </c>
      <c r="J7" s="614">
        <v>45.1</v>
      </c>
      <c r="K7" s="1044">
        <v>40.200000000000003</v>
      </c>
      <c r="L7" s="1042">
        <v>787</v>
      </c>
      <c r="M7" s="614">
        <v>391</v>
      </c>
      <c r="N7" s="1037">
        <v>396</v>
      </c>
      <c r="O7" s="1043">
        <v>62.2</v>
      </c>
      <c r="P7" s="614">
        <v>59.3</v>
      </c>
      <c r="Q7" s="1037">
        <v>65.5</v>
      </c>
      <c r="R7" s="1042">
        <v>436</v>
      </c>
      <c r="S7" s="614">
        <v>249</v>
      </c>
      <c r="T7" s="1044">
        <v>187</v>
      </c>
    </row>
    <row r="8" spans="1:20" x14ac:dyDescent="0.25">
      <c r="A8" s="221">
        <v>2022</v>
      </c>
      <c r="B8" s="619">
        <v>1</v>
      </c>
      <c r="C8" s="949">
        <v>20</v>
      </c>
      <c r="D8" s="983">
        <v>9</v>
      </c>
      <c r="E8" s="983">
        <v>11</v>
      </c>
      <c r="F8" s="1045">
        <v>568</v>
      </c>
      <c r="G8" s="983">
        <v>291</v>
      </c>
      <c r="H8" s="981">
        <v>277</v>
      </c>
      <c r="I8" s="756">
        <v>49.1</v>
      </c>
      <c r="J8" s="983">
        <v>49.8</v>
      </c>
      <c r="K8" s="1046">
        <v>48.3</v>
      </c>
      <c r="L8" s="1045">
        <v>700</v>
      </c>
      <c r="M8" s="983">
        <v>363</v>
      </c>
      <c r="N8" s="693">
        <v>337</v>
      </c>
      <c r="O8" s="756">
        <v>55.8</v>
      </c>
      <c r="P8" s="983">
        <v>57.4</v>
      </c>
      <c r="Q8" s="693">
        <v>54.2</v>
      </c>
      <c r="R8" s="1045">
        <v>419</v>
      </c>
      <c r="S8" s="983">
        <v>210</v>
      </c>
      <c r="T8" s="1046">
        <v>209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7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19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1771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1952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263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158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94.1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543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99.1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-0.4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26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141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87.06981317600787</v>
      </c>
      <c r="C21" s="741">
        <f>B10/(B7+B10)*100</f>
        <v>12.930186823992134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92.511848341232223</v>
      </c>
      <c r="C22" s="741">
        <f>B11/(B8+B11)*100</f>
        <v>7.4881516587677721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87.06981317600787</v>
      </c>
      <c r="C26" s="741">
        <f>C21</f>
        <v>12.930186823992134</v>
      </c>
    </row>
    <row r="27" spans="1:10" ht="24.75" x14ac:dyDescent="0.25">
      <c r="A27" s="744" t="s">
        <v>1415</v>
      </c>
      <c r="B27" s="741">
        <f>B22</f>
        <v>92.511848341232223</v>
      </c>
      <c r="C27" s="741">
        <f>C22</f>
        <v>7.4881516587677721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5</v>
      </c>
      <c r="C5" s="1005">
        <v>2</v>
      </c>
      <c r="D5" s="916" t="s">
        <v>5</v>
      </c>
      <c r="E5" s="213"/>
      <c r="F5" s="125">
        <v>2020</v>
      </c>
      <c r="G5" s="70">
        <v>7</v>
      </c>
      <c r="H5" s="55">
        <v>5</v>
      </c>
      <c r="I5" s="110">
        <v>2</v>
      </c>
      <c r="J5" s="70">
        <v>18</v>
      </c>
      <c r="K5" s="55">
        <v>1</v>
      </c>
      <c r="L5" s="110">
        <v>17</v>
      </c>
      <c r="M5" s="70">
        <v>1732</v>
      </c>
      <c r="N5" s="55">
        <v>2050</v>
      </c>
      <c r="O5" s="70">
        <v>278</v>
      </c>
      <c r="P5" s="110">
        <v>176</v>
      </c>
    </row>
    <row r="6" spans="1:16" x14ac:dyDescent="0.25">
      <c r="A6" s="925" t="s">
        <v>267</v>
      </c>
      <c r="B6" s="1006">
        <v>1</v>
      </c>
      <c r="C6" s="1007">
        <v>18</v>
      </c>
      <c r="D6" s="917" t="s">
        <v>5</v>
      </c>
      <c r="E6" s="256"/>
      <c r="F6" s="125">
        <v>2021</v>
      </c>
      <c r="G6" s="214">
        <v>7</v>
      </c>
      <c r="H6" s="58">
        <v>5</v>
      </c>
      <c r="I6" s="162">
        <v>2</v>
      </c>
      <c r="J6" s="214">
        <v>18</v>
      </c>
      <c r="K6" s="58">
        <v>1</v>
      </c>
      <c r="L6" s="162">
        <v>17</v>
      </c>
      <c r="M6" s="214">
        <v>1762</v>
      </c>
      <c r="N6" s="58">
        <v>1967</v>
      </c>
      <c r="O6" s="214">
        <v>271</v>
      </c>
      <c r="P6" s="162">
        <v>168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7</v>
      </c>
      <c r="H7" s="94">
        <v>5</v>
      </c>
      <c r="I7" s="171">
        <v>2</v>
      </c>
      <c r="J7" s="169">
        <v>19</v>
      </c>
      <c r="K7" s="94">
        <v>1</v>
      </c>
      <c r="L7" s="171">
        <v>18</v>
      </c>
      <c r="M7" s="169">
        <v>1771</v>
      </c>
      <c r="N7" s="94">
        <v>1952</v>
      </c>
      <c r="O7" s="169">
        <v>263</v>
      </c>
      <c r="P7" s="171">
        <v>158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5</v>
      </c>
      <c r="C11" s="920">
        <f>IF(ISBLANK(C5),"",C5)</f>
        <v>2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1</v>
      </c>
      <c r="C12" s="923">
        <f>IF(ISBLANK(C6),"",C6)</f>
        <v>18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92.6</v>
      </c>
      <c r="C6" s="460">
        <v>90.7</v>
      </c>
      <c r="D6" s="978">
        <v>94.7</v>
      </c>
      <c r="E6" s="459">
        <v>28</v>
      </c>
      <c r="F6" s="460">
        <v>19</v>
      </c>
      <c r="G6" s="978">
        <v>9</v>
      </c>
      <c r="H6" s="459">
        <v>134</v>
      </c>
      <c r="I6" s="460">
        <v>71</v>
      </c>
      <c r="J6" s="978">
        <v>63</v>
      </c>
      <c r="K6" s="459">
        <v>555</v>
      </c>
      <c r="L6" s="460">
        <v>304</v>
      </c>
      <c r="M6" s="978">
        <v>251</v>
      </c>
      <c r="N6" s="459">
        <v>91.9</v>
      </c>
      <c r="O6" s="460">
        <v>96.2</v>
      </c>
      <c r="P6" s="978">
        <v>87.2</v>
      </c>
      <c r="Q6" s="459">
        <v>0</v>
      </c>
      <c r="R6" s="460">
        <v>0</v>
      </c>
      <c r="S6" s="978">
        <v>0</v>
      </c>
    </row>
    <row r="7" spans="1:19" x14ac:dyDescent="0.25">
      <c r="A7" s="288">
        <v>2021</v>
      </c>
      <c r="B7" s="603">
        <v>93.2</v>
      </c>
      <c r="C7" s="614">
        <v>92.4</v>
      </c>
      <c r="D7" s="982">
        <v>94</v>
      </c>
      <c r="E7" s="603">
        <v>25</v>
      </c>
      <c r="F7" s="614">
        <v>16</v>
      </c>
      <c r="G7" s="982">
        <v>9</v>
      </c>
      <c r="H7" s="603">
        <v>160</v>
      </c>
      <c r="I7" s="614">
        <v>100</v>
      </c>
      <c r="J7" s="982">
        <v>60</v>
      </c>
      <c r="K7" s="603">
        <v>583</v>
      </c>
      <c r="L7" s="614">
        <v>300</v>
      </c>
      <c r="M7" s="982">
        <v>283</v>
      </c>
      <c r="N7" s="603">
        <v>105.2</v>
      </c>
      <c r="O7" s="614">
        <v>104.1</v>
      </c>
      <c r="P7" s="982">
        <v>106.4</v>
      </c>
      <c r="Q7" s="603">
        <v>0.3</v>
      </c>
      <c r="R7" s="614">
        <v>0.1</v>
      </c>
      <c r="S7" s="982">
        <v>0.4</v>
      </c>
    </row>
    <row r="8" spans="1:19" x14ac:dyDescent="0.25">
      <c r="A8" s="221">
        <v>2022</v>
      </c>
      <c r="B8" s="949">
        <v>94.1</v>
      </c>
      <c r="C8" s="983">
        <v>92.9</v>
      </c>
      <c r="D8" s="981">
        <v>95.3</v>
      </c>
      <c r="E8" s="949">
        <v>26</v>
      </c>
      <c r="F8" s="983">
        <v>15</v>
      </c>
      <c r="G8" s="981">
        <v>11</v>
      </c>
      <c r="H8" s="949">
        <v>141</v>
      </c>
      <c r="I8" s="983">
        <v>94</v>
      </c>
      <c r="J8" s="981">
        <v>47</v>
      </c>
      <c r="K8" s="949">
        <v>543</v>
      </c>
      <c r="L8" s="983">
        <v>305</v>
      </c>
      <c r="M8" s="981">
        <v>238</v>
      </c>
      <c r="N8" s="949">
        <v>99.1</v>
      </c>
      <c r="O8" s="983">
        <v>110.4</v>
      </c>
      <c r="P8" s="981">
        <v>87.5</v>
      </c>
      <c r="Q8" s="949">
        <v>-0.4</v>
      </c>
      <c r="R8" s="983">
        <v>-1.4</v>
      </c>
      <c r="S8" s="981">
        <v>0.7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6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-0.4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1918897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33811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509</v>
      </c>
      <c r="C5" s="618">
        <v>333</v>
      </c>
      <c r="D5" s="618">
        <v>176</v>
      </c>
      <c r="E5" s="601">
        <v>1602</v>
      </c>
      <c r="F5" s="618">
        <v>589</v>
      </c>
      <c r="G5" s="947">
        <v>1013</v>
      </c>
      <c r="H5" s="618">
        <v>742</v>
      </c>
      <c r="I5" s="618">
        <v>315</v>
      </c>
      <c r="J5" s="618">
        <v>427</v>
      </c>
      <c r="K5" s="219">
        <f>SUM(B5,E5,H5)</f>
        <v>2853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490</v>
      </c>
      <c r="C6" s="614">
        <v>321</v>
      </c>
      <c r="D6" s="948">
        <v>169</v>
      </c>
      <c r="E6" s="603">
        <v>1601</v>
      </c>
      <c r="F6" s="614">
        <v>578</v>
      </c>
      <c r="G6" s="948">
        <v>1023</v>
      </c>
      <c r="H6" s="603">
        <v>722</v>
      </c>
      <c r="I6" s="614">
        <v>318</v>
      </c>
      <c r="J6" s="614">
        <v>404</v>
      </c>
      <c r="K6" s="220">
        <f>SUM(B6,E6,H6)</f>
        <v>2813</v>
      </c>
      <c r="M6" s="105" t="s">
        <v>292</v>
      </c>
      <c r="N6" s="173">
        <f>IF(ISBLANK(J7),"",J7)</f>
        <v>397</v>
      </c>
      <c r="O6" s="80">
        <f>IF(ISBLANK(I7),"",I7)</f>
        <v>319</v>
      </c>
      <c r="P6" s="213"/>
    </row>
    <row r="7" spans="1:17" ht="24.75" x14ac:dyDescent="0.25">
      <c r="A7" s="220">
        <v>2022</v>
      </c>
      <c r="B7" s="603">
        <v>427</v>
      </c>
      <c r="C7" s="614">
        <v>304</v>
      </c>
      <c r="D7" s="948">
        <v>123</v>
      </c>
      <c r="E7" s="603">
        <v>1563</v>
      </c>
      <c r="F7" s="614">
        <v>561</v>
      </c>
      <c r="G7" s="948">
        <v>1002</v>
      </c>
      <c r="H7" s="603">
        <v>716</v>
      </c>
      <c r="I7" s="614">
        <v>319</v>
      </c>
      <c r="J7" s="614">
        <v>397</v>
      </c>
      <c r="K7" s="220">
        <f>SUM(B7,E7,H7)</f>
        <v>2706</v>
      </c>
      <c r="M7" s="106" t="s">
        <v>293</v>
      </c>
      <c r="N7" s="222">
        <f>IF(ISBLANK(G7),"",G7)</f>
        <v>1002</v>
      </c>
      <c r="O7" s="107">
        <f>IF(ISBLANK(F7),"",F7)</f>
        <v>561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123</v>
      </c>
      <c r="O8" s="83">
        <f>IF(ISBLANK(C7),"",C7)</f>
        <v>304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397</v>
      </c>
      <c r="O13" s="80">
        <f>IF(ISBLANK(I7),"",I7)</f>
        <v>319</v>
      </c>
      <c r="P13" s="213"/>
    </row>
    <row r="14" spans="1:17" ht="27.75" customHeight="1" x14ac:dyDescent="0.25">
      <c r="M14" s="106" t="s">
        <v>523</v>
      </c>
      <c r="N14" s="222">
        <f>IF(ISBLANK(G7),"",G7)</f>
        <v>1002</v>
      </c>
      <c r="O14" s="107">
        <f>IF(ISBLANK(F7),"",F7)</f>
        <v>561</v>
      </c>
      <c r="P14" s="213"/>
    </row>
    <row r="15" spans="1:17" ht="26.25" customHeight="1" x14ac:dyDescent="0.25">
      <c r="M15" s="108" t="s">
        <v>524</v>
      </c>
      <c r="N15" s="172">
        <f>IF(ISBLANK(D7),"",D7)</f>
        <v>123</v>
      </c>
      <c r="O15" s="83">
        <f>IF(ISBLANK(C7),"",C7)</f>
        <v>304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170</v>
      </c>
      <c r="C21" s="618">
        <v>117</v>
      </c>
      <c r="D21" s="618">
        <v>53</v>
      </c>
      <c r="E21" s="601">
        <v>388</v>
      </c>
      <c r="F21" s="618">
        <v>127</v>
      </c>
      <c r="G21" s="947">
        <v>261</v>
      </c>
      <c r="H21" s="618">
        <v>180</v>
      </c>
      <c r="I21" s="618">
        <v>80</v>
      </c>
      <c r="J21" s="618">
        <v>100</v>
      </c>
      <c r="K21" s="219">
        <f>SUM(B21,E21,H21)</f>
        <v>738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167</v>
      </c>
      <c r="C22" s="1037">
        <v>103</v>
      </c>
      <c r="D22" s="982">
        <v>64</v>
      </c>
      <c r="E22" s="1043">
        <v>402</v>
      </c>
      <c r="F22" s="1037">
        <v>161</v>
      </c>
      <c r="G22" s="982">
        <v>241</v>
      </c>
      <c r="H22" s="1043">
        <v>178</v>
      </c>
      <c r="I22" s="1037">
        <v>68</v>
      </c>
      <c r="J22" s="1037">
        <v>110</v>
      </c>
      <c r="K22" s="220">
        <f>SUM(B22,E22,H22)</f>
        <v>747</v>
      </c>
      <c r="M22" s="105" t="s">
        <v>292</v>
      </c>
      <c r="N22" s="173">
        <f>IF(ISBLANK(J23),"",J23)</f>
        <v>104</v>
      </c>
      <c r="O22" s="80">
        <f>IF(ISBLANK(I23),"",I23)</f>
        <v>78</v>
      </c>
      <c r="P22" s="213"/>
    </row>
    <row r="23" spans="1:17" ht="24.75" x14ac:dyDescent="0.25">
      <c r="A23" s="220">
        <v>2022</v>
      </c>
      <c r="B23" s="1043">
        <v>159</v>
      </c>
      <c r="C23" s="1037">
        <v>92</v>
      </c>
      <c r="D23" s="982">
        <v>67</v>
      </c>
      <c r="E23" s="1043">
        <v>381</v>
      </c>
      <c r="F23" s="1037">
        <v>137</v>
      </c>
      <c r="G23" s="982">
        <v>244</v>
      </c>
      <c r="H23" s="1043">
        <v>182</v>
      </c>
      <c r="I23" s="1037">
        <v>78</v>
      </c>
      <c r="J23" s="1037">
        <v>104</v>
      </c>
      <c r="K23" s="220">
        <f>SUM(B23,E23,H23)</f>
        <v>722</v>
      </c>
      <c r="M23" s="106" t="s">
        <v>293</v>
      </c>
      <c r="N23" s="222">
        <f>IF(ISBLANK(G23),"",G23)</f>
        <v>244</v>
      </c>
      <c r="O23" s="107">
        <f>IF(ISBLANK(F23),"",F23)</f>
        <v>137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67</v>
      </c>
      <c r="O24" s="109">
        <f>IF(ISBLANK(C23),"",C23)</f>
        <v>92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104</v>
      </c>
      <c r="O29" s="80">
        <f>IF(ISBLANK(I23),"",I23)</f>
        <v>78</v>
      </c>
      <c r="P29" s="213"/>
    </row>
    <row r="30" spans="1:17" ht="27.75" customHeight="1" x14ac:dyDescent="0.25">
      <c r="M30" s="106" t="s">
        <v>523</v>
      </c>
      <c r="N30" s="222">
        <f>IF(ISBLANK(G23),"",G23)</f>
        <v>244</v>
      </c>
      <c r="O30" s="107">
        <f>IF(ISBLANK(F23),"",F23)</f>
        <v>137</v>
      </c>
      <c r="P30" s="213"/>
    </row>
    <row r="31" spans="1:17" ht="27.75" customHeight="1" x14ac:dyDescent="0.25">
      <c r="M31" s="108" t="s">
        <v>524</v>
      </c>
      <c r="N31" s="223">
        <f>IF(ISBLANK(D23),"",D23)</f>
        <v>67</v>
      </c>
      <c r="O31" s="109">
        <f>IF(ISBLANK(C23),"",C23)</f>
        <v>92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880743</v>
      </c>
      <c r="D5" s="255"/>
    </row>
    <row r="6" spans="1:4" ht="30" x14ac:dyDescent="0.25">
      <c r="A6" s="688" t="s">
        <v>482</v>
      </c>
      <c r="B6" s="619">
        <v>1038154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6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0.3</v>
      </c>
      <c r="J6" s="460">
        <v>0.6</v>
      </c>
      <c r="K6" s="978">
        <v>0.1</v>
      </c>
      <c r="L6" s="459"/>
      <c r="M6" s="460"/>
      <c r="N6" s="978"/>
    </row>
    <row r="7" spans="1:14" x14ac:dyDescent="0.25">
      <c r="A7" s="288">
        <v>2021</v>
      </c>
      <c r="B7" s="603">
        <v>6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1.7</v>
      </c>
      <c r="J7" s="614">
        <v>1.7</v>
      </c>
      <c r="K7" s="982">
        <v>1.6</v>
      </c>
      <c r="L7" s="603"/>
      <c r="M7" s="614"/>
      <c r="N7" s="982"/>
    </row>
    <row r="8" spans="1:14" x14ac:dyDescent="0.25">
      <c r="A8" s="221">
        <v>2022</v>
      </c>
      <c r="B8" s="949">
        <v>6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-0.4</v>
      </c>
      <c r="J8" s="983">
        <v>-0.5</v>
      </c>
      <c r="K8" s="981">
        <v>-0.3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235</v>
      </c>
      <c r="C5" s="209">
        <v>237</v>
      </c>
      <c r="G5" s="113"/>
      <c r="H5" s="176" t="s">
        <v>594</v>
      </c>
      <c r="I5" s="209">
        <v>106</v>
      </c>
      <c r="J5" s="209">
        <v>80</v>
      </c>
    </row>
    <row r="6" spans="1:13" ht="15" customHeight="1" x14ac:dyDescent="0.25">
      <c r="A6" s="177" t="s">
        <v>595</v>
      </c>
      <c r="B6" s="210">
        <v>843</v>
      </c>
      <c r="C6" s="210">
        <v>244</v>
      </c>
      <c r="G6" s="113"/>
      <c r="H6" s="177" t="s">
        <v>595</v>
      </c>
      <c r="I6" s="210">
        <v>307</v>
      </c>
      <c r="J6" s="210">
        <v>180</v>
      </c>
    </row>
    <row r="7" spans="1:13" ht="15" customHeight="1" x14ac:dyDescent="0.25">
      <c r="A7" s="177" t="s">
        <v>596</v>
      </c>
      <c r="B7" s="210">
        <v>3975</v>
      </c>
      <c r="C7" s="210">
        <v>1992</v>
      </c>
      <c r="G7" s="113"/>
      <c r="H7" s="177" t="s">
        <v>596</v>
      </c>
      <c r="I7" s="210">
        <v>1522</v>
      </c>
      <c r="J7" s="210">
        <v>725</v>
      </c>
    </row>
    <row r="8" spans="1:13" ht="15" customHeight="1" x14ac:dyDescent="0.25">
      <c r="A8" s="177" t="s">
        <v>597</v>
      </c>
      <c r="B8" s="210">
        <v>7096</v>
      </c>
      <c r="C8" s="210">
        <v>5731</v>
      </c>
      <c r="G8" s="113"/>
      <c r="H8" s="177" t="s">
        <v>597</v>
      </c>
      <c r="I8" s="210">
        <v>6021</v>
      </c>
      <c r="J8" s="210">
        <v>4690</v>
      </c>
    </row>
    <row r="9" spans="1:13" ht="15" customHeight="1" x14ac:dyDescent="0.25">
      <c r="A9" s="177" t="s">
        <v>598</v>
      </c>
      <c r="B9" s="210">
        <v>11842</v>
      </c>
      <c r="C9" s="210">
        <v>13044</v>
      </c>
      <c r="G9" s="113"/>
      <c r="H9" s="177" t="s">
        <v>598</v>
      </c>
      <c r="I9" s="210">
        <v>12074</v>
      </c>
      <c r="J9" s="210">
        <v>13902</v>
      </c>
    </row>
    <row r="10" spans="1:13" ht="15" customHeight="1" x14ac:dyDescent="0.25">
      <c r="A10" s="177" t="s">
        <v>599</v>
      </c>
      <c r="B10" s="210">
        <v>1500</v>
      </c>
      <c r="C10" s="210">
        <v>1479</v>
      </c>
      <c r="G10" s="113"/>
      <c r="H10" s="177" t="s">
        <v>599</v>
      </c>
      <c r="I10" s="210">
        <v>1475</v>
      </c>
      <c r="J10" s="210">
        <v>1373</v>
      </c>
    </row>
    <row r="11" spans="1:13" ht="15" customHeight="1" x14ac:dyDescent="0.25">
      <c r="A11" s="178" t="s">
        <v>600</v>
      </c>
      <c r="B11" s="211">
        <v>2256</v>
      </c>
      <c r="C11" s="211">
        <v>2252</v>
      </c>
      <c r="G11" s="113"/>
      <c r="H11" s="178" t="s">
        <v>600</v>
      </c>
      <c r="I11" s="211">
        <v>3547</v>
      </c>
      <c r="J11" s="211">
        <v>2992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235</v>
      </c>
      <c r="C17" s="180">
        <f>IF(ISBLANK(C5),"0",C5)</f>
        <v>237</v>
      </c>
      <c r="G17" s="113"/>
      <c r="H17" s="176" t="s">
        <v>594</v>
      </c>
      <c r="I17" s="179">
        <f>IF(ISBLANK(I5),"0",I5)</f>
        <v>106</v>
      </c>
      <c r="J17" s="180">
        <f>IF(ISBLANK(J5),"0",J5)</f>
        <v>80</v>
      </c>
    </row>
    <row r="18" spans="1:13" ht="15" customHeight="1" x14ac:dyDescent="0.25">
      <c r="A18" s="177" t="s">
        <v>595</v>
      </c>
      <c r="B18" s="181">
        <f t="shared" ref="B18:C18" si="0">IF(ISBLANK(B6),"0",B6)</f>
        <v>843</v>
      </c>
      <c r="C18" s="182">
        <f t="shared" si="0"/>
        <v>244</v>
      </c>
      <c r="G18" s="113"/>
      <c r="H18" s="177" t="s">
        <v>595</v>
      </c>
      <c r="I18" s="181">
        <f t="shared" ref="I18:J18" si="1">IF(ISBLANK(I6),"0",I6)</f>
        <v>307</v>
      </c>
      <c r="J18" s="182">
        <f t="shared" si="1"/>
        <v>180</v>
      </c>
    </row>
    <row r="19" spans="1:13" ht="15" customHeight="1" x14ac:dyDescent="0.25">
      <c r="A19" s="177" t="s">
        <v>596</v>
      </c>
      <c r="B19" s="181">
        <f t="shared" ref="B19:C19" si="2">IF(ISBLANK(B7),"0",B7)</f>
        <v>3975</v>
      </c>
      <c r="C19" s="182">
        <f t="shared" si="2"/>
        <v>1992</v>
      </c>
      <c r="G19" s="113"/>
      <c r="H19" s="177" t="s">
        <v>596</v>
      </c>
      <c r="I19" s="181">
        <f t="shared" ref="I19:J19" si="3">IF(ISBLANK(I7),"0",I7)</f>
        <v>1522</v>
      </c>
      <c r="J19" s="182">
        <f t="shared" si="3"/>
        <v>725</v>
      </c>
    </row>
    <row r="20" spans="1:13" ht="15" customHeight="1" x14ac:dyDescent="0.25">
      <c r="A20" s="177" t="s">
        <v>597</v>
      </c>
      <c r="B20" s="181">
        <f t="shared" ref="B20:C20" si="4">IF(ISBLANK(B8),"0",B8)</f>
        <v>7096</v>
      </c>
      <c r="C20" s="182">
        <f t="shared" si="4"/>
        <v>5731</v>
      </c>
      <c r="G20" s="113"/>
      <c r="H20" s="177" t="s">
        <v>597</v>
      </c>
      <c r="I20" s="181">
        <f t="shared" ref="I20:J20" si="5">IF(ISBLANK(I8),"0",I8)</f>
        <v>6021</v>
      </c>
      <c r="J20" s="182">
        <f t="shared" si="5"/>
        <v>4690</v>
      </c>
    </row>
    <row r="21" spans="1:13" ht="15" customHeight="1" x14ac:dyDescent="0.25">
      <c r="A21" s="177" t="s">
        <v>598</v>
      </c>
      <c r="B21" s="181">
        <f t="shared" ref="B21:C21" si="6">IF(ISBLANK(B9),"0",B9)</f>
        <v>11842</v>
      </c>
      <c r="C21" s="182">
        <f t="shared" si="6"/>
        <v>13044</v>
      </c>
      <c r="G21" s="113"/>
      <c r="H21" s="177" t="s">
        <v>598</v>
      </c>
      <c r="I21" s="181">
        <f t="shared" ref="I21:J21" si="7">IF(ISBLANK(I9),"0",I9)</f>
        <v>12074</v>
      </c>
      <c r="J21" s="182">
        <f t="shared" si="7"/>
        <v>13902</v>
      </c>
    </row>
    <row r="22" spans="1:13" ht="15" customHeight="1" x14ac:dyDescent="0.25">
      <c r="A22" s="177" t="s">
        <v>599</v>
      </c>
      <c r="B22" s="181">
        <f t="shared" ref="B22:C22" si="8">IF(ISBLANK(B10),"0",B10)</f>
        <v>1500</v>
      </c>
      <c r="C22" s="182">
        <f t="shared" si="8"/>
        <v>1479</v>
      </c>
      <c r="G22" s="113"/>
      <c r="H22" s="177" t="s">
        <v>599</v>
      </c>
      <c r="I22" s="181">
        <f t="shared" ref="I22:J22" si="9">IF(ISBLANK(I10),"0",I10)</f>
        <v>1475</v>
      </c>
      <c r="J22" s="182">
        <f t="shared" si="9"/>
        <v>1373</v>
      </c>
    </row>
    <row r="23" spans="1:13" ht="15" customHeight="1" x14ac:dyDescent="0.25">
      <c r="A23" s="178" t="s">
        <v>600</v>
      </c>
      <c r="B23" s="183">
        <f t="shared" ref="B23:C23" si="10">IF(ISBLANK(B11),"0",B11)</f>
        <v>2256</v>
      </c>
      <c r="C23" s="184">
        <f t="shared" si="10"/>
        <v>2252</v>
      </c>
      <c r="G23" s="113"/>
      <c r="H23" s="178" t="s">
        <v>600</v>
      </c>
      <c r="I23" s="183">
        <f t="shared" ref="I23:J23" si="11">IF(ISBLANK(I11),"0",I11)</f>
        <v>3547</v>
      </c>
      <c r="J23" s="184">
        <f t="shared" si="11"/>
        <v>2992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0.84693840775579343</v>
      </c>
      <c r="C29" s="186">
        <f>C17/SUM(C17:C23)*100</f>
        <v>0.94879698947115576</v>
      </c>
      <c r="D29" s="255"/>
      <c r="E29" s="255"/>
      <c r="G29" s="113"/>
      <c r="H29" s="176" t="s">
        <v>601</v>
      </c>
      <c r="I29" s="186">
        <f>I17/SUM(I17:I23)*100</f>
        <v>0.4231199105859812</v>
      </c>
      <c r="J29" s="186">
        <f>J17/SUM(J17:J23)*100</f>
        <v>0.33414084036421349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3.0381662882473783</v>
      </c>
      <c r="C30" s="187">
        <f>C18/SUM(C17:C23)*100</f>
        <v>0.97682052924456553</v>
      </c>
      <c r="D30" s="255"/>
      <c r="E30" s="255"/>
      <c r="G30" s="113"/>
      <c r="H30" s="177" t="s">
        <v>602</v>
      </c>
      <c r="I30" s="187">
        <f>I18/SUM(I17:I23)*100</f>
        <v>1.2254510617914738</v>
      </c>
      <c r="J30" s="187">
        <f>J18/SUM(J17:J23)*100</f>
        <v>0.75181689081948044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14.325873067358632</v>
      </c>
      <c r="C31" s="187">
        <f>C19/SUM(C17:C23)*100</f>
        <v>7.9746987469474355</v>
      </c>
      <c r="D31" s="255"/>
      <c r="E31" s="255"/>
      <c r="G31" s="113"/>
      <c r="H31" s="177" t="s">
        <v>603</v>
      </c>
      <c r="I31" s="187">
        <f>I19/SUM(I17:I23)*100</f>
        <v>6.0753632444515402</v>
      </c>
      <c r="J31" s="187">
        <f>J19/SUM(J17:J23)*100</f>
        <v>3.0281513658006851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25.573935921000469</v>
      </c>
      <c r="C32" s="187">
        <f>C20/SUM(C17:C23)*100</f>
        <v>22.943272348772968</v>
      </c>
      <c r="D32" s="255"/>
      <c r="E32" s="255"/>
      <c r="G32" s="113"/>
      <c r="H32" s="177" t="s">
        <v>604</v>
      </c>
      <c r="I32" s="187">
        <f>I20/SUM(I17:I23)*100</f>
        <v>24.034009260737665</v>
      </c>
      <c r="J32" s="187">
        <f>J20/SUM(J17:J23)*100</f>
        <v>19.589006766352018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42.678487764442998</v>
      </c>
      <c r="C33" s="187">
        <f>C21/SUM(C17:C23)*100</f>
        <v>52.219864686336528</v>
      </c>
      <c r="D33" s="255"/>
      <c r="E33" s="255"/>
      <c r="G33" s="113"/>
      <c r="H33" s="177" t="s">
        <v>605</v>
      </c>
      <c r="I33" s="187">
        <f>I21/SUM(I17:I23)*100</f>
        <v>48.195752834105058</v>
      </c>
      <c r="J33" s="187">
        <f>J21/SUM(J17:J23)*100</f>
        <v>58.065324534291207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5.4059898367391073</v>
      </c>
      <c r="C34" s="187">
        <f>C22/SUM(C17:C23)*100</f>
        <v>5.9209736178389853</v>
      </c>
      <c r="D34" s="255"/>
      <c r="E34" s="255"/>
      <c r="G34" s="113"/>
      <c r="H34" s="177" t="s">
        <v>606</v>
      </c>
      <c r="I34" s="187">
        <f>I22/SUM(I17:I23)*100</f>
        <v>5.887753472776625</v>
      </c>
      <c r="J34" s="187">
        <f>J22/SUM(J17:J23)*100</f>
        <v>5.7346921727508144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8.1306087144556169</v>
      </c>
      <c r="C35" s="188">
        <f>C23/SUM(C17:C23)*100</f>
        <v>9.0155730813883661</v>
      </c>
      <c r="D35" s="255"/>
      <c r="E35" s="255"/>
      <c r="G35" s="113"/>
      <c r="H35" s="178" t="s">
        <v>607</v>
      </c>
      <c r="I35" s="188">
        <f>I23/SUM(I17:I23)*100</f>
        <v>14.158550215551651</v>
      </c>
      <c r="J35" s="188">
        <f>J23/SUM(J17:J23)*100</f>
        <v>12.496867429621586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0.84693840775579343</v>
      </c>
      <c r="C41" s="186">
        <f t="shared" si="12"/>
        <v>0.94879698947115576</v>
      </c>
      <c r="G41" s="113"/>
      <c r="H41" s="176" t="s">
        <v>609</v>
      </c>
      <c r="I41" s="186">
        <f t="shared" ref="I41:J41" si="13">I29</f>
        <v>0.4231199105859812</v>
      </c>
      <c r="J41" s="186">
        <f t="shared" si="13"/>
        <v>0.33414084036421349</v>
      </c>
    </row>
    <row r="42" spans="1:12" x14ac:dyDescent="0.25">
      <c r="A42" s="177" t="s">
        <v>610</v>
      </c>
      <c r="B42" s="187">
        <f t="shared" si="12"/>
        <v>3.0381662882473783</v>
      </c>
      <c r="C42" s="187">
        <f t="shared" si="12"/>
        <v>0.97682052924456553</v>
      </c>
      <c r="G42" s="113"/>
      <c r="H42" s="177" t="s">
        <v>610</v>
      </c>
      <c r="I42" s="187">
        <f t="shared" ref="I42:J42" si="14">I30</f>
        <v>1.2254510617914738</v>
      </c>
      <c r="J42" s="187">
        <f t="shared" si="14"/>
        <v>0.75181689081948044</v>
      </c>
    </row>
    <row r="43" spans="1:12" x14ac:dyDescent="0.25">
      <c r="A43" s="177" t="s">
        <v>611</v>
      </c>
      <c r="B43" s="187">
        <f t="shared" si="12"/>
        <v>14.325873067358632</v>
      </c>
      <c r="C43" s="187">
        <f t="shared" si="12"/>
        <v>7.9746987469474355</v>
      </c>
      <c r="G43" s="113"/>
      <c r="H43" s="177" t="s">
        <v>611</v>
      </c>
      <c r="I43" s="187">
        <f t="shared" ref="I43:J43" si="15">I31</f>
        <v>6.0753632444515402</v>
      </c>
      <c r="J43" s="187">
        <f t="shared" si="15"/>
        <v>3.0281513658006851</v>
      </c>
    </row>
    <row r="44" spans="1:12" x14ac:dyDescent="0.25">
      <c r="A44" s="177" t="s">
        <v>612</v>
      </c>
      <c r="B44" s="187">
        <f t="shared" si="12"/>
        <v>25.573935921000469</v>
      </c>
      <c r="C44" s="187">
        <f t="shared" si="12"/>
        <v>22.943272348772968</v>
      </c>
      <c r="G44" s="113"/>
      <c r="H44" s="177" t="s">
        <v>612</v>
      </c>
      <c r="I44" s="187">
        <f t="shared" ref="I44:J44" si="16">I32</f>
        <v>24.034009260737665</v>
      </c>
      <c r="J44" s="187">
        <f t="shared" si="16"/>
        <v>19.589006766352018</v>
      </c>
    </row>
    <row r="45" spans="1:12" x14ac:dyDescent="0.25">
      <c r="A45" s="177" t="s">
        <v>613</v>
      </c>
      <c r="B45" s="187">
        <f t="shared" si="12"/>
        <v>42.678487764442998</v>
      </c>
      <c r="C45" s="187">
        <f t="shared" si="12"/>
        <v>52.219864686336528</v>
      </c>
      <c r="G45" s="113"/>
      <c r="H45" s="177" t="s">
        <v>613</v>
      </c>
      <c r="I45" s="187">
        <f t="shared" ref="I45:J45" si="17">I33</f>
        <v>48.195752834105058</v>
      </c>
      <c r="J45" s="187">
        <f t="shared" si="17"/>
        <v>58.065324534291207</v>
      </c>
    </row>
    <row r="46" spans="1:12" x14ac:dyDescent="0.25">
      <c r="A46" s="177" t="s">
        <v>614</v>
      </c>
      <c r="B46" s="187">
        <f t="shared" si="12"/>
        <v>5.4059898367391073</v>
      </c>
      <c r="C46" s="187">
        <f t="shared" si="12"/>
        <v>5.9209736178389853</v>
      </c>
      <c r="G46" s="113"/>
      <c r="H46" s="177" t="s">
        <v>614</v>
      </c>
      <c r="I46" s="187">
        <f t="shared" ref="I46:J46" si="18">I34</f>
        <v>5.887753472776625</v>
      </c>
      <c r="J46" s="187">
        <f t="shared" si="18"/>
        <v>5.7346921727508144</v>
      </c>
    </row>
    <row r="47" spans="1:12" x14ac:dyDescent="0.25">
      <c r="A47" s="178" t="s">
        <v>615</v>
      </c>
      <c r="B47" s="188">
        <f t="shared" si="12"/>
        <v>8.1306087144556169</v>
      </c>
      <c r="C47" s="188">
        <f t="shared" si="12"/>
        <v>9.0155730813883661</v>
      </c>
      <c r="G47" s="113"/>
      <c r="H47" s="178" t="s">
        <v>615</v>
      </c>
      <c r="I47" s="188">
        <f t="shared" ref="I47:J47" si="19">I35</f>
        <v>14.158550215551651</v>
      </c>
      <c r="J47" s="188">
        <f t="shared" si="19"/>
        <v>12.496867429621586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15260</v>
      </c>
      <c r="C5" s="209">
        <v>12143</v>
      </c>
      <c r="D5" s="255"/>
      <c r="E5" s="255"/>
      <c r="F5" s="1012"/>
      <c r="H5" s="176" t="s">
        <v>632</v>
      </c>
      <c r="I5" s="209">
        <v>7036</v>
      </c>
      <c r="J5" s="209">
        <v>5305</v>
      </c>
    </row>
    <row r="6" spans="1:10" ht="15" customHeight="1" x14ac:dyDescent="0.25">
      <c r="A6" s="177" t="s">
        <v>633</v>
      </c>
      <c r="B6" s="210">
        <v>4095</v>
      </c>
      <c r="C6" s="210">
        <v>4207</v>
      </c>
      <c r="D6" s="255"/>
      <c r="E6" s="255"/>
      <c r="F6" s="1012"/>
      <c r="H6" s="177" t="s">
        <v>633</v>
      </c>
      <c r="I6" s="210">
        <v>6832</v>
      </c>
      <c r="J6" s="210">
        <v>8614</v>
      </c>
    </row>
    <row r="7" spans="1:10" ht="15" customHeight="1" x14ac:dyDescent="0.25">
      <c r="A7" s="178" t="s">
        <v>634</v>
      </c>
      <c r="B7" s="211">
        <v>8392</v>
      </c>
      <c r="C7" s="211">
        <v>8629</v>
      </c>
      <c r="D7" s="255"/>
      <c r="E7" s="255"/>
      <c r="F7" s="1012"/>
      <c r="H7" s="177" t="s">
        <v>634</v>
      </c>
      <c r="I7" s="210">
        <v>11058</v>
      </c>
      <c r="J7" s="210">
        <v>9921</v>
      </c>
    </row>
    <row r="8" spans="1:10" x14ac:dyDescent="0.25">
      <c r="D8" s="255"/>
      <c r="E8" s="255"/>
      <c r="F8" s="1012"/>
      <c r="H8" s="178" t="s">
        <v>2452</v>
      </c>
      <c r="I8" s="211">
        <v>126</v>
      </c>
      <c r="J8" s="211">
        <v>102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15260</v>
      </c>
      <c r="C13" s="180">
        <f>IF(ISBLANK(C5),"0",C5)</f>
        <v>12143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4095</v>
      </c>
      <c r="C14" s="182">
        <f t="shared" si="0"/>
        <v>4207</v>
      </c>
      <c r="D14" s="255"/>
      <c r="E14" s="255"/>
      <c r="F14" s="1012"/>
      <c r="H14" s="176" t="s">
        <v>632</v>
      </c>
      <c r="I14" s="179">
        <f>IF(ISBLANK(I5),"0",I5)</f>
        <v>7036</v>
      </c>
      <c r="J14" s="180">
        <f>IF(ISBLANK(J5),"0",J5)</f>
        <v>5305</v>
      </c>
    </row>
    <row r="15" spans="1:10" ht="15" customHeight="1" x14ac:dyDescent="0.25">
      <c r="A15" s="178" t="s">
        <v>634</v>
      </c>
      <c r="B15" s="183">
        <f t="shared" si="0"/>
        <v>8392</v>
      </c>
      <c r="C15" s="184">
        <f t="shared" si="0"/>
        <v>8629</v>
      </c>
      <c r="D15" s="255"/>
      <c r="E15" s="255"/>
      <c r="F15" s="1012"/>
      <c r="H15" s="177" t="s">
        <v>633</v>
      </c>
      <c r="I15" s="181">
        <f t="shared" ref="I15:J15" si="1">IF(ISBLANK(I6),"0",I6)</f>
        <v>6832</v>
      </c>
      <c r="J15" s="182">
        <f t="shared" si="1"/>
        <v>8614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11058</v>
      </c>
      <c r="J16" s="182">
        <f t="shared" si="2"/>
        <v>9921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126</v>
      </c>
      <c r="J17" s="184">
        <f t="shared" si="3"/>
        <v>102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54.996936605759181</v>
      </c>
      <c r="C21" s="186">
        <f>C13/SUM(C13:C15)*100</f>
        <v>48.612834781216222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14.758352254297764</v>
      </c>
      <c r="C22" s="187">
        <f>C14/SUM(C13:C15)*100</f>
        <v>16.842147403819208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30.24471113994306</v>
      </c>
      <c r="C23" s="188">
        <f>C15/SUM(C13:C15)*100</f>
        <v>34.545017814964567</v>
      </c>
      <c r="D23" s="255"/>
      <c r="E23" s="255"/>
      <c r="F23" s="1012"/>
      <c r="H23" s="176" t="s">
        <v>637</v>
      </c>
      <c r="I23" s="186">
        <f>I14/SUM(I14:I17)*100</f>
        <v>28.085581989461922</v>
      </c>
      <c r="J23" s="186">
        <f>J14/SUM(J14:J17)*100</f>
        <v>22.157714476651908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27.271275746447387</v>
      </c>
      <c r="J24" s="187">
        <f>J15/SUM(J14:J17)*100</f>
        <v>35.978614986216691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44.140188408111129</v>
      </c>
      <c r="J25" s="187">
        <f>J16/SUM(J14:J17)*100</f>
        <v>41.437640965667029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0.50295385597956244</v>
      </c>
      <c r="J26" s="188">
        <f>J17/SUM(J14:J17)*100</f>
        <v>0.42602957146437226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54.996936605759181</v>
      </c>
      <c r="C29" s="191">
        <f t="shared" si="4"/>
        <v>48.612834781216222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14.758352254297764</v>
      </c>
      <c r="C30" s="194">
        <f t="shared" si="4"/>
        <v>16.842147403819208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30.24471113994306</v>
      </c>
      <c r="C31" s="197">
        <f t="shared" si="4"/>
        <v>34.545017814964567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28.085581989461922</v>
      </c>
      <c r="J32" s="191">
        <f>J23</f>
        <v>22.157714476651908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27.271275746447387</v>
      </c>
      <c r="J33" s="194">
        <f t="shared" si="5"/>
        <v>35.978614986216691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44.140188408111129</v>
      </c>
      <c r="J34" s="194">
        <f t="shared" si="6"/>
        <v>41.437640965667029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0.50295385597956244</v>
      </c>
      <c r="J35" s="197">
        <f t="shared" si="7"/>
        <v>0.42602957146437226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374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22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56754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152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8.4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18.5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-10.1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72.7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44.2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157.80000000000001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16</v>
      </c>
      <c r="C5" s="657">
        <v>14</v>
      </c>
      <c r="E5" s="28"/>
      <c r="J5" s="656" t="s">
        <v>550</v>
      </c>
      <c r="K5" s="671">
        <f>IF(ISBLANK(B5),"",B5)</f>
        <v>16</v>
      </c>
      <c r="L5" s="620">
        <f>IF(ISBLANK(C5),"",C5)</f>
        <v>14</v>
      </c>
      <c r="N5" s="28"/>
    </row>
    <row r="6" spans="1:15" x14ac:dyDescent="0.25">
      <c r="A6" s="658" t="s">
        <v>551</v>
      </c>
      <c r="B6" s="659">
        <v>18</v>
      </c>
      <c r="C6" s="659">
        <v>14</v>
      </c>
      <c r="E6" s="44"/>
      <c r="J6" s="658" t="s">
        <v>551</v>
      </c>
      <c r="K6" s="672">
        <f t="shared" ref="K6:K10" si="0">IF(ISBLANK(B6),"",B6)</f>
        <v>18</v>
      </c>
      <c r="L6" s="621">
        <f t="shared" ref="L6:L10" si="1">IF(ISBLANK(C6),"",C6)</f>
        <v>14</v>
      </c>
      <c r="N6" s="44"/>
    </row>
    <row r="7" spans="1:15" x14ac:dyDescent="0.25">
      <c r="A7" s="658" t="s">
        <v>649</v>
      </c>
      <c r="B7" s="659">
        <v>81</v>
      </c>
      <c r="C7" s="659">
        <v>50</v>
      </c>
      <c r="E7" s="44"/>
      <c r="J7" s="658" t="s">
        <v>649</v>
      </c>
      <c r="K7" s="672">
        <f t="shared" si="0"/>
        <v>81</v>
      </c>
      <c r="L7" s="621">
        <f t="shared" si="1"/>
        <v>50</v>
      </c>
      <c r="N7" s="44"/>
    </row>
    <row r="8" spans="1:15" x14ac:dyDescent="0.25">
      <c r="A8" s="652" t="s">
        <v>650</v>
      </c>
      <c r="B8" s="653">
        <v>57</v>
      </c>
      <c r="C8" s="653">
        <v>40</v>
      </c>
      <c r="E8" s="21"/>
      <c r="J8" s="652" t="s">
        <v>650</v>
      </c>
      <c r="K8" s="672">
        <f t="shared" si="0"/>
        <v>57</v>
      </c>
      <c r="L8" s="621">
        <f t="shared" si="1"/>
        <v>40</v>
      </c>
      <c r="N8" s="21"/>
    </row>
    <row r="9" spans="1:15" x14ac:dyDescent="0.25">
      <c r="A9" s="652" t="s">
        <v>651</v>
      </c>
      <c r="B9" s="653">
        <v>74</v>
      </c>
      <c r="C9" s="653">
        <v>43</v>
      </c>
      <c r="E9" s="21"/>
      <c r="J9" s="652" t="s">
        <v>651</v>
      </c>
      <c r="K9" s="672">
        <f t="shared" si="0"/>
        <v>74</v>
      </c>
      <c r="L9" s="621">
        <f t="shared" si="1"/>
        <v>43</v>
      </c>
      <c r="N9" s="21"/>
    </row>
    <row r="10" spans="1:15" x14ac:dyDescent="0.25">
      <c r="A10" s="654" t="s">
        <v>373</v>
      </c>
      <c r="B10" s="655">
        <v>457</v>
      </c>
      <c r="C10" s="655">
        <v>37</v>
      </c>
      <c r="J10" s="654" t="s">
        <v>373</v>
      </c>
      <c r="K10" s="673">
        <f t="shared" si="0"/>
        <v>457</v>
      </c>
      <c r="L10" s="622">
        <f t="shared" si="1"/>
        <v>37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2.4</v>
      </c>
      <c r="C15" s="199"/>
      <c r="D15" s="255"/>
      <c r="E15" s="213"/>
      <c r="F15" s="255"/>
      <c r="G15" s="255"/>
      <c r="J15" s="675" t="s">
        <v>496</v>
      </c>
      <c r="K15" s="676">
        <f>B15</f>
        <v>2.4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0.74</v>
      </c>
      <c r="C16" s="199"/>
      <c r="D16" s="255"/>
      <c r="E16" s="256"/>
      <c r="F16" s="255"/>
      <c r="G16" s="255"/>
      <c r="J16" s="677" t="s">
        <v>497</v>
      </c>
      <c r="K16" s="678">
        <f>B16</f>
        <v>0.74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1.48</v>
      </c>
      <c r="C18" s="199"/>
      <c r="D18" s="257"/>
      <c r="E18" s="258"/>
      <c r="F18" s="255"/>
      <c r="G18" s="255"/>
      <c r="J18" s="680" t="s">
        <v>509</v>
      </c>
      <c r="K18" s="676">
        <f>B18</f>
        <v>1.48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1.95</v>
      </c>
      <c r="C19" s="200"/>
      <c r="D19" s="257"/>
      <c r="E19" s="258"/>
      <c r="F19" s="255"/>
      <c r="G19" s="255"/>
      <c r="J19" s="674" t="s">
        <v>510</v>
      </c>
      <c r="K19" s="678">
        <f>B19</f>
        <v>1.95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1.61</v>
      </c>
      <c r="C21" s="255"/>
      <c r="D21" s="255"/>
      <c r="E21" s="255"/>
      <c r="F21" s="255"/>
      <c r="G21" s="255"/>
      <c r="J21" s="663" t="s">
        <v>506</v>
      </c>
      <c r="K21" s="681">
        <f>B21</f>
        <v>1.61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4</v>
      </c>
      <c r="C32" s="657">
        <v>7</v>
      </c>
      <c r="E32" s="28"/>
      <c r="J32" s="656" t="s">
        <v>550</v>
      </c>
      <c r="K32" s="671">
        <f>IF(ISBLANK(B32),"",B32)</f>
        <v>4</v>
      </c>
      <c r="L32" s="620">
        <f>IF(ISBLANK(C32),"",C32)</f>
        <v>7</v>
      </c>
      <c r="N32" s="28"/>
    </row>
    <row r="33" spans="1:15" x14ac:dyDescent="0.25">
      <c r="A33" s="658" t="s">
        <v>551</v>
      </c>
      <c r="B33" s="659">
        <v>6</v>
      </c>
      <c r="C33" s="659">
        <v>6</v>
      </c>
      <c r="E33" s="44"/>
      <c r="J33" s="658" t="s">
        <v>551</v>
      </c>
      <c r="K33" s="672">
        <f t="shared" ref="K33:K37" si="2">IF(ISBLANK(B33),"",B33)</f>
        <v>6</v>
      </c>
      <c r="L33" s="621">
        <f t="shared" ref="L33:L37" si="3">IF(ISBLANK(C33),"",C33)</f>
        <v>6</v>
      </c>
      <c r="N33" s="44"/>
    </row>
    <row r="34" spans="1:15" x14ac:dyDescent="0.25">
      <c r="A34" s="658" t="s">
        <v>649</v>
      </c>
      <c r="B34" s="659">
        <v>23</v>
      </c>
      <c r="C34" s="659">
        <v>23</v>
      </c>
      <c r="E34" s="44"/>
      <c r="J34" s="658" t="s">
        <v>649</v>
      </c>
      <c r="K34" s="672">
        <f t="shared" si="2"/>
        <v>23</v>
      </c>
      <c r="L34" s="621">
        <f t="shared" si="3"/>
        <v>23</v>
      </c>
      <c r="N34" s="44"/>
    </row>
    <row r="35" spans="1:15" x14ac:dyDescent="0.25">
      <c r="A35" s="652" t="s">
        <v>650</v>
      </c>
      <c r="B35" s="653">
        <v>27</v>
      </c>
      <c r="C35" s="653">
        <v>30</v>
      </c>
      <c r="E35" s="21"/>
      <c r="J35" s="652" t="s">
        <v>650</v>
      </c>
      <c r="K35" s="672">
        <f t="shared" si="2"/>
        <v>27</v>
      </c>
      <c r="L35" s="621">
        <f t="shared" si="3"/>
        <v>30</v>
      </c>
      <c r="N35" s="21"/>
    </row>
    <row r="36" spans="1:15" x14ac:dyDescent="0.25">
      <c r="A36" s="652" t="s">
        <v>651</v>
      </c>
      <c r="B36" s="653">
        <v>26</v>
      </c>
      <c r="C36" s="653">
        <v>22</v>
      </c>
      <c r="E36" s="21"/>
      <c r="J36" s="652" t="s">
        <v>651</v>
      </c>
      <c r="K36" s="672">
        <f t="shared" si="2"/>
        <v>26</v>
      </c>
      <c r="L36" s="621">
        <f t="shared" si="3"/>
        <v>22</v>
      </c>
      <c r="N36" s="21"/>
    </row>
    <row r="37" spans="1:15" x14ac:dyDescent="0.25">
      <c r="A37" s="654" t="s">
        <v>373</v>
      </c>
      <c r="B37" s="655">
        <v>97</v>
      </c>
      <c r="C37" s="655">
        <v>23</v>
      </c>
      <c r="J37" s="654" t="s">
        <v>373</v>
      </c>
      <c r="K37" s="673">
        <f t="shared" si="2"/>
        <v>97</v>
      </c>
      <c r="L37" s="622">
        <f t="shared" si="3"/>
        <v>23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0.69</v>
      </c>
      <c r="C42" s="199"/>
      <c r="D42" s="255"/>
      <c r="E42" s="213"/>
      <c r="F42" s="255"/>
      <c r="G42" s="255"/>
      <c r="J42" s="675" t="s">
        <v>496</v>
      </c>
      <c r="K42" s="676">
        <f>B42</f>
        <v>0.69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0.44</v>
      </c>
      <c r="C43" s="199"/>
      <c r="D43" s="255"/>
      <c r="E43" s="256"/>
      <c r="F43" s="255"/>
      <c r="G43" s="255"/>
      <c r="J43" s="677" t="s">
        <v>497</v>
      </c>
      <c r="K43" s="678">
        <f>B43</f>
        <v>0.44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0.52</v>
      </c>
      <c r="C45" s="199"/>
      <c r="D45" s="257"/>
      <c r="E45" s="258"/>
      <c r="F45" s="255"/>
      <c r="G45" s="255"/>
      <c r="J45" s="680" t="s">
        <v>509</v>
      </c>
      <c r="K45" s="676">
        <f>B45</f>
        <v>0.52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0.73</v>
      </c>
      <c r="C46" s="200"/>
      <c r="D46" s="257"/>
      <c r="E46" s="258"/>
      <c r="F46" s="255"/>
      <c r="G46" s="255"/>
      <c r="J46" s="674" t="s">
        <v>510</v>
      </c>
      <c r="K46" s="678">
        <f>B46</f>
        <v>0.73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0.56999999999999995</v>
      </c>
      <c r="C48" s="255"/>
      <c r="D48" s="255"/>
      <c r="E48" s="255"/>
      <c r="F48" s="255"/>
      <c r="G48" s="255"/>
      <c r="J48" s="663" t="s">
        <v>506</v>
      </c>
      <c r="K48" s="681">
        <f>B48</f>
        <v>0.56999999999999995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13862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2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10725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1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13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2776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4688</v>
      </c>
      <c r="D4" s="645">
        <v>2</v>
      </c>
      <c r="E4" s="645">
        <v>8324</v>
      </c>
      <c r="F4" s="645">
        <v>1</v>
      </c>
      <c r="G4" s="645">
        <v>13</v>
      </c>
      <c r="H4" s="645">
        <v>2776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18600</v>
      </c>
      <c r="D5" s="604">
        <v>2</v>
      </c>
      <c r="E5" s="604">
        <v>15625</v>
      </c>
      <c r="F5" s="604">
        <v>1</v>
      </c>
      <c r="G5" s="604">
        <v>13</v>
      </c>
      <c r="H5" s="604">
        <v>2776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13862</v>
      </c>
      <c r="D6" s="619">
        <v>2</v>
      </c>
      <c r="E6" s="619">
        <v>10725</v>
      </c>
      <c r="F6" s="619">
        <v>1</v>
      </c>
      <c r="G6" s="619">
        <v>13</v>
      </c>
      <c r="H6" s="619">
        <v>2776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/>
      <c r="C4" s="55"/>
      <c r="D4" s="361" t="s">
        <v>1379</v>
      </c>
      <c r="E4" s="56" t="s">
        <v>5</v>
      </c>
    </row>
    <row r="5" spans="1:6" x14ac:dyDescent="0.25">
      <c r="A5" s="1066" t="s">
        <v>918</v>
      </c>
      <c r="B5" s="58"/>
      <c r="C5" s="58"/>
      <c r="D5" s="129" t="s">
        <v>1380</v>
      </c>
      <c r="E5" s="59" t="s">
        <v>5</v>
      </c>
    </row>
    <row r="6" spans="1:6" x14ac:dyDescent="0.25">
      <c r="A6" s="1066" t="s">
        <v>2740</v>
      </c>
      <c r="B6" s="58"/>
      <c r="C6" s="58"/>
      <c r="D6" s="129" t="s">
        <v>1380</v>
      </c>
      <c r="E6" s="59" t="s">
        <v>5</v>
      </c>
    </row>
    <row r="7" spans="1:6" x14ac:dyDescent="0.25">
      <c r="A7" s="1066" t="s">
        <v>1359</v>
      </c>
      <c r="B7" s="58"/>
      <c r="C7" s="58"/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0.27</v>
      </c>
      <c r="C8" s="58">
        <v>2020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/>
      <c r="C9" s="58"/>
      <c r="D9" s="129" t="s">
        <v>1380</v>
      </c>
      <c r="E9" s="59" t="s">
        <v>5</v>
      </c>
    </row>
    <row r="10" spans="1:6" ht="30" x14ac:dyDescent="0.25">
      <c r="A10" s="1066" t="s">
        <v>434</v>
      </c>
      <c r="B10" s="58"/>
      <c r="C10" s="58"/>
      <c r="D10" s="129" t="s">
        <v>1381</v>
      </c>
      <c r="E10" s="59" t="s">
        <v>5</v>
      </c>
    </row>
    <row r="11" spans="1:6" x14ac:dyDescent="0.25">
      <c r="A11" s="1067" t="s">
        <v>435</v>
      </c>
      <c r="B11" s="61"/>
      <c r="C11" s="61"/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1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1.8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/>
      <c r="C18" s="1072"/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/>
      <c r="C19" s="1073"/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4022522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70876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/>
      <c r="C4" s="602"/>
      <c r="D4" s="602"/>
      <c r="E4" s="602"/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/>
      <c r="C5" s="604"/>
      <c r="D5" s="753"/>
      <c r="E5" s="753"/>
      <c r="G5" s="649" t="s">
        <v>454</v>
      </c>
      <c r="H5" s="650" t="str">
        <f>IF(ISBLANK(B4),"",B4)</f>
        <v/>
      </c>
      <c r="I5" s="650" t="str">
        <f>IF(ISBLANK(B5),"",B5)</f>
        <v/>
      </c>
      <c r="J5" s="651">
        <f>IF(ISBLANK(B6),"",B6)</f>
        <v>8</v>
      </c>
      <c r="K5" s="571"/>
    </row>
    <row r="6" spans="1:11" x14ac:dyDescent="0.25">
      <c r="A6" s="220">
        <v>2022</v>
      </c>
      <c r="B6" s="603">
        <v>8</v>
      </c>
      <c r="C6" s="604">
        <v>13</v>
      </c>
      <c r="D6" s="961"/>
      <c r="E6" s="961"/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 t="str">
        <f>IF(ISBLANK(C4),"",C4)</f>
        <v/>
      </c>
      <c r="I9" s="650" t="str">
        <f>IF(ISBLANK(C5),"",C5)</f>
        <v/>
      </c>
      <c r="J9" s="651">
        <f>IF(ISBLANK(C6),"",C6)</f>
        <v>13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/>
      <c r="C4" s="645"/>
      <c r="D4" s="645"/>
      <c r="E4" s="645">
        <v>0.27</v>
      </c>
      <c r="F4" s="645"/>
      <c r="G4" s="645"/>
      <c r="H4" s="1075"/>
      <c r="I4" s="255"/>
      <c r="J4" s="255"/>
      <c r="K4" s="255"/>
    </row>
    <row r="5" spans="1:11" x14ac:dyDescent="0.25">
      <c r="A5" s="482">
        <v>2021</v>
      </c>
      <c r="B5" s="604"/>
      <c r="C5" s="604"/>
      <c r="D5" s="604"/>
      <c r="E5" s="604"/>
      <c r="F5" s="604"/>
      <c r="G5" s="604"/>
      <c r="H5" s="1075"/>
      <c r="I5" s="255"/>
      <c r="J5" s="255"/>
      <c r="K5" s="255"/>
    </row>
    <row r="6" spans="1:11" x14ac:dyDescent="0.25">
      <c r="A6" s="362">
        <v>2022</v>
      </c>
      <c r="B6" s="604"/>
      <c r="C6" s="604"/>
      <c r="D6" s="604"/>
      <c r="E6" s="604"/>
      <c r="F6" s="604"/>
      <c r="G6" s="604"/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/>
      <c r="C5" s="604"/>
      <c r="D5" s="604"/>
      <c r="E5" s="604"/>
      <c r="F5" s="255"/>
      <c r="G5" s="255"/>
      <c r="H5" s="255"/>
    </row>
    <row r="6" spans="1:8" x14ac:dyDescent="0.25">
      <c r="A6" s="362">
        <v>2021</v>
      </c>
      <c r="B6" s="604"/>
      <c r="C6" s="604"/>
      <c r="D6" s="604"/>
      <c r="E6" s="604"/>
      <c r="F6" s="255"/>
      <c r="G6" s="255"/>
      <c r="H6" s="255"/>
    </row>
    <row r="7" spans="1:8" x14ac:dyDescent="0.25">
      <c r="A7" s="483">
        <v>2022</v>
      </c>
      <c r="B7" s="1076"/>
      <c r="C7" s="1076"/>
      <c r="D7" s="1076">
        <v>1</v>
      </c>
      <c r="E7" s="1076">
        <v>1.8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 t="str">
        <f>IF(ISBLANK(E5),"",E5)</f>
        <v/>
      </c>
    </row>
    <row r="16" spans="1:8" x14ac:dyDescent="0.25">
      <c r="A16" s="634">
        <f t="shared" ref="A16:A17" si="0">A6</f>
        <v>2021</v>
      </c>
      <c r="B16" s="628" t="str">
        <f t="shared" ref="B16:B17" si="1">IF(ISBLANK(E6),"",E6)</f>
        <v/>
      </c>
    </row>
    <row r="17" spans="1:2" x14ac:dyDescent="0.25">
      <c r="A17" s="635">
        <f t="shared" si="0"/>
        <v>2022</v>
      </c>
      <c r="B17" s="629">
        <f t="shared" si="1"/>
        <v>1.8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/>
      <c r="C4" s="55"/>
      <c r="D4" s="898" t="s">
        <v>827</v>
      </c>
      <c r="E4" s="899" t="s">
        <v>5</v>
      </c>
    </row>
    <row r="5" spans="1:5" x14ac:dyDescent="0.25">
      <c r="A5" s="225" t="s">
        <v>1270</v>
      </c>
      <c r="B5" s="58"/>
      <c r="C5" s="58"/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/>
      <c r="C8" s="58"/>
      <c r="D8" s="867" t="s">
        <v>827</v>
      </c>
      <c r="E8" s="902" t="s">
        <v>5</v>
      </c>
    </row>
    <row r="9" spans="1:5" ht="30" x14ac:dyDescent="0.25">
      <c r="A9" s="225" t="s">
        <v>916</v>
      </c>
      <c r="B9" s="58"/>
      <c r="C9" s="58"/>
      <c r="D9" s="867" t="s">
        <v>827</v>
      </c>
      <c r="E9" s="902" t="s">
        <v>5</v>
      </c>
    </row>
    <row r="10" spans="1:5" ht="30" x14ac:dyDescent="0.25">
      <c r="A10" s="225" t="s">
        <v>917</v>
      </c>
      <c r="B10" s="58"/>
      <c r="C10" s="58"/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87338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1539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/>
      <c r="C5" s="1043"/>
      <c r="D5" s="602"/>
      <c r="G5" s="873" t="s">
        <v>126</v>
      </c>
      <c r="H5" s="639" t="str">
        <f>IF(ISBLANK(D7),"",D7)</f>
        <v/>
      </c>
    </row>
    <row r="6" spans="1:17" x14ac:dyDescent="0.25">
      <c r="A6" s="643">
        <v>2021</v>
      </c>
      <c r="B6" s="1043"/>
      <c r="C6" s="1043"/>
      <c r="D6" s="604"/>
      <c r="G6" s="637" t="s">
        <v>127</v>
      </c>
      <c r="H6" s="625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/>
      <c r="C7" s="1043"/>
      <c r="D7" s="619"/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 t="str">
        <f>IF(ISBLANK(D7),"",D7)</f>
        <v/>
      </c>
    </row>
    <row r="11" spans="1:17" x14ac:dyDescent="0.25">
      <c r="A11" s="213"/>
      <c r="B11" s="213"/>
      <c r="C11" s="367"/>
      <c r="D11" s="367"/>
      <c r="G11" s="637" t="s">
        <v>497</v>
      </c>
      <c r="H11" s="625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79</v>
      </c>
      <c r="C4" s="55">
        <v>2020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/>
      <c r="C5" s="58"/>
      <c r="D5" s="129" t="s">
        <v>1374</v>
      </c>
      <c r="E5" s="895" t="s">
        <v>5</v>
      </c>
    </row>
    <row r="6" spans="1:5" x14ac:dyDescent="0.25">
      <c r="A6" s="65" t="s">
        <v>914</v>
      </c>
      <c r="B6" s="58"/>
      <c r="C6" s="58"/>
      <c r="D6" s="129" t="s">
        <v>1374</v>
      </c>
      <c r="E6" s="895" t="s">
        <v>5</v>
      </c>
    </row>
    <row r="7" spans="1:5" x14ac:dyDescent="0.25">
      <c r="A7" s="66" t="s">
        <v>915</v>
      </c>
      <c r="B7" s="58"/>
      <c r="C7" s="58"/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7</v>
      </c>
      <c r="C8" s="58">
        <v>2020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20</v>
      </c>
      <c r="C9" s="58">
        <v>2020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/>
      <c r="C10" s="58"/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11</v>
      </c>
      <c r="C11" s="58">
        <v>2020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68</v>
      </c>
      <c r="C12" s="58">
        <v>2020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3</v>
      </c>
      <c r="C13" s="58">
        <v>2020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4</v>
      </c>
      <c r="C14" s="61">
        <v>2020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3614</v>
      </c>
      <c r="C6" s="55">
        <v>1885</v>
      </c>
      <c r="D6" s="55">
        <v>1729</v>
      </c>
      <c r="E6" s="70">
        <v>4410</v>
      </c>
      <c r="F6" s="55">
        <v>2277</v>
      </c>
      <c r="G6" s="110">
        <v>2133</v>
      </c>
      <c r="H6" s="55">
        <v>2510</v>
      </c>
      <c r="I6" s="55">
        <v>1290</v>
      </c>
      <c r="J6" s="55">
        <v>1220</v>
      </c>
      <c r="K6" s="70">
        <v>9904</v>
      </c>
      <c r="L6" s="55">
        <v>5136</v>
      </c>
      <c r="M6" s="110">
        <v>4768</v>
      </c>
      <c r="N6" s="70">
        <v>9953</v>
      </c>
      <c r="O6" s="55">
        <v>5012</v>
      </c>
      <c r="P6" s="110">
        <v>4941</v>
      </c>
      <c r="Q6" s="70">
        <v>37809</v>
      </c>
      <c r="R6" s="55">
        <v>18641</v>
      </c>
      <c r="S6" s="110">
        <v>19168</v>
      </c>
      <c r="T6" s="70">
        <v>58087</v>
      </c>
      <c r="U6" s="55">
        <v>27958</v>
      </c>
      <c r="V6" s="162">
        <v>30129</v>
      </c>
    </row>
    <row r="7" spans="1:22" x14ac:dyDescent="0.25">
      <c r="A7" s="288">
        <v>2021</v>
      </c>
      <c r="B7" s="169">
        <v>3515</v>
      </c>
      <c r="C7" s="94">
        <v>1840</v>
      </c>
      <c r="D7" s="94">
        <v>1675</v>
      </c>
      <c r="E7" s="169">
        <v>4356</v>
      </c>
      <c r="F7" s="94">
        <v>2237</v>
      </c>
      <c r="G7" s="171">
        <v>2119</v>
      </c>
      <c r="H7" s="94">
        <v>2485</v>
      </c>
      <c r="I7" s="94">
        <v>1287</v>
      </c>
      <c r="J7" s="94">
        <v>1198</v>
      </c>
      <c r="K7" s="169">
        <v>9736</v>
      </c>
      <c r="L7" s="94">
        <v>5055</v>
      </c>
      <c r="M7" s="171">
        <v>4681</v>
      </c>
      <c r="N7" s="169">
        <v>9831</v>
      </c>
      <c r="O7" s="94">
        <v>4972</v>
      </c>
      <c r="P7" s="171">
        <v>4859</v>
      </c>
      <c r="Q7" s="169">
        <v>37343</v>
      </c>
      <c r="R7" s="94">
        <v>18442</v>
      </c>
      <c r="S7" s="171">
        <v>18901</v>
      </c>
      <c r="T7" s="214">
        <v>57396</v>
      </c>
      <c r="U7" s="58">
        <v>27596</v>
      </c>
      <c r="V7" s="162">
        <v>29800</v>
      </c>
    </row>
    <row r="8" spans="1:22" x14ac:dyDescent="0.25">
      <c r="A8" s="221">
        <v>2022</v>
      </c>
      <c r="B8" s="72">
        <v>3403</v>
      </c>
      <c r="C8" s="61">
        <v>1727</v>
      </c>
      <c r="D8" s="61">
        <v>1676</v>
      </c>
      <c r="E8" s="72">
        <v>4219</v>
      </c>
      <c r="F8" s="61">
        <v>2135</v>
      </c>
      <c r="G8" s="111">
        <v>2084</v>
      </c>
      <c r="H8" s="61">
        <v>2340</v>
      </c>
      <c r="I8" s="61">
        <v>1193</v>
      </c>
      <c r="J8" s="61">
        <v>1147</v>
      </c>
      <c r="K8" s="72">
        <v>9379</v>
      </c>
      <c r="L8" s="61">
        <v>4763</v>
      </c>
      <c r="M8" s="111">
        <v>4616</v>
      </c>
      <c r="N8" s="72">
        <v>8964</v>
      </c>
      <c r="O8" s="61">
        <v>4674</v>
      </c>
      <c r="P8" s="111">
        <v>4290</v>
      </c>
      <c r="Q8" s="72">
        <v>36296</v>
      </c>
      <c r="R8" s="61">
        <v>18527</v>
      </c>
      <c r="S8" s="111">
        <v>17769</v>
      </c>
      <c r="T8" s="72">
        <v>56754</v>
      </c>
      <c r="U8" s="61">
        <v>27867</v>
      </c>
      <c r="V8" s="111">
        <v>28887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3403</v>
      </c>
      <c r="C15" s="174">
        <f>E8</f>
        <v>4219</v>
      </c>
      <c r="D15" s="174">
        <f>H8</f>
        <v>2340</v>
      </c>
      <c r="E15" s="174">
        <f>K8</f>
        <v>9379</v>
      </c>
      <c r="F15" s="174">
        <f>N8</f>
        <v>8964</v>
      </c>
      <c r="G15" s="174">
        <f>Q8</f>
        <v>36296</v>
      </c>
      <c r="H15" s="336">
        <f>T8</f>
        <v>56754</v>
      </c>
      <c r="M15" s="174">
        <f>K8</f>
        <v>9379</v>
      </c>
      <c r="N15" s="174">
        <f>H15-E15-O15</f>
        <v>34539</v>
      </c>
      <c r="O15" s="174">
        <f>H15-(B15+C15+G15)</f>
        <v>12836</v>
      </c>
      <c r="P15" s="29"/>
      <c r="Q15" s="100">
        <f>M15/H15*100</f>
        <v>16.525707439123234</v>
      </c>
      <c r="R15" s="100">
        <f>N15/H15*100</f>
        <v>60.857384501532927</v>
      </c>
      <c r="S15" s="100">
        <f>O15/H15*100</f>
        <v>22.616908059343835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16.525707439123234</v>
      </c>
      <c r="R18" s="100">
        <f>N15/H15*100</f>
        <v>60.857384501532927</v>
      </c>
      <c r="S18" s="100">
        <f>O15/H15*100</f>
        <v>22.616908059343835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8.6</v>
      </c>
      <c r="C23" s="363"/>
      <c r="D23" s="363"/>
      <c r="E23" s="169">
        <v>8.6</v>
      </c>
      <c r="F23" s="363"/>
      <c r="G23" s="364"/>
      <c r="H23" s="169">
        <v>4.3</v>
      </c>
      <c r="I23" s="94">
        <v>4.08</v>
      </c>
      <c r="J23" s="171">
        <v>4.55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4.5999999999999996</v>
      </c>
      <c r="C24" s="363"/>
      <c r="D24" s="363"/>
      <c r="E24" s="169">
        <v>6.8</v>
      </c>
      <c r="F24" s="363"/>
      <c r="G24" s="364"/>
      <c r="H24" s="169">
        <v>4.59</v>
      </c>
      <c r="I24" s="94">
        <v>4.41</v>
      </c>
      <c r="J24" s="171">
        <v>4.78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6.3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4.55</v>
      </c>
      <c r="C32" s="676">
        <f>IF(ISBLANK(I23),"",I23)</f>
        <v>4.08</v>
      </c>
      <c r="F32" s="702">
        <f>A23</f>
        <v>2020</v>
      </c>
      <c r="G32" s="676">
        <f>IF(ISBLANK(J23),"",J23)</f>
        <v>4.55</v>
      </c>
      <c r="H32" s="676">
        <f>IF(ISBLANK(I23),"",I23)</f>
        <v>4.08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4.78</v>
      </c>
      <c r="C33" s="855">
        <f t="shared" ref="C33:C34" si="2">IF(ISBLANK(I24),"",I24)</f>
        <v>4.41</v>
      </c>
      <c r="F33" s="703">
        <f t="shared" ref="F33:F34" si="3">A24</f>
        <v>2021</v>
      </c>
      <c r="G33" s="855">
        <f t="shared" ref="G33:G34" si="4">IF(ISBLANK(J24),"",J24)</f>
        <v>4.78</v>
      </c>
      <c r="H33" s="855">
        <f t="shared" ref="H33:H34" si="5">IF(ISBLANK(I24),"",I24)</f>
        <v>4.41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>
      <selection activeCell="I18" sqref="I18:I20"/>
    </sheetView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68</v>
      </c>
      <c r="C4" s="602">
        <v>3</v>
      </c>
      <c r="D4" s="602">
        <v>11</v>
      </c>
      <c r="E4" s="601">
        <v>4</v>
      </c>
      <c r="F4" s="602"/>
      <c r="G4" s="602"/>
    </row>
    <row r="5" spans="1:10" x14ac:dyDescent="0.25">
      <c r="A5" s="288">
        <v>2021</v>
      </c>
      <c r="B5" s="753"/>
      <c r="C5" s="753"/>
      <c r="D5" s="753"/>
      <c r="E5" s="755"/>
      <c r="F5" s="753"/>
      <c r="G5" s="753"/>
    </row>
    <row r="6" spans="1:10" x14ac:dyDescent="0.25">
      <c r="A6" s="220">
        <v>2022</v>
      </c>
      <c r="B6" s="754"/>
      <c r="C6" s="754"/>
      <c r="D6" s="754"/>
      <c r="E6" s="756"/>
      <c r="F6" s="754"/>
      <c r="G6" s="754"/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68</v>
      </c>
      <c r="C11" s="80">
        <f>IF(ISBLANK(D4),"",D4)</f>
        <v>11</v>
      </c>
      <c r="E11" s="103">
        <f>A4</f>
        <v>2020</v>
      </c>
      <c r="F11" s="80">
        <f>IF(ISBLANK(B4),"",B4)</f>
        <v>68</v>
      </c>
      <c r="G11" s="80">
        <f>IF(ISBLANK(D4),"",D4)</f>
        <v>11</v>
      </c>
      <c r="I11" s="255"/>
    </row>
    <row r="12" spans="1:10" x14ac:dyDescent="0.25">
      <c r="A12" s="103">
        <f t="shared" ref="A12:A13" si="0">A5</f>
        <v>2021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2021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6">
        <f t="shared" si="0"/>
        <v>2022</v>
      </c>
      <c r="B13" s="83" t="str">
        <f>IF(ISBLANK(B6),"",B6)</f>
        <v/>
      </c>
      <c r="C13" s="83" t="str">
        <f>IF(ISBLANK(D6),"",D6)</f>
        <v/>
      </c>
      <c r="D13" s="255"/>
      <c r="E13" s="156">
        <f t="shared" si="1"/>
        <v>2022</v>
      </c>
      <c r="F13" s="83" t="str">
        <f t="shared" si="2"/>
        <v/>
      </c>
      <c r="G13" s="83" t="str">
        <f t="shared" si="3"/>
        <v/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3</v>
      </c>
      <c r="C18" s="80">
        <f>IF(ISBLANK(E4),"",E4)</f>
        <v>4</v>
      </c>
      <c r="E18" s="605">
        <f>A4</f>
        <v>2020</v>
      </c>
      <c r="F18" s="100">
        <f>IF(ISBLANK(C4),"",C4)</f>
        <v>3</v>
      </c>
      <c r="G18" s="100">
        <f>IF(ISBLANK(E4),"",E4)</f>
        <v>4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2021</v>
      </c>
      <c r="F19" s="104" t="str">
        <f>IF(ISBLANK(C5),"",C5)</f>
        <v/>
      </c>
      <c r="G19" s="104" t="str">
        <f t="shared" ref="G19:G20" si="6">IF(ISBLANK(E5),"",E5)</f>
        <v/>
      </c>
      <c r="I19" s="1234"/>
    </row>
    <row r="20" spans="1:9" ht="15.75" thickBot="1" x14ac:dyDescent="0.3">
      <c r="A20" s="156">
        <f t="shared" si="4"/>
        <v>2022</v>
      </c>
      <c r="B20" s="83" t="str">
        <f>IF(ISBLANK(C6),"",C6)</f>
        <v/>
      </c>
      <c r="C20" s="83" t="str">
        <f>IF(ISBLANK(E6),"",E6)</f>
        <v/>
      </c>
      <c r="E20" s="156">
        <f t="shared" si="5"/>
        <v>2022</v>
      </c>
      <c r="F20" s="83" t="str">
        <f>IF(ISBLANK(C6),"",C6)</f>
        <v/>
      </c>
      <c r="G20" s="83" t="str">
        <f t="shared" si="6"/>
        <v/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/>
      <c r="C4" s="55"/>
      <c r="D4" s="898" t="s">
        <v>1373</v>
      </c>
      <c r="E4" s="894" t="s">
        <v>5</v>
      </c>
    </row>
    <row r="5" spans="1:5" x14ac:dyDescent="0.25">
      <c r="A5" s="75" t="s">
        <v>1266</v>
      </c>
      <c r="B5" s="58"/>
      <c r="C5" s="58"/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422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4.5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290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3.1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271</v>
      </c>
      <c r="C11" s="58">
        <v>2020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/>
      <c r="C12" s="61"/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526</v>
      </c>
    </row>
    <row r="17" spans="2:3" x14ac:dyDescent="0.25">
      <c r="B17" s="255">
        <v>2021</v>
      </c>
      <c r="C17" s="1010">
        <v>523</v>
      </c>
    </row>
    <row r="18" spans="2:3" x14ac:dyDescent="0.25">
      <c r="B18" s="255">
        <v>2022</v>
      </c>
      <c r="C18" s="1010">
        <v>422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526</v>
      </c>
    </row>
    <row r="22" spans="2:3" x14ac:dyDescent="0.25">
      <c r="B22" s="638">
        <f>B17</f>
        <v>2021</v>
      </c>
      <c r="C22" s="638">
        <f t="shared" ref="C22:C23" si="0">IF(ISBLANK(C17),"",C17)</f>
        <v>523</v>
      </c>
    </row>
    <row r="23" spans="2:3" x14ac:dyDescent="0.25">
      <c r="B23" s="638">
        <f>B18</f>
        <v>2022</v>
      </c>
      <c r="C23" s="638">
        <f t="shared" si="0"/>
        <v>422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43</v>
      </c>
      <c r="C5" s="55">
        <v>47</v>
      </c>
      <c r="D5" s="55">
        <v>18</v>
      </c>
      <c r="E5" s="271">
        <f>SUM(B5:D5)</f>
        <v>108</v>
      </c>
      <c r="F5" s="71"/>
      <c r="G5" s="70"/>
      <c r="H5" s="55"/>
      <c r="I5" s="110"/>
      <c r="J5" s="71"/>
    </row>
    <row r="6" spans="1:10" x14ac:dyDescent="0.25">
      <c r="A6" s="288">
        <v>2021</v>
      </c>
      <c r="B6" s="759"/>
      <c r="C6" s="760"/>
      <c r="D6" s="760"/>
      <c r="E6" s="272">
        <f>SUM(B6:D6)</f>
        <v>0</v>
      </c>
      <c r="F6" s="216"/>
      <c r="G6" s="459"/>
      <c r="H6" s="460"/>
      <c r="I6" s="765"/>
      <c r="J6" s="216"/>
    </row>
    <row r="7" spans="1:10" x14ac:dyDescent="0.25">
      <c r="A7" s="220">
        <v>2022</v>
      </c>
      <c r="B7" s="169"/>
      <c r="C7" s="94"/>
      <c r="D7" s="94"/>
      <c r="E7" s="449">
        <f>SUM(B7:D7)</f>
        <v>0</v>
      </c>
      <c r="F7" s="170"/>
      <c r="G7" s="169"/>
      <c r="H7" s="94"/>
      <c r="I7" s="171"/>
      <c r="J7" s="170"/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 t="str">
        <f>IF(ISBLANK(F5),"",F5)</f>
        <v/>
      </c>
      <c r="C13" s="28"/>
      <c r="D13" s="28"/>
    </row>
    <row r="14" spans="1:10" x14ac:dyDescent="0.25">
      <c r="A14" s="626">
        <f>A6</f>
        <v>2021</v>
      </c>
      <c r="B14" s="624" t="str">
        <f t="shared" ref="B14:B15" si="0">IF(ISBLANK(F6),"",F6)</f>
        <v/>
      </c>
      <c r="C14" s="28"/>
      <c r="D14" s="28"/>
      <c r="F14" s="627" t="s">
        <v>1534</v>
      </c>
      <c r="G14" s="623" t="str">
        <f>IF(ISBLANK(B7),"",B7)</f>
        <v/>
      </c>
      <c r="I14" s="627" t="s">
        <v>1537</v>
      </c>
      <c r="J14" s="623" t="str">
        <f>IF(ISBLANK(B7),"",B7)</f>
        <v/>
      </c>
    </row>
    <row r="15" spans="1:10" x14ac:dyDescent="0.25">
      <c r="A15" s="626">
        <f t="shared" ref="A15" si="1">A7</f>
        <v>2022</v>
      </c>
      <c r="B15" s="625" t="str">
        <f t="shared" si="0"/>
        <v/>
      </c>
      <c r="C15" s="28"/>
      <c r="D15" s="28"/>
      <c r="F15" s="628" t="s">
        <v>1535</v>
      </c>
      <c r="G15" s="624" t="str">
        <f>IF(ISBLANK(C7),"",C7)</f>
        <v/>
      </c>
      <c r="I15" s="628" t="s">
        <v>1546</v>
      </c>
      <c r="J15" s="624" t="str">
        <f>IF(ISBLANK(C7),"",C7)</f>
        <v/>
      </c>
    </row>
    <row r="16" spans="1:10" x14ac:dyDescent="0.25">
      <c r="A16" s="575"/>
      <c r="B16" s="572"/>
      <c r="C16" s="28"/>
      <c r="D16" s="28"/>
      <c r="F16" s="629" t="s">
        <v>1536</v>
      </c>
      <c r="G16" s="625" t="str">
        <f>IF(ISBLANK(D7),"",D7)</f>
        <v/>
      </c>
      <c r="I16" s="629" t="s">
        <v>1547</v>
      </c>
      <c r="J16" s="625" t="str">
        <f>IF(ISBLANK(D7),"",D7)</f>
        <v/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 t="str">
        <f>IF(ISBLANK(G7),"",G7)</f>
        <v/>
      </c>
    </row>
    <row r="22" spans="1:2" x14ac:dyDescent="0.25">
      <c r="A22" s="628" t="s">
        <v>472</v>
      </c>
      <c r="B22" s="624" t="str">
        <f>IF(ISBLANK(H7),"",H7)</f>
        <v/>
      </c>
    </row>
    <row r="23" spans="1:2" x14ac:dyDescent="0.25">
      <c r="A23" s="629" t="s">
        <v>373</v>
      </c>
      <c r="B23" s="625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/>
      <c r="C5" s="58"/>
      <c r="D5" s="129" t="s">
        <v>827</v>
      </c>
      <c r="E5" s="895" t="s">
        <v>5</v>
      </c>
    </row>
    <row r="6" spans="1:6" x14ac:dyDescent="0.25">
      <c r="A6" s="65" t="s">
        <v>1258</v>
      </c>
      <c r="B6" s="58"/>
      <c r="C6" s="58"/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/>
      <c r="C9" s="58"/>
      <c r="D9" s="129" t="s">
        <v>827</v>
      </c>
      <c r="E9" s="895" t="s">
        <v>5</v>
      </c>
    </row>
    <row r="10" spans="1:6" x14ac:dyDescent="0.25">
      <c r="A10" s="82" t="s">
        <v>1259</v>
      </c>
      <c r="B10" s="61"/>
      <c r="C10" s="61"/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/>
      <c r="C6" s="761"/>
      <c r="D6" s="761"/>
      <c r="E6" s="459"/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/>
      <c r="C7" s="761"/>
      <c r="D7" s="761"/>
      <c r="E7" s="459"/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/>
      <c r="C8" s="762"/>
      <c r="D8" s="762"/>
      <c r="E8" s="603"/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 t="str">
        <f>IF(ISBLANK(B6),"",B6)</f>
        <v/>
      </c>
      <c r="C16" s="757"/>
      <c r="I16" s="702">
        <f>A6</f>
        <v>2020</v>
      </c>
      <c r="J16" s="676" t="str">
        <f>IF(ISBLANK(E6),"",E6)</f>
        <v/>
      </c>
      <c r="K16" s="758"/>
    </row>
    <row r="17" spans="1:10" x14ac:dyDescent="0.25">
      <c r="A17" s="703">
        <f>A7</f>
        <v>2021</v>
      </c>
      <c r="B17" s="855" t="str">
        <f>IF(ISBLANK(B7),"",B7)</f>
        <v/>
      </c>
      <c r="C17" s="757"/>
      <c r="I17" s="703">
        <f>A7</f>
        <v>2021</v>
      </c>
      <c r="J17" s="855" t="str">
        <f>IF(ISBLANK(E7),"",E7)</f>
        <v/>
      </c>
    </row>
    <row r="18" spans="1:10" x14ac:dyDescent="0.25">
      <c r="A18" s="704">
        <f>A8</f>
        <v>2022</v>
      </c>
      <c r="B18" s="678" t="str">
        <f>IF(ISBLANK(B8),"",B8)</f>
        <v/>
      </c>
      <c r="C18" s="757"/>
      <c r="I18" s="704">
        <f>A8</f>
        <v>2022</v>
      </c>
      <c r="J18" s="678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27</v>
      </c>
      <c r="D5" s="451">
        <f>IF(ISBLANK(B5),"",A5)</f>
        <v>2020</v>
      </c>
      <c r="E5" s="620">
        <f>IF(ISBLANK(B5),"",B5)</f>
        <v>27</v>
      </c>
      <c r="K5" s="219">
        <v>2020</v>
      </c>
      <c r="L5" s="657"/>
    </row>
    <row r="6" spans="1:12" x14ac:dyDescent="0.25">
      <c r="A6" s="231">
        <v>2021</v>
      </c>
      <c r="B6" s="604"/>
      <c r="D6" s="452" t="str">
        <f>IF(ISBLANK(B6),"",A6)</f>
        <v/>
      </c>
      <c r="E6" s="621" t="str">
        <f>IF(ISBLANK(B6),"",B6)</f>
        <v/>
      </c>
      <c r="K6" s="288">
        <v>2021</v>
      </c>
      <c r="L6" s="659"/>
    </row>
    <row r="7" spans="1:12" x14ac:dyDescent="0.25">
      <c r="A7" s="123">
        <v>2022</v>
      </c>
      <c r="B7" s="619"/>
      <c r="D7" s="381" t="str">
        <f>IF(ISBLANK(B7),"",A7)</f>
        <v/>
      </c>
      <c r="E7" s="622" t="str">
        <f>IF(ISBLANK(B7),"",B7)</f>
        <v/>
      </c>
      <c r="K7" s="221">
        <v>2022</v>
      </c>
      <c r="L7" s="619"/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/>
      <c r="C4" s="645"/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/>
      <c r="C5" s="604"/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/>
      <c r="C6" s="604"/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/>
      <c r="C5" s="645"/>
      <c r="D5" s="645"/>
      <c r="E5" s="871"/>
      <c r="F5" s="1048"/>
      <c r="G5" s="1048"/>
      <c r="H5" s="367"/>
      <c r="I5" s="255"/>
      <c r="J5" s="255"/>
      <c r="K5" s="255"/>
      <c r="L5" s="255"/>
    </row>
    <row r="6" spans="1:12" x14ac:dyDescent="0.25">
      <c r="A6" s="488">
        <v>2021</v>
      </c>
      <c r="B6" s="765"/>
      <c r="C6" s="659"/>
      <c r="D6" s="659"/>
      <c r="E6" s="659"/>
      <c r="F6" s="659"/>
      <c r="G6" s="659"/>
      <c r="H6" s="367"/>
      <c r="I6" s="255"/>
      <c r="J6" s="255"/>
      <c r="K6" s="255"/>
      <c r="L6" s="255"/>
    </row>
    <row r="7" spans="1:12" x14ac:dyDescent="0.25">
      <c r="A7" s="483">
        <v>2022</v>
      </c>
      <c r="B7" s="950"/>
      <c r="C7" s="619"/>
      <c r="D7" s="619"/>
      <c r="E7" s="619"/>
      <c r="F7" s="619"/>
      <c r="G7" s="619"/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5.4</v>
      </c>
      <c r="C4" s="657">
        <v>283</v>
      </c>
      <c r="D4" s="657">
        <v>2.9</v>
      </c>
      <c r="E4" s="657">
        <v>271</v>
      </c>
      <c r="F4" s="657"/>
      <c r="G4" s="657">
        <v>79</v>
      </c>
      <c r="H4" s="657">
        <v>7</v>
      </c>
      <c r="I4" s="657">
        <v>20</v>
      </c>
      <c r="J4" s="657"/>
      <c r="K4" s="255"/>
      <c r="L4" s="255"/>
      <c r="M4" s="255"/>
    </row>
    <row r="5" spans="1:13" x14ac:dyDescent="0.25">
      <c r="A5" s="488">
        <v>2021</v>
      </c>
      <c r="B5" s="604">
        <v>5.4</v>
      </c>
      <c r="C5" s="604">
        <v>218</v>
      </c>
      <c r="D5" s="604">
        <v>2.2999999999999998</v>
      </c>
      <c r="E5" s="604"/>
      <c r="F5" s="604"/>
      <c r="G5" s="604"/>
      <c r="H5" s="604"/>
      <c r="I5" s="604"/>
      <c r="J5" s="604"/>
      <c r="K5" s="255"/>
      <c r="L5" s="255"/>
      <c r="M5" s="255"/>
    </row>
    <row r="6" spans="1:13" x14ac:dyDescent="0.25">
      <c r="A6" s="483">
        <v>2022</v>
      </c>
      <c r="B6" s="619">
        <v>4.5</v>
      </c>
      <c r="C6" s="619">
        <v>290</v>
      </c>
      <c r="D6" s="619">
        <v>3.1</v>
      </c>
      <c r="E6" s="619"/>
      <c r="F6" s="619"/>
      <c r="G6" s="619"/>
      <c r="H6" s="619"/>
      <c r="I6" s="619"/>
      <c r="J6" s="619"/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26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405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100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465</v>
      </c>
      <c r="C4" s="1015">
        <v>245</v>
      </c>
      <c r="D4" s="1015">
        <v>220</v>
      </c>
      <c r="E4" s="1014">
        <v>1141</v>
      </c>
      <c r="F4" s="1015">
        <v>603</v>
      </c>
      <c r="G4" s="1015">
        <v>538</v>
      </c>
      <c r="H4" s="1016">
        <v>8</v>
      </c>
      <c r="I4" s="1016">
        <v>19.600000000000001</v>
      </c>
      <c r="J4" s="1016">
        <v>-11.6</v>
      </c>
      <c r="K4" s="70">
        <v>739</v>
      </c>
      <c r="L4" s="55">
        <v>312</v>
      </c>
      <c r="M4" s="110">
        <v>427</v>
      </c>
      <c r="N4" s="55">
        <v>762</v>
      </c>
      <c r="O4" s="55">
        <v>303</v>
      </c>
      <c r="P4" s="110">
        <v>459</v>
      </c>
    </row>
    <row r="5" spans="1:17" x14ac:dyDescent="0.25">
      <c r="A5" s="288">
        <v>2021</v>
      </c>
      <c r="B5" s="1017">
        <v>436</v>
      </c>
      <c r="C5" s="1018">
        <v>227</v>
      </c>
      <c r="D5" s="1018">
        <v>209</v>
      </c>
      <c r="E5" s="1017">
        <v>1166</v>
      </c>
      <c r="F5" s="1018">
        <v>600</v>
      </c>
      <c r="G5" s="1018">
        <v>566</v>
      </c>
      <c r="H5" s="1019">
        <v>7.6</v>
      </c>
      <c r="I5" s="1019">
        <v>20.3</v>
      </c>
      <c r="J5" s="1019">
        <v>-12.7</v>
      </c>
      <c r="K5" s="214">
        <v>1000</v>
      </c>
      <c r="L5" s="58">
        <v>419</v>
      </c>
      <c r="M5" s="162">
        <v>581</v>
      </c>
      <c r="N5" s="58">
        <v>954</v>
      </c>
      <c r="O5" s="58">
        <v>422</v>
      </c>
      <c r="P5" s="162">
        <v>532</v>
      </c>
    </row>
    <row r="6" spans="1:17" x14ac:dyDescent="0.25">
      <c r="A6" s="221">
        <v>2022</v>
      </c>
      <c r="B6" s="1020">
        <v>477</v>
      </c>
      <c r="C6" s="1021">
        <v>240</v>
      </c>
      <c r="D6" s="1021">
        <v>237</v>
      </c>
      <c r="E6" s="1020">
        <v>1048</v>
      </c>
      <c r="F6" s="1021">
        <v>506</v>
      </c>
      <c r="G6" s="1021">
        <v>542</v>
      </c>
      <c r="H6" s="1022">
        <v>8.4</v>
      </c>
      <c r="I6" s="1022">
        <v>18.5</v>
      </c>
      <c r="J6" s="1022">
        <v>-10.1</v>
      </c>
      <c r="K6" s="1023">
        <v>1108</v>
      </c>
      <c r="L6" s="1024">
        <v>447</v>
      </c>
      <c r="M6" s="1025">
        <v>661</v>
      </c>
      <c r="N6" s="1024">
        <v>1099</v>
      </c>
      <c r="O6" s="1024">
        <v>464</v>
      </c>
      <c r="P6" s="1025">
        <v>635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220</v>
      </c>
      <c r="C13" s="321">
        <f>IF(ISBLANK(C4),"",C4)</f>
        <v>245</v>
      </c>
      <c r="D13" s="366"/>
      <c r="E13" s="324">
        <f>A4</f>
        <v>2020</v>
      </c>
      <c r="F13" s="321">
        <f>IF(ISBLANK(G4),"",G4)</f>
        <v>538</v>
      </c>
      <c r="G13" s="321">
        <f>IF(ISBLANK(F4),"",F4)</f>
        <v>603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209</v>
      </c>
      <c r="C14" s="322">
        <f t="shared" ref="C14:C15" si="2">IF(ISBLANK(C5),"",C5)</f>
        <v>227</v>
      </c>
      <c r="D14" s="366"/>
      <c r="E14" s="325">
        <f t="shared" ref="E14:E15" si="3">A5</f>
        <v>2021</v>
      </c>
      <c r="F14" s="322">
        <f t="shared" ref="F14:F15" si="4">IF(ISBLANK(G5),"",G5)</f>
        <v>566</v>
      </c>
      <c r="G14" s="322">
        <f t="shared" ref="G14:G15" si="5">IF(ISBLANK(F5),"",F5)</f>
        <v>600</v>
      </c>
      <c r="H14" s="391"/>
      <c r="I14" s="391"/>
      <c r="J14" s="48"/>
      <c r="K14" s="327" t="s">
        <v>544</v>
      </c>
      <c r="L14" s="330">
        <f>IF(ISBLANK(K4),"",K4)</f>
        <v>739</v>
      </c>
      <c r="M14" s="330">
        <f>IF(ISBLANK(K5),"",K5)</f>
        <v>1000</v>
      </c>
      <c r="N14" s="330">
        <f>IF(ISBLANK(K6),"",K6)</f>
        <v>1108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237</v>
      </c>
      <c r="C15" s="323">
        <f t="shared" si="2"/>
        <v>240</v>
      </c>
      <c r="E15" s="326">
        <f t="shared" si="3"/>
        <v>2022</v>
      </c>
      <c r="F15" s="323">
        <f t="shared" si="4"/>
        <v>542</v>
      </c>
      <c r="G15" s="323">
        <f t="shared" si="5"/>
        <v>506</v>
      </c>
      <c r="H15" s="213"/>
      <c r="I15" s="213"/>
      <c r="J15" s="28"/>
      <c r="K15" s="328" t="s">
        <v>543</v>
      </c>
      <c r="L15" s="331">
        <f>IF(ISBLANK(N4),"",N4)</f>
        <v>762</v>
      </c>
      <c r="M15" s="331">
        <f>IF(ISBLANK(N5),"",N5)</f>
        <v>954</v>
      </c>
      <c r="N15" s="331">
        <f>IF(ISBLANK(N6),"",N6)</f>
        <v>1099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739</v>
      </c>
      <c r="M19" s="330">
        <f>IF(ISBLANK(K5),"",K5)</f>
        <v>1000</v>
      </c>
      <c r="N19" s="330">
        <f>IF(ISBLANK(K6),"",K6)</f>
        <v>1108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762</v>
      </c>
      <c r="M20" s="331">
        <f>IF(ISBLANK(N5),"",N5)</f>
        <v>954</v>
      </c>
      <c r="N20" s="331">
        <f>IF(ISBLANK(N6),"",N6)</f>
        <v>1099</v>
      </c>
      <c r="O20" s="366"/>
    </row>
    <row r="21" spans="1:15" x14ac:dyDescent="0.25">
      <c r="A21" s="324">
        <f>A4</f>
        <v>2020</v>
      </c>
      <c r="B21" s="321">
        <f>IF(ISBLANK(D4),"",D4)</f>
        <v>220</v>
      </c>
      <c r="C21" s="321">
        <f>IF(ISBLANK(C4),"",C4)</f>
        <v>245</v>
      </c>
      <c r="E21" s="324">
        <f>A4</f>
        <v>2020</v>
      </c>
      <c r="F21" s="321">
        <f>IF(ISBLANK(G4),"",G4)</f>
        <v>538</v>
      </c>
      <c r="G21" s="321">
        <f>IF(ISBLANK(F4),"",F4)</f>
        <v>603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209</v>
      </c>
      <c r="C22" s="322">
        <f t="shared" ref="C22:C23" si="8">IF(ISBLANK(C5),"",C5)</f>
        <v>227</v>
      </c>
      <c r="E22" s="325">
        <f t="shared" ref="E22:E23" si="9">A5</f>
        <v>2021</v>
      </c>
      <c r="F22" s="322">
        <f t="shared" ref="F22:F23" si="10">IF(ISBLANK(G5),"",G5)</f>
        <v>566</v>
      </c>
      <c r="G22" s="322">
        <f t="shared" ref="G22:G23" si="11">IF(ISBLANK(F5),"",F5)</f>
        <v>600</v>
      </c>
    </row>
    <row r="23" spans="1:15" x14ac:dyDescent="0.25">
      <c r="A23" s="326">
        <f t="shared" si="6"/>
        <v>2022</v>
      </c>
      <c r="B23" s="323">
        <f t="shared" si="7"/>
        <v>237</v>
      </c>
      <c r="C23" s="323">
        <f t="shared" si="8"/>
        <v>240</v>
      </c>
      <c r="E23" s="326">
        <f t="shared" si="9"/>
        <v>2022</v>
      </c>
      <c r="F23" s="323">
        <f t="shared" si="10"/>
        <v>542</v>
      </c>
      <c r="G23" s="323">
        <f t="shared" si="11"/>
        <v>506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28</v>
      </c>
      <c r="C5" s="613"/>
      <c r="D5" s="613"/>
      <c r="E5" s="601">
        <v>70</v>
      </c>
      <c r="F5" s="618"/>
      <c r="G5" s="947"/>
      <c r="H5" s="601">
        <v>356</v>
      </c>
      <c r="I5" s="618">
        <v>81</v>
      </c>
      <c r="J5" s="618">
        <v>275</v>
      </c>
      <c r="K5" s="618"/>
      <c r="L5" s="947"/>
    </row>
    <row r="6" spans="1:12" x14ac:dyDescent="0.25">
      <c r="A6" s="288">
        <v>2021</v>
      </c>
      <c r="B6" s="603">
        <v>28</v>
      </c>
      <c r="C6" s="614"/>
      <c r="D6" s="614"/>
      <c r="E6" s="1043">
        <v>94</v>
      </c>
      <c r="F6" s="1037"/>
      <c r="G6" s="982"/>
      <c r="H6" s="1043">
        <v>407</v>
      </c>
      <c r="I6" s="1037">
        <v>109</v>
      </c>
      <c r="J6" s="1037">
        <v>298</v>
      </c>
      <c r="K6" s="1037"/>
      <c r="L6" s="982"/>
    </row>
    <row r="7" spans="1:12" x14ac:dyDescent="0.25">
      <c r="A7" s="220">
        <v>2022</v>
      </c>
      <c r="B7" s="603">
        <v>26</v>
      </c>
      <c r="C7" s="614"/>
      <c r="D7" s="614"/>
      <c r="E7" s="1043">
        <v>100</v>
      </c>
      <c r="F7" s="1037"/>
      <c r="G7" s="982"/>
      <c r="H7" s="1043">
        <v>405</v>
      </c>
      <c r="I7" s="1037">
        <v>119</v>
      </c>
      <c r="J7" s="1037">
        <v>286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119</v>
      </c>
    </row>
    <row r="15" spans="1:12" ht="30" x14ac:dyDescent="0.25">
      <c r="A15" s="835" t="s">
        <v>1551</v>
      </c>
      <c r="B15" s="625">
        <f>IF(ISBLANK(J7),"",J7)</f>
        <v>286</v>
      </c>
    </row>
    <row r="17" spans="1:2" x14ac:dyDescent="0.25">
      <c r="A17" s="627" t="s">
        <v>1548</v>
      </c>
      <c r="B17" s="623">
        <f>IF(ISBLANK(I7),"",I7)</f>
        <v>119</v>
      </c>
    </row>
    <row r="18" spans="1:2" x14ac:dyDescent="0.25">
      <c r="A18" s="629" t="s">
        <v>1549</v>
      </c>
      <c r="B18" s="625">
        <f>IF(ISBLANK(J7),"",J7)</f>
        <v>286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55</v>
      </c>
      <c r="C4" s="55">
        <v>2016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30.9</v>
      </c>
      <c r="C5" s="61">
        <v>2016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55</v>
      </c>
      <c r="C10" s="616">
        <v>30.9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/>
      <c r="C14" s="73"/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/>
      <c r="C4" s="55"/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2095.88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6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3.8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39</v>
      </c>
      <c r="C12" s="61">
        <v>2021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/>
      <c r="C5" s="613"/>
      <c r="D5" s="753">
        <v>21738</v>
      </c>
      <c r="E5" s="753">
        <v>38</v>
      </c>
      <c r="G5" s="360">
        <v>2014</v>
      </c>
      <c r="H5" s="70">
        <v>3277.75</v>
      </c>
      <c r="I5" s="55">
        <v>1676</v>
      </c>
      <c r="J5" s="55">
        <v>1601.75</v>
      </c>
      <c r="K5" s="71">
        <v>9</v>
      </c>
    </row>
    <row r="6" spans="1:12" x14ac:dyDescent="0.25">
      <c r="A6" s="288">
        <v>2021</v>
      </c>
      <c r="B6" s="603"/>
      <c r="C6" s="614"/>
      <c r="D6" s="961">
        <v>22240</v>
      </c>
      <c r="E6" s="961">
        <v>39</v>
      </c>
      <c r="G6" s="482">
        <v>2017</v>
      </c>
      <c r="H6" s="214">
        <v>2095.89</v>
      </c>
      <c r="I6" s="58">
        <v>1616</v>
      </c>
      <c r="J6" s="58">
        <v>479.89</v>
      </c>
      <c r="K6" s="216">
        <v>6</v>
      </c>
    </row>
    <row r="7" spans="1:12" x14ac:dyDescent="0.25">
      <c r="A7" s="220">
        <v>2022</v>
      </c>
      <c r="B7" s="603"/>
      <c r="C7" s="614"/>
      <c r="D7" s="961"/>
      <c r="E7" s="961"/>
      <c r="G7" s="484">
        <v>2020</v>
      </c>
      <c r="H7" s="72">
        <v>2095.88</v>
      </c>
      <c r="I7" s="61">
        <v>1616</v>
      </c>
      <c r="J7" s="61">
        <v>479.88</v>
      </c>
      <c r="K7" s="73">
        <v>6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 t="str">
        <f>IF(ISBLANK(C7),"",C7)</f>
        <v/>
      </c>
      <c r="D14" s="633">
        <f>A5</f>
        <v>2020</v>
      </c>
      <c r="E14" s="627">
        <f>IF(ISBLANK(D5),"",D5)</f>
        <v>21738</v>
      </c>
      <c r="F14" s="213"/>
      <c r="G14" s="636" t="s">
        <v>933</v>
      </c>
      <c r="H14" s="623">
        <f>IF(ISBLANK(J7),"",J7)</f>
        <v>479.88</v>
      </c>
      <c r="I14" s="213"/>
      <c r="J14" s="213"/>
    </row>
    <row r="15" spans="1:12" x14ac:dyDescent="0.25">
      <c r="A15" s="872" t="s">
        <v>16</v>
      </c>
      <c r="B15" s="632" t="str">
        <f>IF(ISBLANK(B7),"",B7)</f>
        <v/>
      </c>
      <c r="D15" s="634">
        <f t="shared" ref="D15:D16" si="0">A6</f>
        <v>2021</v>
      </c>
      <c r="E15" s="628">
        <f>IF(ISBLANK(D6),"",D6)</f>
        <v>22240</v>
      </c>
      <c r="F15" s="213"/>
      <c r="G15" s="637" t="s">
        <v>934</v>
      </c>
      <c r="H15" s="625">
        <f>IF(ISBLANK(I7),"",I7)</f>
        <v>1616</v>
      </c>
      <c r="I15" s="213"/>
      <c r="J15" s="213"/>
    </row>
    <row r="16" spans="1:12" x14ac:dyDescent="0.25">
      <c r="D16" s="635">
        <f t="shared" si="0"/>
        <v>2022</v>
      </c>
      <c r="E16" s="629" t="str">
        <f>IF(ISBLANK(D7),"",D7)</f>
        <v/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 t="str">
        <f>IF(ISBLANK(C7),"",C7)</f>
        <v/>
      </c>
      <c r="F19" s="255"/>
      <c r="G19" s="636" t="s">
        <v>537</v>
      </c>
      <c r="H19" s="623">
        <f>IF(ISBLANK(J7),"",J7)</f>
        <v>479.88</v>
      </c>
      <c r="I19" s="213"/>
      <c r="J19" s="213"/>
      <c r="N19" s="255"/>
    </row>
    <row r="20" spans="1:14" x14ac:dyDescent="0.25">
      <c r="A20" s="872" t="s">
        <v>506</v>
      </c>
      <c r="B20" s="632" t="str">
        <f>IF(ISBLANK(B7),"",B7)</f>
        <v/>
      </c>
      <c r="F20" s="255"/>
      <c r="G20" s="637" t="s">
        <v>536</v>
      </c>
      <c r="H20" s="625">
        <f>IF(ISBLANK(I7),"",I7)</f>
        <v>1616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3.5</v>
      </c>
      <c r="C5" s="1101"/>
      <c r="D5" s="1102"/>
      <c r="E5" s="1101"/>
      <c r="F5" s="1102"/>
    </row>
    <row r="6" spans="1:9" x14ac:dyDescent="0.25">
      <c r="A6" s="220">
        <v>2021</v>
      </c>
      <c r="B6" s="1101">
        <v>3.5</v>
      </c>
      <c r="C6" s="1101"/>
      <c r="D6" s="1102"/>
      <c r="E6" s="1101"/>
      <c r="F6" s="1102"/>
    </row>
    <row r="7" spans="1:9" x14ac:dyDescent="0.25">
      <c r="A7" s="221">
        <v>2022</v>
      </c>
      <c r="B7" s="73">
        <v>3.8</v>
      </c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8771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6525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2246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25569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19498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6071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3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2.7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7686</v>
      </c>
      <c r="C5" s="460">
        <v>6765</v>
      </c>
      <c r="D5" s="460">
        <v>921</v>
      </c>
      <c r="E5" s="459">
        <v>23785</v>
      </c>
      <c r="F5" s="460">
        <v>20841</v>
      </c>
      <c r="G5" s="460">
        <v>2944</v>
      </c>
      <c r="H5" s="459">
        <v>3.1</v>
      </c>
      <c r="I5" s="765">
        <v>3.2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7748</v>
      </c>
      <c r="C6" s="460">
        <v>6254</v>
      </c>
      <c r="D6" s="460">
        <v>1494</v>
      </c>
      <c r="E6" s="459">
        <v>26504</v>
      </c>
      <c r="F6" s="460">
        <v>19356</v>
      </c>
      <c r="G6" s="460">
        <v>7148</v>
      </c>
      <c r="H6" s="459">
        <v>3.1</v>
      </c>
      <c r="I6" s="765">
        <v>4.8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8771</v>
      </c>
      <c r="C7" s="614">
        <v>6525</v>
      </c>
      <c r="D7" s="614">
        <v>2246</v>
      </c>
      <c r="E7" s="603">
        <v>25569</v>
      </c>
      <c r="F7" s="614">
        <v>19498</v>
      </c>
      <c r="G7" s="614">
        <v>6071</v>
      </c>
      <c r="H7" s="949">
        <v>3</v>
      </c>
      <c r="I7" s="950">
        <v>2.7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7686</v>
      </c>
      <c r="C14" s="676">
        <f t="shared" ref="C14:D14" si="0">IF(ISBLANK(C5),"",C5)</f>
        <v>6765</v>
      </c>
      <c r="D14" s="671">
        <f t="shared" si="0"/>
        <v>921</v>
      </c>
      <c r="F14" s="886">
        <f>A5</f>
        <v>2020</v>
      </c>
      <c r="G14" s="676">
        <f>IF(ISBLANK(E5),"",E5)</f>
        <v>23785</v>
      </c>
      <c r="H14" s="676">
        <f t="shared" ref="H14:I16" si="1">IF(ISBLANK(F5),"",F5)</f>
        <v>20841</v>
      </c>
      <c r="I14" s="671">
        <f t="shared" si="1"/>
        <v>2944</v>
      </c>
      <c r="J14" s="758"/>
      <c r="K14" s="886">
        <f>A5</f>
        <v>2020</v>
      </c>
      <c r="L14" s="676">
        <f>IF(ISBLANK(H5),"",H5)</f>
        <v>3.1</v>
      </c>
      <c r="M14" s="671">
        <f>IF(ISBLANK(I5),"",I5)</f>
        <v>3.2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7748</v>
      </c>
      <c r="C15" s="881">
        <f t="shared" si="3"/>
        <v>6254</v>
      </c>
      <c r="D15" s="888">
        <f t="shared" si="3"/>
        <v>1494</v>
      </c>
      <c r="F15" s="892">
        <f t="shared" ref="F15:F16" si="4">A6</f>
        <v>2021</v>
      </c>
      <c r="G15" s="855">
        <f t="shared" ref="G15:G16" si="5">IF(ISBLANK(E6),"",E6)</f>
        <v>26504</v>
      </c>
      <c r="H15" s="855">
        <f t="shared" si="1"/>
        <v>19356</v>
      </c>
      <c r="I15" s="672">
        <f t="shared" si="1"/>
        <v>7148</v>
      </c>
      <c r="J15" s="213"/>
      <c r="K15" s="892">
        <f t="shared" ref="K15:K16" si="6">A6</f>
        <v>2021</v>
      </c>
      <c r="L15" s="855">
        <f t="shared" ref="L15:M16" si="7">IF(ISBLANK(H6),"",H6)</f>
        <v>3.1</v>
      </c>
      <c r="M15" s="672">
        <f t="shared" si="7"/>
        <v>4.8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8771</v>
      </c>
      <c r="C16" s="890">
        <f t="shared" si="3"/>
        <v>6525</v>
      </c>
      <c r="D16" s="891">
        <f t="shared" si="3"/>
        <v>2246</v>
      </c>
      <c r="F16" s="893">
        <f t="shared" si="4"/>
        <v>2022</v>
      </c>
      <c r="G16" s="678">
        <f t="shared" si="5"/>
        <v>25569</v>
      </c>
      <c r="H16" s="678">
        <f t="shared" si="1"/>
        <v>19498</v>
      </c>
      <c r="I16" s="673">
        <f t="shared" si="1"/>
        <v>6071</v>
      </c>
      <c r="J16" s="213"/>
      <c r="K16" s="893">
        <f t="shared" si="6"/>
        <v>2022</v>
      </c>
      <c r="L16" s="678">
        <f t="shared" si="7"/>
        <v>3</v>
      </c>
      <c r="M16" s="673">
        <f t="shared" si="7"/>
        <v>2.7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7686</v>
      </c>
      <c r="C22" s="676">
        <f t="shared" ref="C22:D22" si="8">IF(ISBLANK(C5),"",C5)</f>
        <v>6765</v>
      </c>
      <c r="D22" s="671">
        <f t="shared" si="8"/>
        <v>921</v>
      </c>
      <c r="F22" s="886">
        <f>A5</f>
        <v>2020</v>
      </c>
      <c r="G22" s="676">
        <f>IF(ISBLANK(E5),"",E5)</f>
        <v>23785</v>
      </c>
      <c r="H22" s="676">
        <f t="shared" ref="H22:I24" si="9">IF(ISBLANK(F5),"",F5)</f>
        <v>20841</v>
      </c>
      <c r="I22" s="671">
        <f t="shared" si="9"/>
        <v>2944</v>
      </c>
      <c r="J22" s="758"/>
      <c r="K22" s="886">
        <f>A5</f>
        <v>2020</v>
      </c>
      <c r="L22" s="676">
        <f>IF(ISBLANK(H5),"",H5)</f>
        <v>3.1</v>
      </c>
      <c r="M22" s="671">
        <f>IF(ISBLANK(I5),"",I5)</f>
        <v>3.2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7748</v>
      </c>
      <c r="C23" s="855">
        <f t="shared" si="11"/>
        <v>6254</v>
      </c>
      <c r="D23" s="672">
        <f t="shared" si="11"/>
        <v>1494</v>
      </c>
      <c r="F23" s="892">
        <f t="shared" ref="F23:F24" si="12">A6</f>
        <v>2021</v>
      </c>
      <c r="G23" s="855">
        <f t="shared" ref="G23:G24" si="13">IF(ISBLANK(E6),"",E6)</f>
        <v>26504</v>
      </c>
      <c r="H23" s="855">
        <f t="shared" si="9"/>
        <v>19356</v>
      </c>
      <c r="I23" s="672">
        <f t="shared" si="9"/>
        <v>7148</v>
      </c>
      <c r="J23" s="213"/>
      <c r="K23" s="892">
        <f t="shared" ref="K23:K24" si="14">A6</f>
        <v>2021</v>
      </c>
      <c r="L23" s="855">
        <f t="shared" ref="L23:M24" si="15">IF(ISBLANK(H6),"",H6)</f>
        <v>3.1</v>
      </c>
      <c r="M23" s="672">
        <f t="shared" si="15"/>
        <v>4.8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8771</v>
      </c>
      <c r="C24" s="678">
        <f t="shared" si="11"/>
        <v>6525</v>
      </c>
      <c r="D24" s="673">
        <f t="shared" si="11"/>
        <v>2246</v>
      </c>
      <c r="F24" s="893">
        <f t="shared" si="12"/>
        <v>2022</v>
      </c>
      <c r="G24" s="678">
        <f t="shared" si="13"/>
        <v>25569</v>
      </c>
      <c r="H24" s="678">
        <f t="shared" si="9"/>
        <v>19498</v>
      </c>
      <c r="I24" s="673">
        <f t="shared" si="9"/>
        <v>6071</v>
      </c>
      <c r="J24" s="213"/>
      <c r="K24" s="893">
        <f t="shared" si="14"/>
        <v>2022</v>
      </c>
      <c r="L24" s="678">
        <f t="shared" si="15"/>
        <v>3</v>
      </c>
      <c r="M24" s="673">
        <f t="shared" si="15"/>
        <v>2.7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160</v>
      </c>
      <c r="C3" s="71">
        <v>45</v>
      </c>
      <c r="D3" s="71">
        <v>13.7</v>
      </c>
      <c r="F3" s="105" t="s">
        <v>545</v>
      </c>
      <c r="G3" s="97">
        <f>IF(ISBLANK(B3),"",B3)</f>
        <v>160</v>
      </c>
      <c r="H3" s="97">
        <f>IF(ISBLANK(B4),"",B4)</f>
        <v>222</v>
      </c>
      <c r="I3" s="97">
        <f>IF(ISBLANK(B5),"",B5)</f>
        <v>231</v>
      </c>
      <c r="J3" s="367"/>
    </row>
    <row r="4" spans="1:12" x14ac:dyDescent="0.25">
      <c r="A4" s="288">
        <v>2021</v>
      </c>
      <c r="B4" s="216">
        <v>222</v>
      </c>
      <c r="C4" s="216">
        <v>25</v>
      </c>
      <c r="D4" s="216">
        <v>13.5</v>
      </c>
      <c r="F4" s="130" t="s">
        <v>546</v>
      </c>
      <c r="G4" s="98">
        <f>IF(ISBLANK(C3),"",C3)</f>
        <v>45</v>
      </c>
      <c r="H4" s="98">
        <f>IF(ISBLANK(C4),"",C4)</f>
        <v>25</v>
      </c>
      <c r="I4" s="98">
        <f>IF(ISBLANK(C5),"",C5)</f>
        <v>29</v>
      </c>
      <c r="J4" s="367"/>
    </row>
    <row r="5" spans="1:12" x14ac:dyDescent="0.25">
      <c r="A5" s="220">
        <v>2022</v>
      </c>
      <c r="B5" s="170">
        <v>231</v>
      </c>
      <c r="C5" s="170">
        <v>29</v>
      </c>
      <c r="D5" s="170">
        <v>14.6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160</v>
      </c>
      <c r="H8" s="97">
        <f>IF(ISBLANK(B4),"",B4)</f>
        <v>222</v>
      </c>
      <c r="I8" s="97">
        <f>IF(ISBLANK(B5),"",B5)</f>
        <v>231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45</v>
      </c>
      <c r="H9" s="98">
        <f>IF(ISBLANK(C4),"",C4)</f>
        <v>25</v>
      </c>
      <c r="I9" s="98">
        <f>IF(ISBLANK(C5),"",C5)</f>
        <v>29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13.7</v>
      </c>
      <c r="H13" s="132">
        <f>IF(ISBLANK(D4),"",D4)</f>
        <v>13.5</v>
      </c>
      <c r="I13" s="132">
        <f>IF(ISBLANK(D5),"",D5)</f>
        <v>14.6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1183</v>
      </c>
      <c r="C4" s="110">
        <v>1206</v>
      </c>
      <c r="E4" s="29" t="s">
        <v>548</v>
      </c>
      <c r="F4" s="165">
        <f>B4/($B$22+$C$22)*100</f>
        <v>2.0844345772985164</v>
      </c>
      <c r="G4" s="165">
        <f>C4/($B$22+$C$22)*100</f>
        <v>2.1249603552172536</v>
      </c>
      <c r="J4" s="29" t="s">
        <v>548</v>
      </c>
      <c r="K4" s="165">
        <f>G4</f>
        <v>2.1249603552172536</v>
      </c>
    </row>
    <row r="5" spans="1:11" x14ac:dyDescent="0.25">
      <c r="A5" s="204" t="s">
        <v>549</v>
      </c>
      <c r="B5" s="214">
        <v>1245</v>
      </c>
      <c r="C5" s="162">
        <v>1323</v>
      </c>
      <c r="E5" s="29" t="s">
        <v>549</v>
      </c>
      <c r="F5" s="165">
        <f t="shared" ref="F5:G21" si="0">B5/($B$22+$C$22)*100</f>
        <v>2.193677978644677</v>
      </c>
      <c r="G5" s="165">
        <f t="shared" si="0"/>
        <v>2.3311132254995242</v>
      </c>
      <c r="J5" s="29" t="s">
        <v>549</v>
      </c>
      <c r="K5" s="165">
        <f t="shared" ref="K5:K21" si="1">G5</f>
        <v>2.3311132254995242</v>
      </c>
    </row>
    <row r="6" spans="1:11" x14ac:dyDescent="0.25">
      <c r="A6" s="204" t="s">
        <v>550</v>
      </c>
      <c r="B6" s="214">
        <v>1332</v>
      </c>
      <c r="C6" s="162">
        <v>1333</v>
      </c>
      <c r="E6" s="29" t="s">
        <v>550</v>
      </c>
      <c r="F6" s="165">
        <f t="shared" si="0"/>
        <v>2.3469711385981604</v>
      </c>
      <c r="G6" s="165">
        <f t="shared" si="0"/>
        <v>2.3487331289424533</v>
      </c>
      <c r="J6" s="29" t="s">
        <v>550</v>
      </c>
      <c r="K6" s="165">
        <f t="shared" si="1"/>
        <v>2.3487331289424533</v>
      </c>
    </row>
    <row r="7" spans="1:11" x14ac:dyDescent="0.25">
      <c r="A7" s="204" t="s">
        <v>551</v>
      </c>
      <c r="B7" s="214">
        <v>1421</v>
      </c>
      <c r="C7" s="162">
        <v>1464</v>
      </c>
      <c r="E7" s="29" t="s">
        <v>551</v>
      </c>
      <c r="F7" s="165">
        <f t="shared" si="0"/>
        <v>2.5037882792402297</v>
      </c>
      <c r="G7" s="165">
        <f t="shared" si="0"/>
        <v>2.5795538640448248</v>
      </c>
      <c r="J7" s="29" t="s">
        <v>551</v>
      </c>
      <c r="K7" s="165">
        <f t="shared" si="1"/>
        <v>2.5795538640448248</v>
      </c>
    </row>
    <row r="8" spans="1:11" x14ac:dyDescent="0.25">
      <c r="A8" s="204" t="s">
        <v>552</v>
      </c>
      <c r="B8" s="214">
        <v>1389</v>
      </c>
      <c r="C8" s="162">
        <v>1450</v>
      </c>
      <c r="E8" s="29" t="s">
        <v>552</v>
      </c>
      <c r="F8" s="165">
        <f t="shared" si="0"/>
        <v>2.4474045882228563</v>
      </c>
      <c r="G8" s="165">
        <f t="shared" si="0"/>
        <v>2.5548859992247244</v>
      </c>
      <c r="J8" s="29" t="s">
        <v>552</v>
      </c>
      <c r="K8" s="165">
        <f t="shared" si="1"/>
        <v>2.5548859992247244</v>
      </c>
    </row>
    <row r="9" spans="1:11" x14ac:dyDescent="0.25">
      <c r="A9" s="204" t="s">
        <v>553</v>
      </c>
      <c r="B9" s="214">
        <v>1480</v>
      </c>
      <c r="C9" s="162">
        <v>1760</v>
      </c>
      <c r="E9" s="29" t="s">
        <v>553</v>
      </c>
      <c r="F9" s="165">
        <f t="shared" si="0"/>
        <v>2.6077457095535115</v>
      </c>
      <c r="G9" s="165">
        <f t="shared" si="0"/>
        <v>3.1011030059555273</v>
      </c>
      <c r="J9" s="29" t="s">
        <v>553</v>
      </c>
      <c r="K9" s="165">
        <f t="shared" si="1"/>
        <v>3.1011030059555273</v>
      </c>
    </row>
    <row r="10" spans="1:11" x14ac:dyDescent="0.25">
      <c r="A10" s="204" t="s">
        <v>554</v>
      </c>
      <c r="B10" s="214">
        <v>1561</v>
      </c>
      <c r="C10" s="162">
        <v>1822</v>
      </c>
      <c r="E10" s="29" t="s">
        <v>554</v>
      </c>
      <c r="F10" s="165">
        <f t="shared" si="0"/>
        <v>2.7504669274412379</v>
      </c>
      <c r="G10" s="165">
        <f t="shared" si="0"/>
        <v>3.2103464073016883</v>
      </c>
      <c r="J10" s="29" t="s">
        <v>554</v>
      </c>
      <c r="K10" s="165">
        <f t="shared" si="1"/>
        <v>3.2103464073016883</v>
      </c>
    </row>
    <row r="11" spans="1:11" x14ac:dyDescent="0.25">
      <c r="A11" s="204" t="s">
        <v>555</v>
      </c>
      <c r="B11" s="214">
        <v>1849</v>
      </c>
      <c r="C11" s="162">
        <v>2013</v>
      </c>
      <c r="E11" s="29" t="s">
        <v>555</v>
      </c>
      <c r="F11" s="165">
        <f t="shared" si="0"/>
        <v>3.2579201465975967</v>
      </c>
      <c r="G11" s="165">
        <f t="shared" si="0"/>
        <v>3.5468865630616344</v>
      </c>
      <c r="J11" s="29" t="s">
        <v>555</v>
      </c>
      <c r="K11" s="165">
        <f t="shared" si="1"/>
        <v>3.5468865630616344</v>
      </c>
    </row>
    <row r="12" spans="1:11" x14ac:dyDescent="0.25">
      <c r="A12" s="204" t="s">
        <v>556</v>
      </c>
      <c r="B12" s="214">
        <v>1982</v>
      </c>
      <c r="C12" s="162">
        <v>2205</v>
      </c>
      <c r="E12" s="29" t="s">
        <v>556</v>
      </c>
      <c r="F12" s="165">
        <f t="shared" si="0"/>
        <v>3.4922648623885539</v>
      </c>
      <c r="G12" s="165">
        <f t="shared" si="0"/>
        <v>3.8851887091658739</v>
      </c>
      <c r="J12" s="29" t="s">
        <v>556</v>
      </c>
      <c r="K12" s="165">
        <f t="shared" si="1"/>
        <v>3.8851887091658739</v>
      </c>
    </row>
    <row r="13" spans="1:11" x14ac:dyDescent="0.25">
      <c r="A13" s="204" t="s">
        <v>557</v>
      </c>
      <c r="B13" s="214">
        <v>2138</v>
      </c>
      <c r="C13" s="162">
        <v>2218</v>
      </c>
      <c r="E13" s="29" t="s">
        <v>557</v>
      </c>
      <c r="F13" s="165">
        <f t="shared" si="0"/>
        <v>3.7671353560982488</v>
      </c>
      <c r="G13" s="165">
        <f t="shared" si="0"/>
        <v>3.9080945836416818</v>
      </c>
      <c r="J13" s="29" t="s">
        <v>557</v>
      </c>
      <c r="K13" s="165">
        <f t="shared" si="1"/>
        <v>3.9080945836416818</v>
      </c>
    </row>
    <row r="14" spans="1:11" x14ac:dyDescent="0.25">
      <c r="A14" s="204" t="s">
        <v>558</v>
      </c>
      <c r="B14" s="214">
        <v>2058</v>
      </c>
      <c r="C14" s="162">
        <v>2042</v>
      </c>
      <c r="E14" s="29" t="s">
        <v>558</v>
      </c>
      <c r="F14" s="165">
        <f t="shared" si="0"/>
        <v>3.6261761285548157</v>
      </c>
      <c r="G14" s="165">
        <f t="shared" si="0"/>
        <v>3.5979842830461286</v>
      </c>
      <c r="J14" s="29" t="s">
        <v>558</v>
      </c>
      <c r="K14" s="165">
        <f t="shared" si="1"/>
        <v>3.5979842830461286</v>
      </c>
    </row>
    <row r="15" spans="1:11" x14ac:dyDescent="0.25">
      <c r="A15" s="204" t="s">
        <v>559</v>
      </c>
      <c r="B15" s="214">
        <v>1914</v>
      </c>
      <c r="C15" s="162">
        <v>1783</v>
      </c>
      <c r="E15" s="29" t="s">
        <v>559</v>
      </c>
      <c r="F15" s="165">
        <f t="shared" si="0"/>
        <v>3.3724495189766364</v>
      </c>
      <c r="G15" s="165">
        <f t="shared" si="0"/>
        <v>3.1416287838742645</v>
      </c>
      <c r="J15" s="29" t="s">
        <v>559</v>
      </c>
      <c r="K15" s="165">
        <f t="shared" si="1"/>
        <v>3.1416287838742645</v>
      </c>
    </row>
    <row r="16" spans="1:11" x14ac:dyDescent="0.25">
      <c r="A16" s="204" t="s">
        <v>560</v>
      </c>
      <c r="B16" s="214">
        <v>1977</v>
      </c>
      <c r="C16" s="162">
        <v>1770</v>
      </c>
      <c r="E16" s="29" t="s">
        <v>560</v>
      </c>
      <c r="F16" s="165">
        <f t="shared" si="0"/>
        <v>3.4834549106670893</v>
      </c>
      <c r="G16" s="165">
        <f t="shared" si="0"/>
        <v>3.1187229093984565</v>
      </c>
      <c r="J16" s="29" t="s">
        <v>560</v>
      </c>
      <c r="K16" s="165">
        <f t="shared" si="1"/>
        <v>3.1187229093984565</v>
      </c>
    </row>
    <row r="17" spans="1:11" x14ac:dyDescent="0.25">
      <c r="A17" s="204" t="s">
        <v>561</v>
      </c>
      <c r="B17" s="214">
        <v>2390</v>
      </c>
      <c r="C17" s="162">
        <v>2035</v>
      </c>
      <c r="E17" s="29" t="s">
        <v>561</v>
      </c>
      <c r="F17" s="165">
        <f t="shared" si="0"/>
        <v>4.2111569228600629</v>
      </c>
      <c r="G17" s="165">
        <f t="shared" si="0"/>
        <v>3.5856503506360786</v>
      </c>
      <c r="J17" s="29" t="s">
        <v>561</v>
      </c>
      <c r="K17" s="165">
        <f t="shared" si="1"/>
        <v>3.5856503506360786</v>
      </c>
    </row>
    <row r="18" spans="1:11" x14ac:dyDescent="0.25">
      <c r="A18" s="204" t="s">
        <v>562</v>
      </c>
      <c r="B18" s="214">
        <v>2297</v>
      </c>
      <c r="C18" s="162">
        <v>1784</v>
      </c>
      <c r="E18" s="29" t="s">
        <v>562</v>
      </c>
      <c r="F18" s="165">
        <f t="shared" si="0"/>
        <v>4.0472918208408215</v>
      </c>
      <c r="G18" s="165">
        <f t="shared" si="0"/>
        <v>3.1433907742185574</v>
      </c>
      <c r="J18" s="29" t="s">
        <v>562</v>
      </c>
      <c r="K18" s="165">
        <f t="shared" si="1"/>
        <v>3.1433907742185574</v>
      </c>
    </row>
    <row r="19" spans="1:11" x14ac:dyDescent="0.25">
      <c r="A19" s="204" t="s">
        <v>563</v>
      </c>
      <c r="B19" s="214">
        <v>1248</v>
      </c>
      <c r="C19" s="162">
        <v>868</v>
      </c>
      <c r="E19" s="29" t="s">
        <v>563</v>
      </c>
      <c r="F19" s="165">
        <f t="shared" si="0"/>
        <v>2.1989639496775557</v>
      </c>
      <c r="G19" s="165">
        <f t="shared" si="0"/>
        <v>1.5294076188462487</v>
      </c>
      <c r="J19" s="29" t="s">
        <v>563</v>
      </c>
      <c r="K19" s="165">
        <f t="shared" si="1"/>
        <v>1.5294076188462487</v>
      </c>
    </row>
    <row r="20" spans="1:11" x14ac:dyDescent="0.25">
      <c r="A20" s="204" t="s">
        <v>564</v>
      </c>
      <c r="B20" s="214">
        <v>833</v>
      </c>
      <c r="C20" s="162">
        <v>491</v>
      </c>
      <c r="E20" s="29" t="s">
        <v>564</v>
      </c>
      <c r="F20" s="165">
        <f t="shared" si="0"/>
        <v>1.4677379567959967</v>
      </c>
      <c r="G20" s="165">
        <f t="shared" si="0"/>
        <v>0.86513725904782035</v>
      </c>
      <c r="J20" s="29" t="s">
        <v>564</v>
      </c>
      <c r="K20" s="165">
        <f t="shared" si="1"/>
        <v>0.86513725904782035</v>
      </c>
    </row>
    <row r="21" spans="1:11" x14ac:dyDescent="0.25">
      <c r="A21" s="205" t="s">
        <v>565</v>
      </c>
      <c r="B21" s="72">
        <v>590</v>
      </c>
      <c r="C21" s="111">
        <v>300</v>
      </c>
      <c r="E21" s="31" t="s">
        <v>565</v>
      </c>
      <c r="F21" s="165">
        <f t="shared" si="0"/>
        <v>1.0395743031328188</v>
      </c>
      <c r="G21" s="165">
        <f t="shared" si="0"/>
        <v>0.52859710328787402</v>
      </c>
      <c r="J21" s="31" t="s">
        <v>565</v>
      </c>
      <c r="K21" s="212">
        <f t="shared" si="1"/>
        <v>0.52859710328787402</v>
      </c>
    </row>
    <row r="22" spans="1:11" x14ac:dyDescent="0.25">
      <c r="A22" s="311" t="s">
        <v>16</v>
      </c>
      <c r="B22" s="121">
        <f>SUM(B4:B21)</f>
        <v>28887</v>
      </c>
      <c r="C22" s="124">
        <f>SUM(C4:C21)</f>
        <v>27867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3479</v>
      </c>
      <c r="C3" s="110">
        <v>996</v>
      </c>
      <c r="E3" s="299" t="s">
        <v>717</v>
      </c>
      <c r="F3" s="71">
        <v>53.8</v>
      </c>
      <c r="G3" s="71">
        <v>57.37</v>
      </c>
      <c r="K3" s="122" t="s">
        <v>16</v>
      </c>
      <c r="L3" s="71">
        <v>2.99</v>
      </c>
      <c r="M3" s="71">
        <v>2.61</v>
      </c>
    </row>
    <row r="4" spans="1:16" x14ac:dyDescent="0.25">
      <c r="A4" s="204" t="s">
        <v>712</v>
      </c>
      <c r="B4" s="214">
        <v>3940</v>
      </c>
      <c r="C4" s="162">
        <v>998</v>
      </c>
      <c r="E4" s="300" t="s">
        <v>718</v>
      </c>
      <c r="F4" s="216">
        <v>39.42</v>
      </c>
      <c r="G4" s="216">
        <v>35.119999999999997</v>
      </c>
      <c r="K4" s="217" t="s">
        <v>212</v>
      </c>
      <c r="L4" s="216">
        <v>2.83</v>
      </c>
      <c r="M4" s="216">
        <v>2.5</v>
      </c>
      <c r="N4" s="213"/>
    </row>
    <row r="5" spans="1:16" x14ac:dyDescent="0.25">
      <c r="A5" s="204" t="s">
        <v>713</v>
      </c>
      <c r="B5" s="214">
        <v>3172</v>
      </c>
      <c r="C5" s="162">
        <v>762</v>
      </c>
      <c r="E5" s="300" t="s">
        <v>719</v>
      </c>
      <c r="F5" s="216">
        <v>5.69</v>
      </c>
      <c r="G5" s="216">
        <v>6.09</v>
      </c>
      <c r="K5" s="123" t="s">
        <v>213</v>
      </c>
      <c r="L5" s="73">
        <v>3.46</v>
      </c>
      <c r="M5" s="73">
        <v>2.99</v>
      </c>
      <c r="N5" s="213"/>
    </row>
    <row r="6" spans="1:16" x14ac:dyDescent="0.25">
      <c r="A6" s="204" t="s">
        <v>714</v>
      </c>
      <c r="B6" s="214">
        <v>3043</v>
      </c>
      <c r="C6" s="162">
        <v>760</v>
      </c>
      <c r="E6" s="300" t="s">
        <v>720</v>
      </c>
      <c r="F6" s="216">
        <v>0.78</v>
      </c>
      <c r="G6" s="216">
        <v>1.02</v>
      </c>
      <c r="K6" s="228"/>
      <c r="L6" s="166"/>
      <c r="M6" s="213"/>
    </row>
    <row r="7" spans="1:16" x14ac:dyDescent="0.25">
      <c r="A7" s="204" t="s">
        <v>715</v>
      </c>
      <c r="B7" s="214">
        <v>1135</v>
      </c>
      <c r="C7" s="162">
        <v>649</v>
      </c>
      <c r="E7" s="301" t="s">
        <v>721</v>
      </c>
      <c r="F7" s="73">
        <v>0.32</v>
      </c>
      <c r="G7" s="73">
        <v>0.4</v>
      </c>
      <c r="K7" s="229"/>
      <c r="L7" s="213"/>
      <c r="M7" s="213"/>
    </row>
    <row r="8" spans="1:16" x14ac:dyDescent="0.25">
      <c r="A8" s="205" t="s">
        <v>716</v>
      </c>
      <c r="B8" s="72">
        <v>827</v>
      </c>
      <c r="C8" s="111">
        <v>890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19.70326409495549</v>
      </c>
      <c r="C13" s="303">
        <f>B3/SUM(B3:B8)*100</f>
        <v>22.307001795332138</v>
      </c>
      <c r="E13" s="219" t="s">
        <v>844</v>
      </c>
      <c r="F13" s="291">
        <f>IF(ISBLANK(F3),"",F3)</f>
        <v>53.8</v>
      </c>
      <c r="G13" s="291">
        <f>IF(ISBLANK(G3),"",G3)</f>
        <v>57.37</v>
      </c>
    </row>
    <row r="14" spans="1:16" x14ac:dyDescent="0.25">
      <c r="A14" s="222" t="s">
        <v>833</v>
      </c>
      <c r="B14" s="307">
        <f>C4/SUM(C3:C8)*100</f>
        <v>19.742828882294759</v>
      </c>
      <c r="C14" s="304">
        <f>B4/SUM(B3:B8)*100</f>
        <v>25.262887919979484</v>
      </c>
      <c r="E14" s="288" t="s">
        <v>845</v>
      </c>
      <c r="F14" s="292">
        <f t="shared" ref="F14:G17" si="0">IF(ISBLANK(F4),"",F4)</f>
        <v>39.42</v>
      </c>
      <c r="G14" s="292">
        <f t="shared" si="0"/>
        <v>35.119999999999997</v>
      </c>
    </row>
    <row r="15" spans="1:16" x14ac:dyDescent="0.25">
      <c r="A15" s="222" t="s">
        <v>834</v>
      </c>
      <c r="B15" s="307">
        <f>C5/SUM(C3:C8)*100</f>
        <v>15.074183976261127</v>
      </c>
      <c r="C15" s="304">
        <f>B5/SUM(B3:B8)*100</f>
        <v>20.338548345729674</v>
      </c>
      <c r="E15" s="288" t="s">
        <v>846</v>
      </c>
      <c r="F15" s="292">
        <f t="shared" si="0"/>
        <v>5.69</v>
      </c>
      <c r="G15" s="292">
        <f t="shared" si="0"/>
        <v>6.09</v>
      </c>
    </row>
    <row r="16" spans="1:16" x14ac:dyDescent="0.25">
      <c r="A16" s="222" t="s">
        <v>835</v>
      </c>
      <c r="B16" s="307">
        <f>C6/SUM(C3:C8)*100</f>
        <v>15.034619188921861</v>
      </c>
      <c r="C16" s="304">
        <f>B6/SUM(B3:B8)*100</f>
        <v>19.5114131828674</v>
      </c>
      <c r="E16" s="288" t="s">
        <v>847</v>
      </c>
      <c r="F16" s="292">
        <f t="shared" si="0"/>
        <v>0.78</v>
      </c>
      <c r="G16" s="292">
        <f t="shared" si="0"/>
        <v>1.02</v>
      </c>
    </row>
    <row r="17" spans="1:18" x14ac:dyDescent="0.25">
      <c r="A17" s="222" t="s">
        <v>836</v>
      </c>
      <c r="B17" s="307">
        <f>C7/SUM(C3:C8)*100</f>
        <v>12.838773491592484</v>
      </c>
      <c r="C17" s="304">
        <f>B7/SUM(B3:B8)*100</f>
        <v>7.2775070530905355</v>
      </c>
      <c r="E17" s="221" t="s">
        <v>848</v>
      </c>
      <c r="F17" s="293">
        <f t="shared" si="0"/>
        <v>0.32</v>
      </c>
      <c r="G17" s="293">
        <f t="shared" si="0"/>
        <v>0.4</v>
      </c>
    </row>
    <row r="18" spans="1:18" x14ac:dyDescent="0.25">
      <c r="A18" s="223" t="s">
        <v>837</v>
      </c>
      <c r="B18" s="308">
        <f>C8/SUM(C3:C8)*100</f>
        <v>17.606330365974284</v>
      </c>
      <c r="C18" s="305">
        <f>B8/SUM(B3:B8)*100</f>
        <v>5.30264170300077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19.70326409495549</v>
      </c>
      <c r="C22" s="303">
        <f>C13</f>
        <v>22.307001795332138</v>
      </c>
    </row>
    <row r="23" spans="1:18" x14ac:dyDescent="0.25">
      <c r="A23" s="222" t="s">
        <v>839</v>
      </c>
      <c r="B23" s="307">
        <f t="shared" ref="B23:C27" si="1">B14</f>
        <v>19.742828882294759</v>
      </c>
      <c r="C23" s="304">
        <f t="shared" si="1"/>
        <v>25.262887919979484</v>
      </c>
    </row>
    <row r="24" spans="1:18" x14ac:dyDescent="0.25">
      <c r="A24" s="309" t="s">
        <v>840</v>
      </c>
      <c r="B24" s="307">
        <f t="shared" si="1"/>
        <v>15.074183976261127</v>
      </c>
      <c r="C24" s="304">
        <f t="shared" si="1"/>
        <v>20.338548345729674</v>
      </c>
    </row>
    <row r="25" spans="1:18" x14ac:dyDescent="0.25">
      <c r="A25" s="222" t="s">
        <v>841</v>
      </c>
      <c r="B25" s="307">
        <f t="shared" si="1"/>
        <v>15.034619188921861</v>
      </c>
      <c r="C25" s="304">
        <f t="shared" si="1"/>
        <v>19.5114131828674</v>
      </c>
    </row>
    <row r="26" spans="1:18" x14ac:dyDescent="0.25">
      <c r="A26" s="222" t="s">
        <v>842</v>
      </c>
      <c r="B26" s="307">
        <f t="shared" si="1"/>
        <v>12.838773491592484</v>
      </c>
      <c r="C26" s="304">
        <f t="shared" si="1"/>
        <v>7.2775070530905355</v>
      </c>
    </row>
    <row r="27" spans="1:18" x14ac:dyDescent="0.25">
      <c r="A27" s="310" t="s">
        <v>843</v>
      </c>
      <c r="B27" s="308">
        <f t="shared" si="1"/>
        <v>17.606330365974284</v>
      </c>
      <c r="C27" s="305">
        <f t="shared" si="1"/>
        <v>5.30264170300077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4899</v>
      </c>
      <c r="C34" s="110">
        <v>1170</v>
      </c>
      <c r="E34" s="299" t="s">
        <v>717</v>
      </c>
      <c r="F34" s="71">
        <v>57.37</v>
      </c>
      <c r="G34" s="213"/>
      <c r="K34" s="122" t="s">
        <v>16</v>
      </c>
      <c r="L34" s="71">
        <v>2.61</v>
      </c>
      <c r="M34" s="213"/>
    </row>
    <row r="35" spans="1:16" x14ac:dyDescent="0.25">
      <c r="A35" s="204" t="s">
        <v>712</v>
      </c>
      <c r="B35" s="214">
        <v>4401</v>
      </c>
      <c r="C35" s="162">
        <v>1193</v>
      </c>
      <c r="E35" s="300" t="s">
        <v>718</v>
      </c>
      <c r="F35" s="216">
        <v>35.119999999999997</v>
      </c>
      <c r="G35" s="213"/>
      <c r="K35" s="217" t="s">
        <v>212</v>
      </c>
      <c r="L35" s="216">
        <v>2.5</v>
      </c>
      <c r="M35" s="213"/>
      <c r="N35" s="29" t="s">
        <v>884</v>
      </c>
    </row>
    <row r="36" spans="1:16" x14ac:dyDescent="0.25">
      <c r="A36" s="204" t="s">
        <v>713</v>
      </c>
      <c r="B36" s="214">
        <v>3135</v>
      </c>
      <c r="C36" s="162">
        <v>690</v>
      </c>
      <c r="E36" s="300" t="s">
        <v>719</v>
      </c>
      <c r="F36" s="216">
        <v>6.09</v>
      </c>
      <c r="G36" s="213"/>
      <c r="K36" s="123" t="s">
        <v>213</v>
      </c>
      <c r="L36" s="73">
        <v>2.99</v>
      </c>
      <c r="M36" s="213"/>
      <c r="N36" s="290">
        <v>2022</v>
      </c>
    </row>
    <row r="37" spans="1:16" x14ac:dyDescent="0.25">
      <c r="A37" s="204" t="s">
        <v>714</v>
      </c>
      <c r="B37" s="214">
        <v>2401</v>
      </c>
      <c r="C37" s="162">
        <v>618</v>
      </c>
      <c r="E37" s="300" t="s">
        <v>720</v>
      </c>
      <c r="F37" s="216">
        <v>1.02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875</v>
      </c>
      <c r="C38" s="162">
        <v>488</v>
      </c>
      <c r="E38" s="301" t="s">
        <v>721</v>
      </c>
      <c r="F38" s="73">
        <v>0.4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547</v>
      </c>
      <c r="C39" s="111">
        <v>528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24.96266268401963</v>
      </c>
      <c r="C44" s="303">
        <f>B34/SUM(B34:B39)*100</f>
        <v>30.132857670070116</v>
      </c>
      <c r="E44" s="219" t="s">
        <v>844</v>
      </c>
      <c r="F44" s="291">
        <f>IF(ISBLANK(F34),"",F34)</f>
        <v>57.37</v>
      </c>
    </row>
    <row r="45" spans="1:16" x14ac:dyDescent="0.25">
      <c r="A45" s="222" t="s">
        <v>833</v>
      </c>
      <c r="B45" s="307">
        <f>C35/SUM(C34:C39)*100</f>
        <v>25.453381694047366</v>
      </c>
      <c r="C45" s="304">
        <f>B35/SUM(B34:B39)*100</f>
        <v>27.069750276786813</v>
      </c>
      <c r="E45" s="288" t="s">
        <v>845</v>
      </c>
      <c r="F45" s="292">
        <f t="shared" ref="F45:F48" si="2">IF(ISBLANK(F35),"",F35)</f>
        <v>35.119999999999997</v>
      </c>
    </row>
    <row r="46" spans="1:16" x14ac:dyDescent="0.25">
      <c r="A46" s="222" t="s">
        <v>834</v>
      </c>
      <c r="B46" s="307">
        <f>C36/SUM(C34:C39)*100</f>
        <v>14.721570300832088</v>
      </c>
      <c r="C46" s="304">
        <f>B36/SUM(B34:B39)*100</f>
        <v>19.282814614343707</v>
      </c>
      <c r="E46" s="288" t="s">
        <v>846</v>
      </c>
      <c r="F46" s="292">
        <f t="shared" si="2"/>
        <v>6.09</v>
      </c>
    </row>
    <row r="47" spans="1:16" x14ac:dyDescent="0.25">
      <c r="A47" s="222" t="s">
        <v>835</v>
      </c>
      <c r="B47" s="307">
        <f>C37/SUM(C34:C39)*100</f>
        <v>13.185406443353958</v>
      </c>
      <c r="C47" s="304">
        <f>B37/SUM(B34:B39)*100</f>
        <v>14.76811415918317</v>
      </c>
      <c r="E47" s="288" t="s">
        <v>847</v>
      </c>
      <c r="F47" s="292">
        <f t="shared" si="2"/>
        <v>1.02</v>
      </c>
    </row>
    <row r="48" spans="1:16" x14ac:dyDescent="0.25">
      <c r="A48" s="222" t="s">
        <v>836</v>
      </c>
      <c r="B48" s="307">
        <f>C38/SUM(C34:C39)*100</f>
        <v>10.411777256240667</v>
      </c>
      <c r="C48" s="304">
        <f>B38/SUM(B34:B39)*100</f>
        <v>5.3819658014515932</v>
      </c>
      <c r="E48" s="221" t="s">
        <v>848</v>
      </c>
      <c r="F48" s="293">
        <f t="shared" si="2"/>
        <v>0.4</v>
      </c>
    </row>
    <row r="49" spans="1:3" x14ac:dyDescent="0.25">
      <c r="A49" s="223" t="s">
        <v>837</v>
      </c>
      <c r="B49" s="308">
        <f>C39/SUM(C34:C39)*100</f>
        <v>11.265201621506293</v>
      </c>
      <c r="C49" s="305">
        <f>B39/SUM(B34:B39)*100</f>
        <v>3.3644974781645955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24.96266268401963</v>
      </c>
      <c r="C53" s="303">
        <f>C44</f>
        <v>30.132857670070116</v>
      </c>
    </row>
    <row r="54" spans="1:3" x14ac:dyDescent="0.25">
      <c r="A54" s="222" t="s">
        <v>839</v>
      </c>
      <c r="B54" s="307">
        <f t="shared" ref="B54:C54" si="3">B45</f>
        <v>25.453381694047366</v>
      </c>
      <c r="C54" s="304">
        <f t="shared" si="3"/>
        <v>27.069750276786813</v>
      </c>
    </row>
    <row r="55" spans="1:3" x14ac:dyDescent="0.25">
      <c r="A55" s="309" t="s">
        <v>840</v>
      </c>
      <c r="B55" s="307">
        <f t="shared" ref="B55:C55" si="4">B46</f>
        <v>14.721570300832088</v>
      </c>
      <c r="C55" s="304">
        <f t="shared" si="4"/>
        <v>19.282814614343707</v>
      </c>
    </row>
    <row r="56" spans="1:3" x14ac:dyDescent="0.25">
      <c r="A56" s="222" t="s">
        <v>841</v>
      </c>
      <c r="B56" s="307">
        <f t="shared" ref="B56:C56" si="5">B47</f>
        <v>13.185406443353958</v>
      </c>
      <c r="C56" s="304">
        <f t="shared" si="5"/>
        <v>14.76811415918317</v>
      </c>
    </row>
    <row r="57" spans="1:3" x14ac:dyDescent="0.25">
      <c r="A57" s="222" t="s">
        <v>842</v>
      </c>
      <c r="B57" s="307">
        <f t="shared" ref="B57:C57" si="6">B48</f>
        <v>10.411777256240667</v>
      </c>
      <c r="C57" s="304">
        <f t="shared" si="6"/>
        <v>5.3819658014515932</v>
      </c>
    </row>
    <row r="58" spans="1:3" x14ac:dyDescent="0.25">
      <c r="A58" s="310" t="s">
        <v>843</v>
      </c>
      <c r="B58" s="308">
        <f t="shared" ref="B58:C58" si="7">B49</f>
        <v>11.265201621506293</v>
      </c>
      <c r="C58" s="305">
        <f t="shared" si="7"/>
        <v>3.3644974781645955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2024-01-30T06:46:59Z</dcterms:modified>
</cp:coreProperties>
</file>