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<sst xmlns="http://schemas.openxmlformats.org/spreadsheetml/2006/main" count="6314" uniqueCount="2917">
  <si>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</si>
  <si>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</si>
  <si>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</si>
  <si>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</si>
  <si>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</si>
  <si>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</si>
  <si>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</si>
  <si>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</si>
  <si>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</si>
  <si>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</si>
  <si>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</si>
  <si>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</si>
  <si>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</si>
  <si>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</si>
  <si>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</si>
  <si>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</si>
  <si>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</si>
  <si>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</si>
  <si>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</si>
  <si>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</si>
  <si>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</si>
  <si>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</si>
  <si>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</si>
  <si>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</si>
  <si>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</si>
  <si>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</si>
  <si>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</si>
  <si>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</si>
  <si>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</si>
  <si>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</si>
  <si>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</si>
  <si>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</si>
  <si>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</si>
  <si>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</si>
  <si>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</si>
  <si>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</si>
  <si>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</si>
  <si>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</si>
  <si>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</si>
  <si>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</si>
  <si>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</si>
  <si>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</si>
  <si>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</si>
  <si>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</si>
  <si>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</si>
  <si>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</si>
  <si>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</si>
  <si>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</si>
  <si>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</si>
  <si>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</si>
  <si>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</si>
  <si>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</si>
  <si>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</si>
  <si>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</si>
  <si>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</si>
  <si>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</si>
  <si>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</si>
  <si>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</si>
  <si>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</si>
  <si>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</si>
  <si>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</si>
  <si>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</si>
  <si>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</si>
  <si>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</si>
  <si>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</si>
  <si>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</si>
  <si>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</si>
  <si>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</si>
  <si>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</si>
  <si>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</si>
  <si>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</si>
  <si>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</si>
  <si>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</si>
  <si>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</si>
  <si>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</si>
  <si>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</si>
  <si>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</si>
  <si>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</si>
  <si>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</si>
  <si>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</si>
  <si>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</si>
  <si>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</si>
  <si>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</si>
  <si>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</si>
  <si>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</si>
  <si>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</si>
  <si>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</si>
  <si>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</si>
  <si>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</si>
  <si>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</si>
  <si>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</si>
  <si>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</si>
  <si>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</si>
  <si>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</si>
  <si>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</si>
  <si>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</si>
  <si>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</si>
  <si>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</si>
  <si>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</si>
  <si>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</si>
  <si>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</si>
  <si>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</si>
  <si>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</si>
  <si>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</si>
  <si>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</si>
  <si>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</si>
  <si>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</si>
  <si>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</si>
  <si>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</si>
  <si>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</si>
  <si>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</si>
  <si>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</si>
  <si>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</si>
  <si>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</si>
  <si>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</si>
  <si>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</si>
  <si>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</si>
  <si>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</si>
  <si>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</si>
  <si>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</si>
  <si>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</si>
  <si>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</si>
  <si>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</si>
  <si>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</si>
  <si>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</si>
  <si>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</si>
  <si>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</si>
  <si>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</si>
  <si>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</si>
  <si>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</si>
  <si>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</si>
  <si>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</si>
  <si>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</si>
  <si>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</si>
  <si>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</si>
  <si>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</si>
  <si>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</si>
  <si>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</si>
  <si>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</si>
  <si>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</si>
  <si>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</si>
  <si>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</si>
  <si>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</si>
  <si>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</si>
  <si>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</si>
  <si>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</si>
  <si>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</si>
  <si>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</si>
  <si>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</si>
  <si>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</si>
  <si>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</si>
  <si>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</si>
  <si>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</si>
  <si>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</si>
  <si>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</si>
  <si>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</si>
  <si>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</si>
  <si>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</si>
  <si>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</si>
  <si>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</si>
  <si>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</si>
  <si>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</si>
  <si>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</si>
  <si>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</si>
  <si>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</si>
  <si>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</si>
  <si>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</si>
  <si>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</si>
  <si>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</si>
  <si>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</si>
  <si>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</si>
  <si>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</si>
  <si>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</si>
  <si>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</si>
  <si>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</si>
  <si>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</si>
  <si>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</si>
  <si>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</si>
  <si>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</si>
  <si>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</si>
  <si>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</si>
  <si>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</si>
  <si>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</si>
  <si>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</si>
  <si>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</si>
  <si>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</si>
  <si>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</si>
  <si>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</si>
  <si>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</si>
  <si>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</si>
  <si>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</si>
  <si>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</si>
  <si>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</si>
  <si>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</si>
  <si>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</si>
  <si>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</si>
  <si>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</si>
  <si>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</si>
  <si>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</si>
  <si>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</si>
  <si>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</si>
  <si>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</si>
  <si>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</si>
  <si>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</si>
  <si>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</si>
  <si>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</si>
  <si>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</si>
  <si>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</si>
  <si>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</si>
  <si>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</si>
  <si>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</si>
  <si>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</si>
  <si>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</si>
  <si>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</si>
  <si>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</si>
  <si>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</si>
  <si>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</si>
  <si>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</si>
  <si>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</si>
  <si>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</si>
  <si>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</si>
  <si>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</si>
  <si>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</si>
  <si>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</si>
  <si>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</si>
  <si>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</si>
  <si>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</si>
  <si>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</si>
  <si>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</si>
  <si>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</si>
  <si>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</si>
  <si>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</si>
  <si>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</si>
  <si>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</si>
  <si>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</si>
  <si>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</si>
  <si>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</si>
  <si>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</si>
  <si>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</si>
  <si>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</si>
  <si>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</si>
  <si>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</si>
  <si>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</si>
  <si>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</si>
  <si>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</si>
  <si>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</si>
  <si>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</si>
  <si>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</si>
  <si>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</si>
  <si>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</si>
  <si>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</si>
  <si>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</si>
  <si>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</si>
  <si>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</si>
  <si>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</si>
  <si>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</si>
  <si>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</si>
  <si>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</si>
  <si>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</si>
  <si>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</si>
  <si>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</si>
  <si>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</si>
  <si>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</si>
  <si>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</si>
  <si>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</si>
  <si>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</si>
  <si>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</si>
  <si>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</si>
  <si>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</si>
  <si>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</si>
  <si>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</si>
  <si>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</si>
  <si>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</si>
  <si>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</si>
  <si>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</si>
  <si>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</si>
  <si>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</si>
  <si>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</si>
  <si>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</si>
  <si>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</si>
  <si>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</si>
  <si>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</si>
  <si>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</si>
  <si>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</si>
  <si>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</si>
  <si>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</si>
  <si>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</si>
  <si>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</si>
  <si>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</si>
  <si>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</si>
  <si>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</si>
  <si>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</si>
  <si>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</si>
  <si>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</si>
  <si>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</si>
  <si>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</si>
  <si>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</si>
  <si>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</si>
  <si>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</si>
  <si>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</si>
  <si>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</si>
  <si>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</si>
  <si>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</si>
  <si>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</si>
  <si>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</si>
  <si>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</si>
  <si>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</si>
  <si>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</si>
  <si>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</si>
  <si>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</si>
  <si>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</si>
  <si>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</si>
  <si>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</si>
  <si>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</si>
  <si>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</si>
  <si>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</si>
  <si>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</si>
  <si>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</si>
  <si>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</si>
  <si>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</si>
  <si>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</si>
  <si>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</si>
  <si>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</si>
  <si>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</si>
  <si>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</si>
  <si>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</si>
  <si>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</si>
  <si>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</si>
  <si>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</si>
  <si>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</si>
  <si>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</si>
  <si>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</si>
  <si>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</si>
  <si>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</si>
  <si>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</si>
  <si>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</si>
  <si>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</si>
  <si>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</si>
  <si>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</si>
  <si>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</si>
  <si>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</si>
  <si>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</si>
  <si>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</si>
  <si>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</si>
  <si>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</si>
  <si>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</si>
  <si>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</si>
  <si>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</si>
  <si>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</si>
  <si>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</si>
  <si>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</si>
  <si>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</si>
  <si>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</si>
  <si>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</si>
  <si>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</si>
  <si>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</si>
  <si>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</si>
  <si>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</si>
  <si>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</si>
  <si>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</si>
  <si>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</si>
  <si>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</si>
  <si>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</si>
  <si>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</si>
  <si>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</si>
  <si>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</si>
  <si>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</si>
  <si>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</si>
  <si>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</si>
  <si>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</si>
  <si>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</si>
  <si>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</si>
  <si>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</si>
  <si>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</si>
  <si>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</si>
  <si>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</si>
  <si>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</si>
  <si>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</si>
  <si>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</si>
  <si>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</si>
  <si>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</si>
  <si>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</si>
  <si>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</si>
  <si>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</si>
  <si>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</si>
  <si>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</si>
  <si>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</si>
  <si>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</si>
  <si>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</si>
  <si>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</si>
  <si>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</si>
  <si>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</si>
  <si>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</si>
  <si>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</si>
  <si>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</si>
  <si>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</si>
  <si>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</si>
  <si>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</si>
  <si>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</si>
  <si>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</si>
  <si>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</si>
  <si>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</si>
  <si>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</si>
  <si>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</si>
  <si>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</si>
  <si>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</si>
  <si>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</si>
  <si>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</si>
  <si>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</si>
  <si>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</si>
  <si>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</si>
  <si>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</si>
  <si>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</si>
  <si>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</si>
  <si>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</si>
  <si>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</si>
  <si>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</si>
  <si>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</si>
  <si>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</si>
  <si>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</si>
  <si>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</si>
  <si>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</si>
  <si>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</si>
  <si>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</si>
  <si>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</si>
  <si>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</si>
  <si>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</si>
  <si>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</si>
  <si>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</si>
  <si>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</si>
  <si>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</si>
  <si>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</si>
  <si>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</si>
  <si>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</si>
  <si>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</si>
  <si>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</si>
  <si>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</si>
  <si>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</si>
  <si>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</si>
  <si>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</si>
  <si>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</si>
  <si>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</si>
  <si>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</si>
  <si>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</si>
  <si>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</si>
  <si>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</si>
  <si>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</si>
  <si>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</si>
  <si>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</si>
  <si>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</si>
  <si>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</si>
  <si>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</si>
  <si>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</si>
  <si>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</si>
  <si>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</si>
  <si>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</si>
  <si>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</si>
  <si>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</si>
  <si>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</si>
  <si>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</si>
  <si>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</si>
  <si>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</si>
  <si>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</si>
  <si>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</si>
  <si>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</si>
  <si>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</si>
  <si>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</si>
  <si>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</si>
  <si>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</si>
  <si>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</si>
  <si>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</si>
  <si>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</si>
  <si>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</si>
  <si>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</si>
  <si>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</si>
  <si>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</si>
  <si>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</si>
  <si>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</si>
  <si>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</si>
  <si>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</si>
  <si>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</si>
  <si>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</si>
  <si>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</si>
  <si>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</si>
  <si>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</si>
  <si>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</si>
  <si>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</si>
  <si>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</si>
  <si>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</si>
  <si>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</si>
  <si>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</si>
  <si>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</si>
  <si>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</si>
  <si>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</si>
  <si>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</si>
  <si>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</si>
  <si>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</si>
  <si>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</si>
  <si>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</si>
  <si>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</si>
  <si>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</si>
  <si>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</si>
  <si>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</si>
  <si>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</si>
  <si>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</si>
  <si>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</si>
  <si>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</si>
  <si>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</si>
  <si>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</si>
  <si>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</si>
  <si>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</si>
  <si>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</si>
  <si>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</si>
  <si>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</si>
  <si>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</si>
  <si>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</si>
  <si>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</si>
  <si>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</si>
  <si>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</si>
  <si>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</si>
  <si>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</si>
  <si>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</si>
  <si>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</si>
  <si>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</si>
  <si>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</si>
  <si>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</si>
  <si>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</si>
  <si>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</si>
  <si>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</si>
  <si>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</si>
  <si>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</si>
  <si>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</si>
  <si>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</si>
  <si>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</si>
  <si>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</si>
  <si>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</si>
  <si>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</si>
  <si>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</si>
  <si>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</si>
  <si>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</si>
  <si>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</si>
  <si>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</si>
  <si>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</si>
  <si>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</si>
  <si>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</si>
  <si>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</si>
  <si>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</si>
  <si>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</si>
  <si>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</si>
  <si>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</si>
  <si>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</si>
  <si>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</si>
  <si>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</si>
  <si>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</si>
  <si>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</si>
  <si>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</si>
  <si>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</si>
  <si>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</si>
  <si>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</si>
  <si>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</si>
  <si>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</si>
  <si>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</si>
  <si>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</si>
  <si>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</si>
  <si>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</si>
  <si>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</si>
  <si>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</si>
  <si>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</si>
  <si>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</si>
  <si>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</si>
  <si>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</si>
  <si>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</si>
  <si>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</si>
  <si>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</si>
  <si>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</si>
  <si>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</si>
  <si>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</si>
  <si>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</si>
  <si>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</si>
  <si>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</si>
  <si>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</si>
  <si>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</si>
  <si>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</si>
  <si>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</si>
  <si>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</si>
  <si>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</si>
  <si>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</si>
  <si>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</si>
  <si>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</si>
  <si>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</si>
  <si>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</si>
  <si>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</si>
  <si>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</si>
  <si>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</si>
  <si>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</si>
  <si>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</si>
  <si>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</si>
  <si>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</si>
  <si>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</si>
  <si>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</si>
  <si>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</si>
  <si>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</si>
  <si>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</si>
  <si>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</si>
  <si>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</si>
  <si>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</si>
  <si>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</si>
  <si>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</si>
  <si>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</si>
  <si>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</si>
  <si>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</si>
  <si>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</si>
  <si>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</si>
  <si>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</si>
  <si>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</si>
  <si>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</si>
  <si>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</si>
  <si>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</si>
  <si>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</si>
  <si>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</si>
  <si>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</si>
  <si>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</si>
  <si>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</si>
  <si>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</si>
  <si>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</si>
  <si>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</si>
  <si>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</si>
  <si>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</si>
  <si>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</si>
  <si>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</si>
  <si>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</si>
  <si>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</si>
  <si>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</si>
  <si>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</si>
  <si>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</si>
  <si>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</si>
  <si>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</si>
  <si>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</si>
  <si>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</si>
  <si>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</si>
  <si>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</si>
  <si>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</si>
  <si>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</si>
  <si>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</si>
  <si>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</si>
  <si>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</si>
  <si>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</si>
  <si>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</si>
  <si>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</si>
  <si>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</si>
  <si>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</si>
  <si>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</si>
  <si>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</si>
  <si>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</si>
  <si>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</si>
  <si>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</si>
  <si>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</si>
  <si>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</si>
  <si>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</si>
  <si>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</si>
  <si>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</si>
  <si>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</si>
  <si>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</si>
  <si>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</si>
  <si>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</si>
  <si>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</si>
  <si>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</si>
  <si>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</si>
  <si>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</si>
  <si>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</si>
  <si>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</si>
  <si>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</si>
  <si>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</si>
  <si>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</si>
  <si>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</si>
  <si>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</si>
  <si>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</si>
  <si>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</si>
  <si>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</si>
  <si>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</si>
  <si>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</si>
  <si>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</si>
  <si>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</si>
  <si>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</si>
  <si>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</si>
  <si>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</si>
  <si>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</si>
  <si>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</si>
  <si>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</si>
  <si>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</si>
  <si>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</si>
  <si>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</si>
  <si>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</si>
  <si>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</si>
  <si>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</si>
  <si>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</si>
  <si>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</si>
  <si>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</si>
  <si>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</si>
  <si>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</si>
  <si>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</si>
  <si>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</si>
  <si>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</si>
  <si>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</si>
  <si>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</si>
  <si>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</si>
  <si>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</si>
  <si>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</si>
  <si>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</si>
  <si>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</si>
  <si>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</si>
  <si>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</si>
  <si>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</si>
  <si>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</si>
  <si>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</si>
  <si>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</si>
  <si>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</si>
  <si>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</si>
  <si>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</si>
  <si>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</si>
  <si>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</si>
  <si>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</si>
  <si>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</si>
  <si>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</si>
  <si>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</si>
  <si>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</si>
  <si>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</si>
  <si>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</si>
  <si>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</si>
  <si>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</si>
  <si>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</si>
  <si>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</si>
  <si>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</si>
  <si>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</si>
  <si>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</si>
  <si>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</si>
  <si>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</si>
  <si>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</si>
  <si>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</si>
  <si>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</si>
  <si>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</si>
  <si>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</si>
  <si>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</si>
  <si>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</si>
  <si>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</si>
  <si>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</si>
  <si>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</si>
  <si>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</si>
  <si>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</si>
  <si>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</si>
  <si>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</si>
  <si>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</si>
  <si>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</si>
  <si>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</si>
  <si>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</si>
  <si>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</si>
  <si>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</si>
  <si>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</si>
  <si>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</si>
  <si>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</si>
  <si>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</si>
  <si>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</si>
  <si>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</si>
  <si>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</si>
  <si>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</si>
  <si>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</si>
  <si>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</si>
  <si>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</si>
  <si>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</si>
  <si>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</si>
  <si>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</si>
  <si>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</si>
  <si>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</si>
  <si>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</si>
  <si>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</si>
  <si>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</si>
  <si>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</si>
  <si>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</si>
  <si>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</si>
  <si>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</si>
  <si>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</si>
  <si>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</si>
  <si>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</si>
  <si>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</si>
  <si>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</si>
  <si>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</si>
  <si>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</si>
  <si>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</si>
  <si>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</si>
  <si>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</si>
  <si>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</si>
  <si>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</si>
  <si>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</si>
  <si>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</si>
  <si>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</si>
  <si>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</si>
  <si>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</si>
  <si>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</si>
  <si>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</si>
  <si>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</si>
  <si>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</si>
  <si>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</si>
  <si>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</si>
  <si>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</si>
  <si>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</si>
  <si>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</si>
  <si>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</si>
  <si>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</si>
  <si>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</si>
  <si>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</si>
  <si>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</si>
  <si>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</si>
  <si>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</si>
  <si>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</si>
  <si>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</si>
  <si>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</si>
  <si>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</si>
  <si>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</si>
  <si>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</si>
  <si>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</si>
  <si>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</si>
  <si>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</si>
  <si>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</si>
  <si>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</si>
  <si>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</si>
  <si>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</si>
  <si>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</si>
  <si>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</si>
  <si>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</si>
  <si>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</si>
  <si>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</si>
  <si>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</si>
  <si>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</si>
  <si>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</si>
  <si>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</si>
  <si>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</si>
  <si>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</si>
  <si>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</si>
  <si>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</si>
  <si>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</si>
  <si>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</si>
  <si>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</si>
  <si>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</si>
  <si>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</si>
  <si>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</si>
  <si>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</si>
  <si>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</si>
  <si>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</si>
  <si>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</si>
  <si>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</si>
  <si>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</si>
  <si>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</si>
  <si>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</si>
  <si>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</si>
  <si>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</si>
  <si>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</si>
  <si>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</si>
  <si>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</si>
  <si>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</si>
  <si>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</si>
  <si>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</si>
  <si>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</si>
  <si>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</si>
  <si>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</si>
  <si>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</si>
  <si>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</si>
  <si>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</si>
  <si>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</si>
  <si>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</si>
  <si>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</si>
  <si>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</si>
  <si>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</si>
  <si>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</si>
  <si>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</si>
  <si>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</si>
  <si>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</si>
  <si>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</si>
  <si>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</si>
  <si>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</si>
  <si>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</si>
  <si>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</si>
  <si>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</si>
  <si>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</si>
  <si>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</si>
  <si>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</si>
  <si>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</si>
  <si>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</si>
  <si>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</si>
  <si>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</si>
  <si>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</si>
  <si>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</si>
  <si>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</si>
  <si>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</si>
  <si>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</si>
  <si>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</si>
  <si>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</si>
  <si>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</si>
  <si>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</si>
  <si>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</si>
  <si>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</si>
  <si>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</si>
  <si>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</si>
  <si>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</si>
  <si>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</si>
  <si>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</si>
  <si>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</si>
  <si>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</si>
  <si>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</si>
  <si>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</si>
  <si>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</si>
  <si>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</si>
  <si>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</si>
  <si>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</si>
  <si>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</si>
  <si>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</si>
  <si>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</si>
  <si>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</si>
  <si>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</si>
  <si>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</si>
  <si>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</si>
  <si>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</si>
  <si>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</si>
  <si>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</si>
  <si>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</si>
  <si>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</si>
  <si>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</si>
  <si>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</si>
  <si>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</si>
  <si>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</si>
  <si>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</si>
  <si>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</si>
  <si>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</si>
  <si>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</si>
  <si>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</si>
  <si>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</si>
  <si>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</si>
  <si>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</si>
  <si>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</si>
  <si>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</si>
  <si>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</si>
  <si>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</si>
  <si>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</si>
  <si>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</si>
  <si>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</si>
  <si>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</si>
  <si>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</si>
  <si>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</si>
  <si>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</si>
  <si>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</si>
  <si>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</si>
  <si>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</si>
  <si>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</si>
  <si>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</si>
  <si>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</si>
  <si>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</si>
  <si>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</si>
  <si>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</si>
  <si>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</si>
  <si>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</si>
  <si>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</si>
  <si>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</si>
  <si>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</si>
  <si>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</si>
  <si>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</si>
  <si>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</si>
  <si>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</si>
  <si>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</si>
  <si>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</si>
  <si>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</si>
  <si>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</si>
  <si>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</si>
  <si>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</si>
  <si>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</si>
  <si>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</si>
  <si>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</si>
  <si>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</si>
  <si>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</si>
  <si>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</si>
  <si>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</si>
  <si>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</si>
  <si>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</si>
  <si>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</si>
  <si>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</si>
  <si>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</si>
  <si>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</si>
  <si>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</si>
  <si>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</si>
  <si>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</si>
  <si>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</si>
  <si>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</si>
  <si>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</si>
  <si>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</si>
  <si>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</si>
  <si>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</si>
  <si>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</si>
  <si>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</si>
  <si>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</si>
  <si>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</si>
  <si>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</si>
  <si>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</si>
  <si>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</si>
  <si>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</si>
  <si>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</si>
  <si>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</si>
  <si>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</si>
  <si>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</si>
  <si>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</si>
  <si>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</si>
  <si>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</si>
  <si>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</si>
  <si>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</si>
  <si>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</si>
  <si>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</si>
  <si>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</si>
  <si>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</si>
  <si>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</si>
  <si>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</si>
  <si>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</si>
  <si>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</si>
  <si>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</si>
  <si>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</si>
  <si>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</si>
  <si>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</si>
  <si>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</si>
  <si>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</si>
  <si>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</si>
  <si>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</si>
  <si>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</si>
  <si>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</si>
  <si>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</si>
  <si>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</si>
  <si>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</si>
  <si>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</si>
  <si>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</si>
  <si>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</si>
  <si>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</si>
  <si>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</si>
  <si>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</si>
  <si>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</si>
  <si>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</si>
  <si>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</si>
  <si>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</si>
  <si>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</si>
  <si>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</si>
  <si>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</si>
  <si>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</si>
  <si>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</si>
  <si>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</si>
  <si>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</si>
  <si>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</si>
  <si>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</si>
  <si>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</si>
  <si>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</si>
  <si>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</si>
  <si>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</si>
  <si>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</si>
  <si>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</si>
  <si>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</si>
  <si>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</si>
  <si>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</si>
  <si>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</si>
  <si>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</si>
  <si>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</si>
  <si>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</si>
  <si>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</si>
  <si>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</si>
  <si>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</si>
  <si>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</si>
  <si>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</si>
  <si>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</si>
  <si>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</si>
  <si>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</si>
  <si>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</si>
  <si>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</si>
  <si>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</si>
  <si>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</si>
  <si>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</si>
  <si>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</si>
  <si>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</si>
  <si>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</si>
  <si>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</si>
  <si>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</si>
  <si>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</si>
  <si>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</si>
  <si>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</si>
  <si>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</si>
  <si>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</si>
  <si>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</si>
  <si>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</si>
  <si>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</si>
  <si>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</si>
  <si>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</si>
  <si>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</si>
  <si>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</si>
  <si>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</si>
  <si>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</si>
  <si>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</si>
  <si>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</si>
  <si>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</si>
  <si>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</si>
  <si>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</si>
  <si>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</si>
  <si>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</si>
  <si>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</si>
  <si>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</si>
  <si>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</si>
  <si>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</si>
  <si>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</si>
  <si>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</si>
  <si>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</si>
  <si>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</si>
  <si>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</si>
  <si>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</si>
  <si>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</si>
  <si>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</si>
  <si>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</si>
  <si>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</si>
  <si>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</si>
  <si>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</si>
  <si>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</si>
  <si>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</si>
  <si>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</si>
  <si>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</si>
  <si>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</si>
  <si>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</si>
  <si>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</si>
  <si>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</si>
  <si>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</si>
  <si>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</si>
  <si>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</si>
  <si>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</si>
  <si>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</si>
  <si>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</si>
  <si>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</si>
  <si>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</si>
  <si>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</si>
  <si>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</si>
  <si>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</si>
  <si>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</si>
  <si>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</si>
  <si>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</si>
  <si>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</si>
  <si>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</si>
  <si>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</si>
  <si>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</si>
  <si>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</si>
  <si>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</si>
  <si>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</si>
  <si>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</si>
  <si>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</si>
  <si>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</si>
  <si>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</si>
  <si>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</si>
  <si>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</si>
  <si>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</si>
  <si>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</si>
  <si>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</si>
  <si>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</si>
  <si>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</si>
  <si>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</si>
  <si>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</si>
  <si>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</si>
  <si>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</si>
  <si>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</si>
  <si>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</si>
  <si>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</si>
  <si>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</si>
  <si>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</si>
  <si>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</si>
  <si>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</si>
  <si>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</si>
  <si>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</si>
  <si>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</si>
  <si>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</si>
  <si>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</si>
  <si>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</si>
  <si>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</si>
  <si>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</si>
  <si>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</si>
  <si>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</si>
  <si>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</si>
  <si>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</si>
  <si>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</si>
  <si>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</si>
  <si>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</si>
  <si>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</si>
  <si>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</si>
  <si>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</si>
  <si>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</si>
  <si>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</si>
  <si>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</si>
  <si>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</si>
  <si>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</si>
  <si>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</si>
  <si>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</si>
  <si>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</si>
  <si>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</si>
  <si>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</si>
  <si>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</si>
  <si>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</si>
  <si>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</si>
  <si>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</si>
  <si>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</si>
  <si>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</si>
  <si>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</si>
  <si>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</si>
  <si>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</si>
  <si>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</si>
  <si>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</si>
  <si>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</si>
  <si>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</si>
  <si>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</si>
  <si>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</si>
  <si>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</si>
  <si>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</si>
  <si>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</si>
  <si>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</si>
  <si>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</si>
  <si>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</si>
  <si>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</si>
  <si>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</si>
  <si>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</si>
  <si>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</si>
  <si>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</si>
  <si>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</si>
  <si>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</si>
  <si>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</si>
  <si>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</si>
  <si>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</si>
  <si>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</si>
  <si>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</si>
  <si>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</si>
  <si>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</si>
  <si>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</si>
  <si>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</si>
  <si>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</si>
  <si>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</si>
  <si>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</si>
  <si>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</si>
  <si>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</si>
  <si>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</si>
  <si>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</si>
  <si>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</si>
  <si>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</si>
  <si>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</si>
  <si>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</si>
  <si>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</si>
  <si>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</si>
  <si>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</si>
  <si>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</si>
  <si>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</si>
  <si>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</si>
  <si>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</si>
  <si>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</si>
  <si>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</si>
  <si>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</si>
  <si>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</si>
  <si>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</si>
  <si>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</si>
  <si>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</si>
  <si>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</si>
  <si>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</si>
  <si>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</si>
  <si>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</si>
  <si>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</si>
  <si>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</si>
  <si>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</si>
  <si>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</si>
  <si>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</si>
  <si>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</si>
  <si>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</si>
  <si>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</si>
  <si>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</si>
  <si>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</si>
  <si>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</si>
  <si>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</si>
  <si>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</si>
  <si>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</si>
  <si>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</si>
  <si>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</si>
  <si>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</si>
  <si>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</si>
  <si>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</si>
  <si>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</si>
  <si>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</si>
  <si>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</si>
  <si>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</si>
  <si>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</si>
  <si>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</si>
  <si>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</si>
  <si>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</si>
  <si>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</si>
  <si>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</si>
  <si>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</si>
  <si>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</si>
  <si>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</si>
  <si>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</si>
  <si>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</si>
  <si>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</si>
  <si>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</si>
  <si>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</si>
  <si>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</si>
  <si>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</si>
  <si>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</si>
  <si>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</si>
  <si>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</si>
  <si>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</si>
  <si>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</si>
  <si>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</si>
  <si>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</si>
  <si>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</si>
  <si>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</si>
  <si>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</si>
  <si>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</si>
  <si>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</si>
  <si>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</si>
  <si>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</si>
  <si>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</si>
  <si>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</si>
  <si>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</si>
  <si>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</si>
  <si>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</si>
  <si>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</si>
  <si>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</si>
  <si>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</si>
  <si>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</si>
  <si>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</si>
  <si>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</si>
  <si>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</si>
  <si>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</si>
  <si>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</si>
  <si>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</si>
  <si>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</si>
  <si>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</si>
  <si>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</si>
  <si>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</si>
  <si>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</si>
  <si>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</si>
  <si>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</si>
  <si>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</si>
  <si>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</si>
  <si>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</si>
  <si>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</si>
  <si>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</si>
  <si>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</si>
  <si>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</si>
  <si>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</si>
  <si>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</si>
  <si>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</si>
  <si>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</si>
  <si>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</si>
  <si>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</si>
  <si>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</si>
  <si>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</si>
  <si>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</si>
  <si>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</si>
  <si>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</si>
  <si>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</si>
  <si>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</si>
  <si>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</si>
  <si>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</si>
  <si>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</si>
  <si>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</si>
  <si>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</si>
  <si>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</si>
  <si>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</si>
  <si>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</si>
  <si>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</si>
  <si>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</si>
  <si>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</si>
  <si>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</si>
  <si>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</si>
  <si>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</si>
  <si>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</si>
  <si>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</si>
  <si>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</si>
  <si>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</si>
  <si>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</si>
  <si>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</si>
  <si>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</si>
  <si>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</si>
  <si>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</si>
  <si>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</si>
  <si>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</si>
  <si>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</si>
  <si>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</si>
  <si>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</si>
  <si>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</si>
  <si>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</si>
  <si>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</si>
  <si>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</si>
  <si>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</si>
  <si>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</si>
  <si>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</si>
  <si>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</si>
  <si>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</si>
  <si>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</si>
  <si>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</si>
  <si>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</si>
  <si>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</si>
  <si>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</si>
  <si>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</si>
  <si>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</si>
  <si>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</si>
  <si>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</si>
  <si>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</si>
  <si>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</si>
  <si>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</si>
  <si>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</si>
  <si>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</si>
  <si>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</si>
  <si>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</si>
  <si>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</si>
  <si>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</si>
  <si>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</si>
  <si>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</si>
  <si>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</si>
  <si>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</si>
  <si>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</si>
  <si>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</si>
  <si>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</si>
  <si>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</si>
  <si>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</si>
  <si>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</si>
  <si>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</si>
  <si>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</si>
  <si>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</si>
  <si>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</si>
  <si>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</si>
  <si>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</si>
  <si>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</si>
  <si>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</si>
  <si>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</si>
  <si>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</si>
  <si>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</si>
  <si>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</si>
  <si>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</si>
  <si>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</si>
  <si>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</si>
  <si>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</si>
  <si>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</si>
  <si>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</si>
  <si>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</si>
  <si>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</si>
  <si>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</si>
  <si>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</si>
  <si>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</si>
  <si>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</si>
  <si>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</si>
  <si>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</si>
  <si>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</si>
  <si>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</si>
  <si>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</si>
  <si>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</si>
  <si>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</si>
  <si>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</si>
  <si>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</si>
  <si>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</si>
  <si>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</si>
  <si>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</si>
  <si>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</si>
  <si>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</si>
  <si>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</si>
  <si>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</si>
  <si>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</si>
  <si>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</si>
  <si>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</si>
  <si>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</si>
  <si>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</si>
  <si>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</si>
  <si>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</si>
  <si>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</si>
  <si>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</si>
  <si>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</si>
  <si>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</si>
  <si>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</si>
  <si>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</si>
  <si>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</si>
  <si>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</si>
  <si>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</si>
  <si>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</si>
  <si>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</si>
  <si>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</si>
  <si>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</si>
  <si>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</si>
  <si>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</si>
  <si>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</si>
  <si>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</si>
  <si>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</si>
  <si>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</si>
  <si>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</si>
  <si>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</si>
  <si>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</si>
  <si>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</si>
  <si>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</si>
  <si>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</si>
  <si>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</si>
  <si>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</si>
  <si>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</si>
  <si>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</si>
  <si>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</si>
  <si>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</si>
  <si>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</si>
  <si>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</si>
  <si>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</si>
  <si>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</si>
  <si>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</si>
  <si>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</si>
  <si>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</si>
  <si>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</si>
  <si>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</si>
  <si>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</si>
  <si>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</si>
  <si>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</si>
  <si>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</si>
  <si>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</si>
  <si>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</si>
  <si>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</si>
  <si>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</si>
  <si>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</si>
  <si>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</si>
  <si>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</si>
  <si>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</si>
  <si>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</si>
  <si>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</si>
  <si>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</si>
  <si>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</si>
  <si>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</si>
  <si>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</si>
  <si>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</si>
  <si>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</si>
  <si>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</si>
  <si>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</si>
  <si>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</si>
  <si>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</si>
  <si>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</si>
  <si>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</si>
  <si>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</si>
  <si>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</si>
  <si>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</si>
  <si>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</si>
  <si>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</si>
  <si>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</si>
  <si>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</si>
  <si>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</si>
  <si>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</si>
  <si>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</si>
  <si>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</si>
  <si>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</si>
  <si>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</si>
  <si>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</si>
  <si>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</si>
  <si>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</si>
  <si>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</si>
  <si>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</si>
  <si>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</si>
  <si>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</si>
  <si>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</si>
  <si>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</si>
  <si>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</si>
  <si>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</si>
  <si>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</si>
  <si>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</si>
  <si>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</si>
  <si>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</si>
  <si>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</si>
  <si>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</si>
  <si>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</si>
  <si>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</si>
  <si>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</si>
  <si>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</si>
  <si>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</si>
  <si>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</si>
  <si>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</si>
  <si>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</si>
  <si>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</si>
  <si>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</si>
  <si>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</si>
  <si>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</si>
  <si>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</si>
  <si>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</si>
  <si>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</si>
  <si>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</si>
  <si>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</si>
  <si>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</si>
  <si>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</si>
  <si>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</si>
  <si>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</si>
  <si>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</si>
  <si>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</si>
  <si>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</si>
  <si>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</si>
  <si>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</si>
  <si>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</si>
  <si>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</si>
  <si>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</si>
  <si>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</si>
  <si>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</si>
  <si>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</si>
  <si>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</si>
  <si>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</si>
  <si>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</si>
  <si>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</si>
  <si>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</si>
  <si>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</si>
  <si>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</si>
  <si>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</si>
  <si>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</si>
  <si>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</si>
  <si>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</si>
  <si>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</si>
  <si>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</si>
  <si>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</si>
  <si>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</si>
  <si>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</si>
  <si>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</si>
  <si>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</si>
  <si>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</si>
  <si>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</si>
  <si>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</si>
  <si>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</si>
  <si>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</si>
  <si>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</si>
  <si>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</si>
  <si>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</si>
  <si>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</si>
  <si>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</si>
  <si>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</si>
  <si>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</si>
  <si>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</si>
  <si>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</si>
  <si>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</si>
  <si>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</si>
  <si>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</si>
  <si>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</si>
  <si>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</si>
  <si>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</si>
  <si>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</si>
  <si>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</si>
  <si>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</si>
  <si>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</si>
  <si>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</si>
  <si>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</si>
  <si>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</si>
  <si>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</si>
  <si>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</si>
  <si>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</si>
  <si>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</si>
  <si>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</si>
  <si>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</si>
  <si>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</si>
  <si>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</si>
  <si>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</si>
  <si>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</si>
  <si>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</si>
  <si>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</si>
  <si>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</si>
  <si>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</si>
  <si>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</si>
  <si>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</si>
  <si>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</si>
  <si>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</si>
  <si>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</si>
  <si>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</si>
  <si>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</si>
  <si>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</si>
  <si>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</si>
  <si>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</si>
  <si>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</si>
  <si>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</si>
  <si>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</si>
  <si>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</si>
  <si>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</si>
  <si>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</si>
  <si>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</si>
  <si>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</si>
  <si>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</si>
  <si>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</si>
  <si>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</si>
  <si>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</si>
  <si>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</si>
  <si>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</si>
  <si>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</si>
  <si>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</si>
  <si>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</si>
  <si>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</si>
  <si>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</si>
  <si>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</si>
  <si>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</si>
  <si>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</si>
  <si>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</si>
  <si>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</si>
  <si>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</si>
  <si>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</si>
  <si>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</si>
  <si>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</si>
  <si>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</si>
  <si>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</si>
  <si>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</si>
  <si>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</si>
  <si>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</si>
  <si>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</si>
  <si>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</si>
  <si>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</si>
  <si>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</si>
  <si>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</si>
  <si>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</si>
  <si>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</si>
  <si>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</si>
  <si>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</si>
  <si>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</si>
  <si>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</si>
  <si>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</si>
  <si>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</si>
  <si>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</si>
  <si>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</si>
  <si>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</si>
  <si>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</si>
  <si>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</si>
  <si>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</si>
  <si>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</si>
  <si>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</si>
  <si>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</si>
  <si>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</si>
  <si>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</si>
  <si>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</si>
  <si>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</si>
  <si>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</si>
  <si>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</si>
  <si>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</si>
  <si>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</si>
  <si>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</si>
  <si>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</si>
  <si>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</si>
  <si>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</si>
  <si>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</si>
  <si>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</si>
  <si>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</si>
  <si>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</si>
  <si>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</si>
  <si>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</si>
  <si>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</si>
  <si>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</si>
  <si>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</si>
  <si>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</si>
  <si>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</si>
  <si>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</si>
  <si>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</si>
  <si>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</si>
  <si>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</si>
  <si>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</si>
  <si>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</si>
  <si>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</si>
  <si>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</si>
  <si>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</si>
  <si>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</si>
  <si>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</si>
  <si>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</si>
  <si>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</si>
  <si>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</si>
  <si>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</si>
  <si>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</si>
  <si>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</si>
  <si>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</si>
  <si>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</si>
  <si>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</si>
  <si>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</si>
  <si>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</si>
  <si>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</si>
  <si>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</si>
  <si>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</si>
  <si>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</si>
  <si>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</si>
  <si>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</si>
  <si>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</si>
  <si>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</si>
  <si>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</si>
  <si>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</si>
  <si>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</si>
  <si>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</si>
  <si>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</si>
  <si>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</si>
  <si>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</si>
  <si>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</si>
  <si>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</si>
  <si>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</si>
  <si>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</si>
  <si>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</si>
  <si>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</si>
  <si>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</si>
  <si>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</si>
  <si>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</si>
  <si>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</si>
  <si>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</si>
  <si>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</si>
  <si>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</si>
  <si>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</si>
  <si>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</si>
  <si>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</si>
  <si>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</si>
  <si>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</si>
  <si>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</si>
  <si>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</si>
  <si>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</si>
  <si>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</si>
  <si>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</si>
  <si>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</si>
  <si>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</si>
  <si>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</si>
  <si>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</si>
  <si>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</si>
  <si>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</si>
  <si>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</si>
  <si>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</si>
  <si>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</si>
  <si>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</si>
  <si>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</si>
  <si>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</si>
  <si>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</si>
  <si>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</si>
  <si>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</si>
  <si>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</si>
  <si>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</si>
  <si>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</si>
  <si>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</si>
  <si>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</si>
  <si>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</si>
  <si>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</si>
  <si>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</si>
  <si>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</si>
  <si>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</si>
  <si>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</si>
  <si>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</si>
  <si>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</si>
  <si>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</si>
  <si>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</si>
  <si>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</si>
  <si>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</si>
  <si>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</si>
  <si>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</si>
  <si>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</si>
  <si>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</si>
  <si>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</si>
  <si>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</si>
  <si>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</si>
  <si>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</si>
  <si>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</si>
  <si>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</si>
  <si>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</si>
  <si>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</si>
  <si>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</si>
  <si>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</si>
  <si>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</si>
  <si>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</si>
  <si>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</si>
  <si>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</si>
  <si>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</si>
  <si>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</si>
  <si>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</si>
  <si>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</si>
  <si>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</si>
  <si>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</si>
  <si>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</si>
  <si>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</si>
  <si>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</si>
  <si>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</si>
  <si>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</si>
  <si>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</si>
  <si>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</si>
  <si>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</si>
  <si>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</si>
  <si>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</si>
  <si>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</si>
  <si>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</si>
  <si>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</si>
  <si>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</si>
  <si>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</si>
  <si>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</si>
  <si>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</si>
  <si>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</si>
  <si>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</si>
  <si>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</si>
  <si>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</si>
  <si>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</si>
  <si>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</si>
  <si>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</si>
  <si>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</si>
  <si>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</si>
  <si>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</si>
  <si>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</si>
  <si>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</si>
  <si>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</si>
  <si>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</si>
  <si>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</si>
  <si>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</si>
  <si>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</si>
  <si>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</si>
  <si>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</si>
  <si>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</si>
  <si>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</si>
  <si>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</si>
  <si>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</si>
  <si>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</si>
  <si>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</si>
  <si>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</si>
  <si>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</si>
  <si>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</si>
  <si>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</si>
  <si>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</si>
  <si>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</si>
  <si>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</si>
  <si>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</si>
  <si>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</si>
  <si>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</si>
  <si>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</si>
  <si>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</si>
  <si>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</si>
  <si>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</si>
  <si>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</si>
  <si>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</si>
  <si>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</si>
  <si>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</si>
  <si>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</si>
  <si>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</si>
  <si>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</si>
  <si>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</si>
  <si>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</si>
  <si>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</si>
  <si>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</si>
  <si>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</si>
  <si>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</si>
  <si>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</si>
  <si>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</si>
  <si>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</si>
  <si>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</si>
  <si>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</si>
  <si>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</si>
  <si>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</si>
  <si>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</si>
  <si>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</si>
  <si>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</si>
  <si>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</si>
  <si>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</si>
  <si>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</si>
  <si>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</si>
  <si>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</si>
  <si>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</si>
  <si>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</si>
  <si>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</si>
  <si>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</si>
  <si>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</si>
  <si>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</si>
  <si>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</si>
  <si>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</si>
  <si>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</si>
  <si>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</si>
  <si>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</si>
  <si>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</si>
  <si>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</si>
  <si>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</si>
  <si>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</si>
  <si>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</si>
  <si>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</si>
  <si>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</si>
  <si>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</si>
  <si>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</si>
  <si>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</si>
  <si>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</si>
  <si>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</si>
  <si>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</si>
  <si>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</si>
  <si>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</si>
  <si>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</si>
  <si>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</si>
  <si>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</si>
  <si>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</si>
  <si>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</si>
  <si>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</si>
  <si>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</si>
  <si>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</si>
  <si>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</si>
  <si>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</si>
  <si>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</si>
  <si>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</si>
  <si>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</si>
  <si>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</si>
  <si>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</si>
  <si>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</si>
  <si>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</si>
  <si>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</si>
  <si>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</si>
  <si>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</si>
  <si>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</si>
  <si>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</si>
  <si>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</si>
  <si>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</si>
  <si>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</si>
  <si>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</si>
  <si>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</si>
  <si>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</si>
  <si>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</si>
  <si>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</si>
  <si>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</si>
  <si>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</si>
  <si>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</si>
  <si>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</si>
  <si>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</si>
  <si>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</si>
  <si>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</si>
  <si>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</si>
  <si>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</si>
  <si>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</si>
  <si>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</si>
  <si>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</si>
  <si>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</si>
  <si>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</si>
  <si>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</si>
  <si>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</si>
  <si>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</si>
  <si>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</si>
  <si>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</si>
  <si>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</si>
  <si>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</si>
  <si>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</si>
  <si>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</si>
  <si>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</si>
  <si>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</si>
  <si>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</si>
  <si>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</si>
  <si>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</si>
  <si>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</si>
  <si>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</si>
  <si>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</si>
  <si>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</si>
  <si>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</si>
  <si>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</si>
  <si>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</si>
  <si>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</si>
  <si>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</si>
  <si>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</si>
  <si>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</si>
  <si>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</si>
  <si>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</si>
  <si>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</si>
  <si>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</si>
  <si>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</si>
  <si>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</si>
  <si>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</si>
  <si>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</si>
  <si>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</si>
  <si>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</si>
  <si>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</si>
  <si>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</si>
  <si>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</si>
  <si>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</si>
  <si>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</si>
  <si>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</si>
  <si>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</si>
  <si>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</si>
  <si>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</si>
  <si>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</si>
  <si>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</si>
  <si>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</si>
  <si>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</si>
  <si>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</si>
  <si>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</si>
  <si>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</si>
  <si>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</si>
  <si>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</si>
  <si>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</si>
  <si>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</si>
  <si>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</si>
  <si>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</si>
  <si>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</si>
  <si>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</si>
  <si>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</si>
  <si>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</si>
  <si>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</si>
  <si>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</si>
  <si>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</si>
  <si>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</si>
  <si>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</si>
  <si>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</si>
  <si>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</si>
  <si>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</si>
  <si>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</si>
  <si>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</si>
  <si>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</si>
  <si>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</si>
  <si>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</si>
  <si>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</si>
  <si>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</si>
  <si>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</si>
  <si>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</si>
  <si>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</si>
  <si>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</si>
  <si>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</si>
  <si>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</si>
  <si>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</si>
  <si>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</si>
  <si>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</si>
  <si>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</si>
  <si>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</si>
  <si>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</si>
  <si>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</si>
  <si>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</si>
  <si>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</si>
  <si>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</si>
  <si>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</si>
  <si>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</si>
  <si>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</si>
  <si>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</si>
  <si>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</si>
  <si>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</si>
  <si>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</si>
  <si>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</si>
  <si>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</si>
  <si>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</si>
  <si>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</si>
  <si>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</si>
  <si>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</si>
  <si>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</si>
  <si>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</si>
  <si>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</si>
  <si>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</si>
  <si>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</si>
  <si>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</si>
  <si>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</si>
  <si>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</si>
  <si>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</si>
  <si>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</si>
  <si>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</si>
  <si>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</si>
  <si>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</si>
  <si>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</si>
  <si>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</si>
  <si>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</si>
  <si>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</si>
  <si>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</si>
  <si>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</si>
  <si>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</si>
  <si>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</si>
  <si>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</si>
  <si>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</si>
  <si>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</si>
  <si>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</si>
  <si>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</si>
  <si>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</si>
  <si>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</si>
  <si>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</si>
  <si>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</si>
  <si>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</si>
  <si>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</si>
  <si>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</si>
  <si>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</si>
  <si>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</si>
  <si>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</si>
  <si>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</si>
  <si>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</si>
  <si>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</si>
  <si>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</si>
  <si>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</si>
  <si>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</si>
  <si>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</si>
  <si>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</si>
  <si>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</si>
  <si>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</si>
  <si>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</si>
  <si>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</si>
  <si>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</si>
  <si>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</si>
  <si>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</si>
  <si>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</si>
  <si>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</si>
  <si>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</si>
  <si>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</si>
  <si>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</si>
  <si>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</si>
  <si>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</si>
  <si>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</si>
  <si>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</si>
  <si>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</si>
  <si>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</si>
  <si>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</si>
  <si>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</si>
  <si>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</si>
  <si>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</si>
  <si>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</si>
  <si>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</si>
  <si>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</si>
  <si>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</si>
  <si>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</si>
  <si>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</si>
  <si>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</si>
  <si>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</si>
  <si>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</si>
  <si>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</si>
  <si>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</si>
  <si>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</si>
  <si>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</si>
  <si>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</si>
  <si>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</si>
  <si>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</si>
  <si>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</si>
  <si>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</si>
  <si>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</si>
  <si>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</si>
  <si>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</si>
  <si>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</si>
  <si>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</si>
  <si>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</si>
  <si>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</si>
  <si>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</si>
  <si>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</si>
  <si>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</si>
  <si>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</si>
  <si>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</si>
  <si>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</si>
  <si>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</si>
  <si>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</si>
  <si>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</si>
  <si>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</si>
  <si>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</si>
  <si>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</si>
  <si>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</si>
  <si>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</si>
  <si>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</si>
  <si>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</si>
  <si>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</si>
  <si>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</si>
  <si>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</si>
  <si>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</si>
  <si>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</si>
  <si>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</si>
  <si>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</si>
  <si>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</si>
  <si>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</si>
  <si>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</si>
  <si>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</si>
  <si>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</si>
  <si>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</si>
  <si>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</si>
  <si>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</si>
  <si>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</si>
  <si>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</si>
  <si>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</si>
  <si>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</si>
  <si>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</si>
  <si>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</si>
  <si>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</si>
  <si>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</si>
  <si>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</si>
  <si>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</si>
  <si>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</si>
  <si>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</si>
  <si>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</si>
  <si>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</si>
  <si>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</si>
  <si>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</si>
  <si>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</si>
  <si>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</si>
  <si>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</si>
  <si>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</si>
  <si>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</si>
  <si>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</si>
  <si>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</si>
  <si>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</si>
  <si>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</si>
  <si>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</si>
  <si>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</si>
  <si>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</si>
  <si>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</si>
  <si>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</si>
  <si>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</si>
  <si>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</si>
  <si>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</si>
  <si>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</si>
  <si>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</si>
  <si>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</si>
  <si>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</si>
  <si>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</si>
  <si>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</si>
  <si>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</si>
  <si>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</si>
  <si>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</si>
  <si>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</si>
  <si>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</si>
  <si>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</si>
  <si>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</si>
  <si>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</si>
  <si>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</si>
  <si>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</si>
  <si>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</si>
  <si>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</si>
  <si>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</si>
  <si>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</si>
  <si>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</si>
  <si>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</si>
  <si>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</si>
  <si>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</si>
  <si>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</si>
  <si>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</si>
  <si>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</si>
  <si>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</si>
  <si>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</si>
  <si>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</si>
  <si>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</si>
  <si>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</si>
  <si>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</si>
  <si>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</si>
  <si>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</si>
  <si>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</si>
  <si>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</si>
  <si>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</si>
  <si>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</si>
  <si>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</si>
  <si>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</si>
  <si>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</si>
  <si>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</si>
  <si>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</si>
  <si>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</si>
  <si>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</si>
  <si>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</si>
  <si>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</si>
  <si>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</si>
  <si>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</si>
  <si>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</si>
  <si>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</si>
  <si>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</si>
  <si>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</si>
  <si>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</si>
  <si>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</si>
  <si>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</si>
  <si>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</si>
  <si>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</si>
  <si>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</si>
  <si>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</si>
  <si>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</si>
  <si>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</si>
  <si>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</si>
  <si>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</si>
  <si>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</si>
  <si>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</si>
  <si>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</si>
  <si>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</si>
  <si>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</si>
  <si>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</si>
  <si>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</si>
  <si>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</si>
  <si>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</si>
  <si>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</si>
  <si>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</si>
  <si>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</si>
  <si>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</si>
  <si>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</si>
  <si>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</si>
  <si>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</si>
  <si>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</si>
  <si>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</si>
  <si>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</si>
  <si>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</si>
  <si>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</si>
  <si>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</si>
  <si>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</si>
  <si>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</si>
  <si>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</si>
  <si>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</si>
  <si>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</si>
  <si>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</si>
  <si>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</si>
  <si>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</si>
  <si>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</si>
  <si>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</si>
  <si>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</si>
  <si>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</si>
  <si>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</si>
  <si>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</si>
  <si>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</si>
  <si>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</si>
  <si>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</si>
  <si>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</si>
  <si>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</si>
  <si>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</si>
  <si>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</si>
  <si>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</si>
  <si>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</si>
  <si>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</si>
  <si>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</si>
  <si>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</si>
  <si>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</si>
  <si>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</si>
  <si>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</si>
  <si>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</si>
  <si>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</si>
  <si>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</si>
  <si>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</si>
  <si>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</si>
  <si>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</si>
  <si>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</si>
  <si>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</si>
  <si>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</si>
  <si>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</si>
  <si>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</si>
  <si>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</si>
  <si>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</si>
  <si>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</si>
  <si>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</si>
  <si>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</si>
  <si>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</si>
  <si>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</si>
  <si>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</si>
  <si>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</si>
  <si>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</si>
  <si>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</si>
  <si>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</si>
  <si>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</si>
  <si>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</si>
  <si>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</si>
  <si>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</si>
  <si>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</si>
  <si>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</si>
  <si>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</si>
  <si>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</si>
  <si>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</si>
  <si>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</si>
  <si>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</si>
  <si>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</si>
  <si>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</si>
  <si>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</si>
  <si>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</si>
  <si>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</si>
  <si>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</si>
  <si>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</si>
  <si>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</si>
  <si>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</si>
  <si>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</si>
  <si>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</si>
  <si>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</si>
  <si>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</si>
  <si>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</si>
  <si>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</si>
  <si>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</si>
  <si>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</si>
  <si>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</si>
  <si>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</si>
  <si>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</si>
  <si>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</si>
  <si>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</si>
  <si>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</si>
  <si>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</si>
  <si>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</si>
  <si>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</si>
  <si>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</si>
  <si>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</si>
  <si>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</si>
  <si>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</si>
  <si>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</si>
  <si>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</si>
  <si>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</si>
  <si>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</si>
  <si>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</si>
  <si>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</si>
  <si>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</si>
  <si>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</si>
  <si>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</si>
  <si>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</si>
  <si>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</si>
  <si>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</si>
  <si>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</si>
  <si>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</si>
  <si>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</si>
  <si>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</si>
  <si>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</si>
  <si>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</si>
  <si>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</si>
  <si>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</si>
  <si>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</si>
  <si>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</si>
  <si>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</si>
  <si>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</si>
  <si>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</si>
  <si>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</si>
  <si>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</si>
  <si>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</si>
  <si>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</si>
  <si>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</si>
  <si>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</si>
  <si>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</si>
  <si>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</si>
  <si>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</si>
  <si>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</si>
  <si>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</si>
  <si>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</si>
  <si>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</si>
  <si>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</si>
  <si>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</si>
  <si>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</si>
  <si>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</si>
  <si>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</si>
  <si>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</si>
  <si>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</si>
  <si>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</si>
  <si>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</si>
  <si>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</si>
  <si>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</si>
  <si>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</si>
  <si>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</si>
  <si>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</si>
  <si>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</si>
  <si>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</si>
  <si>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</si>
  <si>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</si>
  <si>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</si>
  <si>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</si>
  <si>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</si>
  <si>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</si>
  <si>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</si>
  <si>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</si>
  <si>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</si>
  <si>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</si>
  <si>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</si>
  <si>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</si>
  <si>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</si>
  <si>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</si>
  <si>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</si>
  <si>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</si>
  <si>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</si>
  <si>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</si>
  <si>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</si>
  <si>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</si>
  <si>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</si>
  <si>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</si>
  <si>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</si>
  <si>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</si>
  <si>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</si>
  <si>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</si>
  <si>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</si>
  <si>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</si>
  <si>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</si>
  <si>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</si>
  <si>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</si>
  <si>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</si>
  <si>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</si>
  <si>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</si>
  <si>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</si>
  <si>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</si>
  <si>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</si>
  <si>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</si>
  <si>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</si>
  <si>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</si>
  <si>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</si>
  <si>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</si>
  <si>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</si>
  <si>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</si>
  <si>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</si>
  <si>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</si>
  <si>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</si>
  <si>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</si>
  <si>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</si>
  <si>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</si>
  <si>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</si>
  <si>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</si>
  <si>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</si>
  <si>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</si>
  <si>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</si>
  <si>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</si>
  <si>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</si>
  <si>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</si>
  <si>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</si>
  <si>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</si>
  <si>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</si>
  <si>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</si>
  <si>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</si>
  <si>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</si>
  <si>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</si>
  <si>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</si>
  <si>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</si>
  <si>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</si>
  <si>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</si>
  <si>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</si>
  <si>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</si>
  <si>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</si>
  <si>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</si>
  <si>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</si>
  <si>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</si>
  <si>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</si>
  <si>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</si>
  <si>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</si>
  <si>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</si>
  <si>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</si>
  <si>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</si>
  <si>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</si>
  <si>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</si>
  <si>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</si>
  <si>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</si>
  <si>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</si>
  <si>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</si>
  <si>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</si>
  <si>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</si>
  <si>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</si>
  <si>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</si>
  <si>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</si>
  <si>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</si>
  <si>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</si>
  <si>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</si>
  <si>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</si>
  <si>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</si>
  <si>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</si>
  <si>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</si>
  <si>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</si>
  <si>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</si>
  <si>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</si>
  <si>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</si>
  <si>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</si>
  <si>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</si>
  <si>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</si>
  <si>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</si>
  <si>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</si>
  <si>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</si>
  <si>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</si>
  <si>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</si>
  <si>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</si>
  <si>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</si>
  <si>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</si>
  <si>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</si>
  <si>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</si>
  <si>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</si>
  <si>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</si>
  <si>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</si>
  <si>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</si>
  <si>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</si>
  <si>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</si>
  <si>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</si>
  <si>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</si>
  <si>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</si>
  <si>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</si>
  <si>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</si>
  <si>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</si>
  <si>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</si>
  <si>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</si>
  <si>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</si>
  <si>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</si>
  <si>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</si>
  <si>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</si>
  <si>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</si>
  <si>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</si>
  <si>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</si>
  <si>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</si>
  <si>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</si>
  <si>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</si>
  <si>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</si>
  <si>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</si>
  <si>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</si>
  <si>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</si>
  <si>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</si>
  <si>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</si>
  <si>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</si>
  <si>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</si>
  <si>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</si>
  <si>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</si>
  <si>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</si>
  <si>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</si>
  <si>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</si>
  <si>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</si>
  <si>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</si>
  <si>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</si>
  <si>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</si>
  <si>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</si>
  <si>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</si>
  <si>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</si>
  <si>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</si>
  <si>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</si>
  <si>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</si>
  <si>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</si>
  <si>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</si>
  <si>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</si>
  <si>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</si>
  <si>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</si>
  <si>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</si>
  <si>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</si>
  <si>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</si>
  <si>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</si>
  <si>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</si>
  <si>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</si>
  <si>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</si>
  <si>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</si>
  <si>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</si>
  <si>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</si>
  <si>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</si>
  <si>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</si>
  <si>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</si>
  <si>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</si>
  <si>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</si>
  <si>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</si>
  <si>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</si>
  <si>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</si>
  <si>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</si>
  <si>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</si>
  <si>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</si>
  <si>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</si>
  <si>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</si>
  <si>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</si>
  <si>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</si>
  <si>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</si>
  <si>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</si>
  <si>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</si>
  <si>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</si>
  <si>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</si>
  <si>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</si>
  <si>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</si>
  <si>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</si>
  <si>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</si>
  <si>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</si>
  <si>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</si>
  <si>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</si>
  <si>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</si>
  <si>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</si>
  <si>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</si>
  <si>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</si>
  <si>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</si>
  <si>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</si>
  <si>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</si>
  <si>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</si>
  <si>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</si>
  <si>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</si>
  <si>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</si>
  <si>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</si>
  <si>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</si>
  <si>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</si>
  <si>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</si>
  <si>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</si>
  <si>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</si>
  <si>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</si>
  <si>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</si>
  <si>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</si>
  <si>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</si>
  <si>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</si>
  <si>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</si>
  <si>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</si>
  <si>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</si>
  <si>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</si>
  <si>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</si>
  <si>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</si>
  <si>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</si>
  <si>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</si>
  <si>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</si>
  <si>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</si>
  <si>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</si>
  <si>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</si>
  <si>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</si>
  <si>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</si>
  <si>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</si>
  <si>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</si>
  <si>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</si>
  <si>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</si>
  <si>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</si>
  <si>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</si>
  <si>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</si>
  <si>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</si>
  <si>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</si>
  <si>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</si>
  <si>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</si>
  <si>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</si>
  <si>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</si>
  <si>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</si>
  <si>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</si>
  <si>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</si>
  <si>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</si>
  <si>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</si>
  <si>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</si>
  <si>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</si>
  <si>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</si>
  <si>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</si>
  <si>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</si>
  <si>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</si>
  <si>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</si>
  <si>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</si>
  <si>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</si>
  <si>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</si>
  <si>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</si>
  <si>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</si>
  <si>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</si>
  <si>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</si>
  <si>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</si>
  <si>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</si>
  <si>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</si>
  <si>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</si>
  <si>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</si>
  <si>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</si>
  <si>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</si>
  <si>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</si>
  <si>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</si>
  <si>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</si>
  <si>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</si>
  <si>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</si>
  <si>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</si>
  <si>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</si>
  <si>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</si>
  <si>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</si>
  <si>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</si>
  <si>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</si>
  <si>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</si>
  <si>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</si>
  <si>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</si>
  <si>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</si>
  <si>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</si>
  <si>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</si>
  <si>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</si>
  <si>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</si>
  <si>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</si>
  <si>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</si>
  <si>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</si>
  <si>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</si>
  <si>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</si>
  <si>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</si>
  <si>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</si>
  <si>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</si>
  <si>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</si>
  <si>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</si>
  <si>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</si>
  <si>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</si>
  <si>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</si>
  <si>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</si>
  <si>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</si>
  <si>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</si>
  <si>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</si>
  <si>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</si>
  <si>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</si>
  <si>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</si>
  <si>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</si>
  <si>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</si>
  <si>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</si>
  <si>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</si>
  <si>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</si>
  <si>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</si>
  <si>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</si>
  <si>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</si>
  <si>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</si>
  <si>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</si>
  <si>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</si>
  <si>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</si>
  <si>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</si>
  <si>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</si>
  <si>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</si>
  <si>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</si>
  <si>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</si>
  <si>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</si>
  <si>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</si>
  <si>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</si>
  <si>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</si>
  <si>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</si>
  <si>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</si>
  <si>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</si>
  <si>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</si>
  <si>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</si>
  <si>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</si>
  <si>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</si>
  <si>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</si>
  <si>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</si>
  <si>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</si>
  <si>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</si>
  <si>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</si>
  <si>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</si>
  <si>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</si>
  <si>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</si>
  <si>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</si>
  <si>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</si>
  <si>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</si>
  <si>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</si>
  <si>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</si>
  <si>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</si>
  <si>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</si>
  <si>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</si>
  <si>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</si>
  <si>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</si>
  <si>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</si>
  <si>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</si>
  <si>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</si>
  <si>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</si>
  <si>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</si>
  <si>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</si>
  <si>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</si>
  <si>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</si>
  <si>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</si>
  <si>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</si>
  <si>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</si>
  <si>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</si>
  <si>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</si>
  <si>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</si>
  <si>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</si>
  <si>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</si>
  <si>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</si>
  <si>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</si>
  <si>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</si>
  <si>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</si>
  <si>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</si>
  <si>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</si>
  <si>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</si>
  <si>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</si>
  <si>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</si>
  <si>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</si>
  <si>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</si>
  <si>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</si>
  <si>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</si>
  <si>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</si>
  <si>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</si>
  <si>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</si>
  <si>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</si>
  <si>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</si>
  <si>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</si>
  <si>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</si>
  <si>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</si>
  <si>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</si>
  <si>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</si>
  <si>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</si>
  <si>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</si>
  <si>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Пландиште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</si>
</sst>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178</c:v>
                </c:pt>
                <c:pt idx="1">
                  <c:v>214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893</c:v>
                </c:pt>
                <c:pt idx="1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952</c:v>
                </c:pt>
                <c:pt idx="1">
                  <c:v>843</c:v>
                </c:pt>
                <c:pt idx="2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</c:v>
                </c:pt>
                <c:pt idx="1">
                  <c:v>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79.37</c:v>
                </c:pt>
                <c:pt idx="1">
                  <c:v>163.37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3395</c:v>
                </c:pt>
                <c:pt idx="1">
                  <c:v>3259</c:v>
                </c:pt>
                <c:pt idx="2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287616"/>
        <c:axId val="312289920"/>
      </c:barChart>
      <c:catAx>
        <c:axId val="3122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289920"/>
        <c:crosses val="autoZero"/>
        <c:auto val="1"/>
        <c:lblAlgn val="ctr"/>
        <c:lblOffset val="100"/>
        <c:noMultiLvlLbl val="0"/>
      </c:catAx>
      <c:valAx>
        <c:axId val="31228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28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612544"/>
        <c:axId val="315763328"/>
      </c:barChart>
      <c:catAx>
        <c:axId val="3156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763328"/>
        <c:crosses val="autoZero"/>
        <c:auto val="1"/>
        <c:lblAlgn val="ctr"/>
        <c:lblOffset val="100"/>
        <c:noMultiLvlLbl val="0"/>
      </c:catAx>
      <c:valAx>
        <c:axId val="3157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61254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14.104701567189062</c:v>
                </c:pt>
                <c:pt idx="1">
                  <c:v>60.220073357785928</c:v>
                </c:pt>
                <c:pt idx="2">
                  <c:v>25.675225075025011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28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27</c:v>
                </c:pt>
                <c:pt idx="1">
                  <c:v>29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7389824"/>
        <c:axId val="317478400"/>
      </c:barChart>
      <c:catAx>
        <c:axId val="3173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478400"/>
        <c:crosses val="autoZero"/>
        <c:auto val="1"/>
        <c:lblAlgn val="ctr"/>
        <c:lblOffset val="100"/>
        <c:noMultiLvlLbl val="0"/>
      </c:catAx>
      <c:valAx>
        <c:axId val="31747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738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9140608"/>
        <c:axId val="319142144"/>
      </c:barChart>
      <c:catAx>
        <c:axId val="3191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142144"/>
        <c:crosses val="autoZero"/>
        <c:auto val="1"/>
        <c:lblAlgn val="ctr"/>
        <c:lblOffset val="100"/>
        <c:noMultiLvlLbl val="0"/>
      </c:catAx>
      <c:valAx>
        <c:axId val="31914214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914060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106.9</c:v>
                </c:pt>
                <c:pt idx="1">
                  <c:v>106.1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105.9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259008"/>
        <c:axId val="319260544"/>
      </c:barChart>
      <c:catAx>
        <c:axId val="31925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60544"/>
        <c:crosses val="autoZero"/>
        <c:auto val="1"/>
        <c:lblAlgn val="ctr"/>
        <c:lblOffset val="100"/>
        <c:noMultiLvlLbl val="0"/>
      </c:catAx>
      <c:valAx>
        <c:axId val="3192605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590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372</c:v>
                </c:pt>
                <c:pt idx="1">
                  <c:v>330</c:v>
                </c:pt>
                <c:pt idx="2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279488"/>
        <c:axId val="319285504"/>
      </c:barChart>
      <c:catAx>
        <c:axId val="3192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85504"/>
        <c:crosses val="autoZero"/>
        <c:auto val="1"/>
        <c:lblAlgn val="ctr"/>
        <c:lblOffset val="100"/>
        <c:noMultiLvlLbl val="0"/>
      </c:catAx>
      <c:valAx>
        <c:axId val="31928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7948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270336"/>
        <c:axId val="320272640"/>
      </c:barChart>
      <c:catAx>
        <c:axId val="32027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272640"/>
        <c:crosses val="autoZero"/>
        <c:auto val="1"/>
        <c:lblAlgn val="ctr"/>
        <c:lblOffset val="100"/>
        <c:noMultiLvlLbl val="0"/>
      </c:catAx>
      <c:valAx>
        <c:axId val="32027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27033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27</c:v>
                </c:pt>
                <c:pt idx="1">
                  <c:v>37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566400"/>
        <c:axId val="320567936"/>
      </c:barChart>
      <c:catAx>
        <c:axId val="320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567936"/>
        <c:crosses val="autoZero"/>
        <c:auto val="1"/>
        <c:lblAlgn val="ctr"/>
        <c:lblOffset val="100"/>
        <c:noMultiLvlLbl val="0"/>
      </c:catAx>
      <c:valAx>
        <c:axId val="320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566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1.7783705679671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1.7339113037679228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1.9784372568633988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2.4563743470045569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2.1785039457596977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2.6008669556518837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2.9009669889963319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3.2010670223407804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3.8234967211292652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3.8790708013782371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4.3347782594198065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4.6126486606646662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4.1124819384239188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2.3785706346559965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1.8228298321662777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1.4338112704234744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1946368"/>
        <c:axId val="321948288"/>
      </c:barChart>
      <c:catAx>
        <c:axId val="3219463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1948288"/>
        <c:crosses val="autoZero"/>
        <c:auto val="1"/>
        <c:lblAlgn val="ctr"/>
        <c:lblOffset val="100"/>
        <c:noMultiLvlLbl val="0"/>
      </c:catAx>
      <c:valAx>
        <c:axId val="3219482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1946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1.9339779926642215</c:v>
                </c:pt>
                <c:pt idx="1">
                  <c:v>2.0340113371123709</c:v>
                </c:pt>
                <c:pt idx="2">
                  <c:v>1.7227964877181283</c:v>
                </c:pt>
                <c:pt idx="3">
                  <c:v>2.4563743470045569</c:v>
                </c:pt>
                <c:pt idx="4">
                  <c:v>2.4897187951539399</c:v>
                </c:pt>
                <c:pt idx="5">
                  <c:v>2.2785372902078471</c:v>
                </c:pt>
                <c:pt idx="6">
                  <c:v>2.6008669556518837</c:v>
                </c:pt>
                <c:pt idx="7">
                  <c:v>3.1232633099922196</c:v>
                </c:pt>
                <c:pt idx="8">
                  <c:v>3.6678892964321439</c:v>
                </c:pt>
                <c:pt idx="9">
                  <c:v>3.7123485606313213</c:v>
                </c:pt>
                <c:pt idx="10">
                  <c:v>4.0235634100255639</c:v>
                </c:pt>
                <c:pt idx="11">
                  <c:v>4.6571079248638441</c:v>
                </c:pt>
                <c:pt idx="12">
                  <c:v>4.6682227409136381</c:v>
                </c:pt>
                <c:pt idx="13">
                  <c:v>4.8460597977103479</c:v>
                </c:pt>
                <c:pt idx="14">
                  <c:v>3.2566411025897524</c:v>
                </c:pt>
                <c:pt idx="15">
                  <c:v>1.4115816383238857</c:v>
                </c:pt>
                <c:pt idx="16">
                  <c:v>1.0114482605312882</c:v>
                </c:pt>
                <c:pt idx="17">
                  <c:v>0.78915193953540064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2294528"/>
        <c:axId val="322343680"/>
      </c:barChart>
      <c:catAx>
        <c:axId val="3222945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2343680"/>
        <c:crosses val="autoZero"/>
        <c:auto val="1"/>
        <c:lblAlgn val="ctr"/>
        <c:lblOffset val="100"/>
        <c:noMultiLvlLbl val="0"/>
      </c:catAx>
      <c:valAx>
        <c:axId val="322343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2945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5.0903537795876815E-2</c:v>
                </c:pt>
                <c:pt idx="1">
                  <c:v>9.9230960059538575E-2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3.156019343344362</c:v>
                </c:pt>
                <c:pt idx="1">
                  <c:v>3.1009675018605805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4E0-4184-BA3D-677AECED71F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4E0-4184-BA3D-677AECED71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8.6026978875031812</c:v>
                </c:pt>
                <c:pt idx="1">
                  <c:v>3.8203919622922347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4E0-4184-BA3D-677AECED71F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4E0-4184-BA3D-677AECED71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27.029778569610585</c:v>
                </c:pt>
                <c:pt idx="1">
                  <c:v>21.756387993053831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4E0-4184-BA3D-677AECED71F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4E0-4184-BA3D-677AECED71F0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49.80911173326546</c:v>
                </c:pt>
                <c:pt idx="1">
                  <c:v>60.952617216571568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4E0-4184-BA3D-677AECED71F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4E0-4184-BA3D-677AECED71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4.9630949350979892</c:v>
                </c:pt>
                <c:pt idx="1">
                  <c:v>4.0684693624410819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4E0-4184-BA3D-677AECED71F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4E0-4184-BA3D-677AECED71F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6.3883939933825404</c:v>
                </c:pt>
                <c:pt idx="1">
                  <c:v>6.2019350037211609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3928448"/>
        <c:axId val="323930752"/>
      </c:barChart>
      <c:catAx>
        <c:axId val="32392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930752"/>
        <c:crosses val="autoZero"/>
        <c:auto val="1"/>
        <c:lblAlgn val="ctr"/>
        <c:lblOffset val="100"/>
        <c:noMultiLvlLbl val="0"/>
      </c:catAx>
      <c:valAx>
        <c:axId val="323930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928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180-42F9-8C14-B447AA45A66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180-42F9-8C14-B447AA45A6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31.712904046831252</c:v>
                </c:pt>
                <c:pt idx="1">
                  <c:v>26.494666335896799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180-42F9-8C14-B447AA45A66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180-42F9-8C14-B447AA45A6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38.228556884703487</c:v>
                </c:pt>
                <c:pt idx="1">
                  <c:v>45.199702307119821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180-42F9-8C14-B447AA45A66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180-42F9-8C14-B447AA45A6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29.422244846016799</c:v>
                </c:pt>
                <c:pt idx="1">
                  <c:v>27.412552716447529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0.63629422244846023</c:v>
                </c:pt>
                <c:pt idx="1">
                  <c:v>0.89307864053584718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4582784"/>
        <c:axId val="324593152"/>
      </c:barChart>
      <c:catAx>
        <c:axId val="32458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593152"/>
        <c:crosses val="autoZero"/>
        <c:auto val="1"/>
        <c:lblAlgn val="ctr"/>
        <c:lblOffset val="100"/>
        <c:noMultiLvlLbl val="0"/>
      </c:catAx>
      <c:valAx>
        <c:axId val="324593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5827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465</c:v>
                </c:pt>
                <c:pt idx="1">
                  <c:v>427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453</c:v>
                </c:pt>
                <c:pt idx="1">
                  <c:v>431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34</c:v>
                </c:pt>
                <c:pt idx="4">
                  <c:v>36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4653056"/>
        <c:axId val="324654592"/>
      </c:barChart>
      <c:catAx>
        <c:axId val="32465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654592"/>
        <c:crosses val="autoZero"/>
        <c:auto val="1"/>
        <c:lblAlgn val="ctr"/>
        <c:lblOffset val="100"/>
        <c:noMultiLvlLbl val="0"/>
      </c:catAx>
      <c:valAx>
        <c:axId val="324654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65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2.12</c:v>
                </c:pt>
                <c:pt idx="1">
                  <c:v>2.39</c:v>
                </c:pt>
                <c:pt idx="4">
                  <c:v>2.2599999999999998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5149824"/>
        <c:axId val="325151360"/>
      </c:barChart>
      <c:catAx>
        <c:axId val="32514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151360"/>
        <c:crosses val="autoZero"/>
        <c:auto val="1"/>
        <c:lblAlgn val="ctr"/>
        <c:lblOffset val="100"/>
        <c:noMultiLvlLbl val="0"/>
      </c:catAx>
      <c:valAx>
        <c:axId val="3251513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149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63.705583756345177</c:v>
                </c:pt>
                <c:pt idx="2">
                  <c:v>18.14872594903796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36.294416243654823</c:v>
                </c:pt>
                <c:pt idx="2">
                  <c:v>81.851274050962047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5180416"/>
        <c:axId val="325182208"/>
      </c:barChart>
      <c:catAx>
        <c:axId val="32518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182208"/>
        <c:crosses val="autoZero"/>
        <c:auto val="1"/>
        <c:lblAlgn val="ctr"/>
        <c:lblOffset val="100"/>
        <c:noMultiLvlLbl val="0"/>
      </c:catAx>
      <c:valAx>
        <c:axId val="325182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180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30</c:v>
                </c:pt>
                <c:pt idx="1">
                  <c:v>31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36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576576"/>
        <c:axId val="325813376"/>
      </c:barChart>
      <c:catAx>
        <c:axId val="3255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813376"/>
        <c:crosses val="autoZero"/>
        <c:auto val="1"/>
        <c:lblAlgn val="ctr"/>
        <c:lblOffset val="100"/>
        <c:noMultiLvlLbl val="0"/>
      </c:catAx>
      <c:valAx>
        <c:axId val="32581337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5576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110</c:v>
                </c:pt>
                <c:pt idx="1">
                  <c:v>104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88</c:v>
                </c:pt>
                <c:pt idx="1">
                  <c:v>133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912832"/>
        <c:axId val="325918720"/>
      </c:barChart>
      <c:catAx>
        <c:axId val="3259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918720"/>
        <c:crosses val="autoZero"/>
        <c:auto val="1"/>
        <c:lblAlgn val="ctr"/>
        <c:lblOffset val="100"/>
        <c:noMultiLvlLbl val="0"/>
      </c:catAx>
      <c:valAx>
        <c:axId val="32591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5912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32.646048109965633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29.95418098510882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16.60939289805269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11.368843069873998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5.5841924398625435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3.8373424971363117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6077824"/>
        <c:axId val="326079616"/>
      </c:barChart>
      <c:catAx>
        <c:axId val="32607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6079616"/>
        <c:crosses val="autoZero"/>
        <c:auto val="1"/>
        <c:lblAlgn val="ctr"/>
        <c:lblOffset val="100"/>
        <c:noMultiLvlLbl val="0"/>
      </c:catAx>
      <c:valAx>
        <c:axId val="326079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0778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52.67</c:v>
                </c:pt>
                <c:pt idx="1">
                  <c:v>38.950000000000003</c:v>
                </c:pt>
                <c:pt idx="2">
                  <c:v>6.16</c:v>
                </c:pt>
                <c:pt idx="3">
                  <c:v>1.54</c:v>
                </c:pt>
                <c:pt idx="4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57.62</c:v>
                </c:pt>
                <c:pt idx="1">
                  <c:v>32.340000000000003</c:v>
                </c:pt>
                <c:pt idx="2">
                  <c:v>7.79</c:v>
                </c:pt>
                <c:pt idx="3">
                  <c:v>1.58</c:v>
                </c:pt>
                <c:pt idx="4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6132864"/>
        <c:axId val="326134400"/>
      </c:barChart>
      <c:catAx>
        <c:axId val="3261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134400"/>
        <c:crosses val="autoZero"/>
        <c:auto val="1"/>
        <c:lblAlgn val="ctr"/>
        <c:lblOffset val="100"/>
        <c:noMultiLvlLbl val="0"/>
      </c:catAx>
      <c:valAx>
        <c:axId val="326134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132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49512</c:v>
                </c:pt>
                <c:pt idx="1">
                  <c:v>53791</c:v>
                </c:pt>
                <c:pt idx="2">
                  <c:v>60583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439680"/>
        <c:axId val="326441216"/>
      </c:barChart>
      <c:catAx>
        <c:axId val="3264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441216"/>
        <c:crosses val="autoZero"/>
        <c:auto val="1"/>
        <c:lblAlgn val="ctr"/>
        <c:lblOffset val="100"/>
        <c:noMultiLvlLbl val="0"/>
      </c:catAx>
      <c:valAx>
        <c:axId val="3264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43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1176</c:v>
                </c:pt>
                <c:pt idx="1">
                  <c:v>1162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1564</c:v>
                </c:pt>
                <c:pt idx="1">
                  <c:v>1605</c:v>
                </c:pt>
                <c:pt idx="2">
                  <c:v>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508544"/>
        <c:axId val="326511232"/>
      </c:barChart>
      <c:catAx>
        <c:axId val="32650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511232"/>
        <c:crosses val="autoZero"/>
        <c:auto val="1"/>
        <c:lblAlgn val="ctr"/>
        <c:lblOffset val="100"/>
        <c:noMultiLvlLbl val="0"/>
      </c:catAx>
      <c:valAx>
        <c:axId val="32651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650854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11.8</c:v>
                </c:pt>
                <c:pt idx="1">
                  <c:v>20.5</c:v>
                </c:pt>
                <c:pt idx="2">
                  <c:v>28</c:v>
                </c:pt>
                <c:pt idx="3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22.3</c:v>
                </c:pt>
                <c:pt idx="1">
                  <c:v>49.2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68.06083650190115</c:v>
                </c:pt>
                <c:pt idx="1">
                  <c:v>81.428571428571431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31.939163498098861</c:v>
                </c:pt>
                <c:pt idx="1">
                  <c:v>18.571428571428573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7236608"/>
        <c:axId val="327718784"/>
      </c:barChart>
      <c:catAx>
        <c:axId val="327236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718784"/>
        <c:crosses val="autoZero"/>
        <c:auto val="1"/>
        <c:lblAlgn val="ctr"/>
        <c:lblOffset val="100"/>
        <c:noMultiLvlLbl val="0"/>
      </c:catAx>
      <c:valAx>
        <c:axId val="3277187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2366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32</c:v>
                </c:pt>
                <c:pt idx="1">
                  <c:v>12.9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862528"/>
        <c:axId val="327898240"/>
      </c:barChart>
      <c:catAx>
        <c:axId val="3278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898240"/>
        <c:crosses val="autoZero"/>
        <c:auto val="1"/>
        <c:lblAlgn val="ctr"/>
        <c:lblOffset val="100"/>
        <c:noMultiLvlLbl val="0"/>
      </c:catAx>
      <c:valAx>
        <c:axId val="32789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86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20.3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968256"/>
        <c:axId val="328008064"/>
      </c:barChart>
      <c:catAx>
        <c:axId val="32796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008064"/>
        <c:crosses val="autoZero"/>
        <c:auto val="1"/>
        <c:lblAlgn val="ctr"/>
        <c:lblOffset val="100"/>
        <c:noMultiLvlLbl val="0"/>
      </c:catAx>
      <c:valAx>
        <c:axId val="32800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8674688"/>
        <c:axId val="328908800"/>
      </c:barChart>
      <c:catAx>
        <c:axId val="3286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908800"/>
        <c:crosses val="autoZero"/>
        <c:auto val="1"/>
        <c:lblAlgn val="ctr"/>
        <c:lblOffset val="100"/>
        <c:noMultiLvlLbl val="0"/>
      </c:catAx>
      <c:valAx>
        <c:axId val="32890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86746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226</c:v>
                </c:pt>
                <c:pt idx="1">
                  <c:v>344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057472"/>
        <c:axId val="296079744"/>
      </c:barChart>
      <c:catAx>
        <c:axId val="2960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079744"/>
        <c:crosses val="autoZero"/>
        <c:auto val="1"/>
        <c:lblAlgn val="ctr"/>
        <c:lblOffset val="100"/>
        <c:noMultiLvlLbl val="0"/>
      </c:catAx>
      <c:valAx>
        <c:axId val="296079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605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883</c:v>
                </c:pt>
                <c:pt idx="1">
                  <c:v>1039</c:v>
                </c:pt>
                <c:pt idx="2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212736"/>
        <c:axId val="296214528"/>
      </c:barChart>
      <c:catAx>
        <c:axId val="29621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214528"/>
        <c:crosses val="autoZero"/>
        <c:auto val="1"/>
        <c:lblAlgn val="ctr"/>
        <c:lblOffset val="100"/>
        <c:noMultiLvlLbl val="0"/>
      </c:catAx>
      <c:valAx>
        <c:axId val="296214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621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3.9</c:v>
                </c:pt>
                <c:pt idx="1">
                  <c:v>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6507264"/>
        <c:axId val="296508800"/>
      </c:barChart>
      <c:catAx>
        <c:axId val="29650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08800"/>
        <c:crosses val="autoZero"/>
        <c:auto val="1"/>
        <c:lblAlgn val="ctr"/>
        <c:lblOffset val="100"/>
        <c:noMultiLvlLbl val="0"/>
      </c:catAx>
      <c:valAx>
        <c:axId val="296508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650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23.9</c:v>
                </c:pt>
                <c:pt idx="1">
                  <c:v>24.2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30.5</c:v>
                </c:pt>
                <c:pt idx="1">
                  <c:v>31.8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6658432"/>
        <c:axId val="296659968"/>
      </c:barChart>
      <c:catAx>
        <c:axId val="2966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659968"/>
        <c:crosses val="autoZero"/>
        <c:auto val="1"/>
        <c:lblAlgn val="ctr"/>
        <c:lblOffset val="100"/>
        <c:noMultiLvlLbl val="0"/>
      </c:catAx>
      <c:valAx>
        <c:axId val="296659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658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694912"/>
        <c:axId val="296696448"/>
      </c:barChart>
      <c:catAx>
        <c:axId val="2966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96448"/>
        <c:crosses val="autoZero"/>
        <c:auto val="1"/>
        <c:lblAlgn val="ctr"/>
        <c:lblOffset val="100"/>
        <c:noMultiLvlLbl val="0"/>
      </c:catAx>
      <c:valAx>
        <c:axId val="29669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9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102</c:v>
                </c:pt>
                <c:pt idx="1">
                  <c:v>91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715392"/>
        <c:axId val="296716928"/>
      </c:barChart>
      <c:catAx>
        <c:axId val="2967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716928"/>
        <c:crosses val="autoZero"/>
        <c:auto val="1"/>
        <c:lblAlgn val="ctr"/>
        <c:lblOffset val="100"/>
        <c:noMultiLvlLbl val="0"/>
      </c:catAx>
      <c:valAx>
        <c:axId val="29671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715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31-4B50-8342-3D16B4A7FB9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631-4B50-8342-3D16B4A7FB9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24.3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631-4B50-8342-3D16B4A7FB9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631-4B50-8342-3D16B4A7FB9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50.4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631-4B50-8342-3D16B4A7FB9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25.3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178</c:v>
                </c:pt>
                <c:pt idx="1">
                  <c:v>214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102144"/>
        <c:axId val="298112128"/>
      </c:barChart>
      <c:catAx>
        <c:axId val="2981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12128"/>
        <c:crosses val="autoZero"/>
        <c:auto val="1"/>
        <c:lblAlgn val="ctr"/>
        <c:lblOffset val="100"/>
        <c:noMultiLvlLbl val="0"/>
      </c:catAx>
      <c:valAx>
        <c:axId val="29811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02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28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142720"/>
        <c:axId val="298586880"/>
      </c:barChart>
      <c:catAx>
        <c:axId val="2981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586880"/>
        <c:crosses val="autoZero"/>
        <c:auto val="1"/>
        <c:lblAlgn val="ctr"/>
        <c:lblOffset val="100"/>
        <c:noMultiLvlLbl val="0"/>
      </c:catAx>
      <c:valAx>
        <c:axId val="2985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42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465</c:v>
                </c:pt>
                <c:pt idx="1">
                  <c:v>427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453</c:v>
                </c:pt>
                <c:pt idx="1">
                  <c:v>431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642048"/>
        <c:axId val="298852736"/>
      </c:barChart>
      <c:catAx>
        <c:axId val="2986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852736"/>
        <c:crosses val="autoZero"/>
        <c:auto val="1"/>
        <c:lblAlgn val="ctr"/>
        <c:lblOffset val="100"/>
        <c:noMultiLvlLbl val="0"/>
      </c:catAx>
      <c:valAx>
        <c:axId val="29885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642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22.3</c:v>
                </c:pt>
                <c:pt idx="1">
                  <c:v>49.2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500-48BA-A6F2-3851F158D34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500-48BA-A6F2-3851F158D34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24.3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500-48BA-A6F2-3851F158D34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500-48BA-A6F2-3851F158D34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50.4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500-48BA-A6F2-3851F158D34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500-48BA-A6F2-3851F158D34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25.3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99224448"/>
        <c:axId val="299234432"/>
      </c:barChart>
      <c:catAx>
        <c:axId val="2992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9234432"/>
        <c:crosses val="autoZero"/>
        <c:auto val="1"/>
        <c:lblAlgn val="ctr"/>
        <c:lblOffset val="100"/>
        <c:noMultiLvlLbl val="0"/>
      </c:catAx>
      <c:valAx>
        <c:axId val="29923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9224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99502592"/>
        <c:axId val="299770624"/>
      </c:barChart>
      <c:catAx>
        <c:axId val="29950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9770624"/>
        <c:crosses val="autoZero"/>
        <c:auto val="1"/>
        <c:lblAlgn val="ctr"/>
        <c:lblOffset val="100"/>
        <c:noMultiLvlLbl val="0"/>
      </c:catAx>
      <c:valAx>
        <c:axId val="2997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950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785600"/>
        <c:axId val="299791488"/>
      </c:barChart>
      <c:catAx>
        <c:axId val="29978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9791488"/>
        <c:crosses val="autoZero"/>
        <c:auto val="1"/>
        <c:lblAlgn val="ctr"/>
        <c:lblOffset val="100"/>
        <c:noMultiLvlLbl val="0"/>
      </c:catAx>
      <c:valAx>
        <c:axId val="29979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78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965440"/>
        <c:axId val="299979520"/>
      </c:barChart>
      <c:catAx>
        <c:axId val="29996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9979520"/>
        <c:crosses val="autoZero"/>
        <c:auto val="1"/>
        <c:lblAlgn val="ctr"/>
        <c:lblOffset val="100"/>
        <c:noMultiLvlLbl val="0"/>
      </c:catAx>
      <c:valAx>
        <c:axId val="29997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965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893</c:v>
                </c:pt>
                <c:pt idx="1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178048"/>
        <c:axId val="300183936"/>
      </c:barChart>
      <c:catAx>
        <c:axId val="30017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0183936"/>
        <c:crosses val="autoZero"/>
        <c:auto val="1"/>
        <c:lblAlgn val="ctr"/>
        <c:lblOffset val="100"/>
        <c:noMultiLvlLbl val="0"/>
      </c:catAx>
      <c:valAx>
        <c:axId val="30018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17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952</c:v>
                </c:pt>
                <c:pt idx="1">
                  <c:v>843</c:v>
                </c:pt>
                <c:pt idx="2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200320"/>
        <c:axId val="300201856"/>
      </c:barChart>
      <c:catAx>
        <c:axId val="3002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01856"/>
        <c:crosses val="autoZero"/>
        <c:auto val="1"/>
        <c:lblAlgn val="ctr"/>
        <c:lblOffset val="100"/>
        <c:noMultiLvlLbl val="0"/>
      </c:catAx>
      <c:valAx>
        <c:axId val="30020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0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58</c:v>
                </c:pt>
                <c:pt idx="1">
                  <c:v>39.6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7.6</c:v>
                </c:pt>
                <c:pt idx="1">
                  <c:v>12.5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34.4</c:v>
                </c:pt>
                <c:pt idx="1">
                  <c:v>47.9</c:v>
                </c:pt>
                <c:pt idx="2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</c:v>
                </c:pt>
                <c:pt idx="1">
                  <c:v>9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851584"/>
        <c:axId val="300853120"/>
      </c:barChart>
      <c:catAx>
        <c:axId val="30085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853120"/>
        <c:crosses val="autoZero"/>
        <c:auto val="1"/>
        <c:lblAlgn val="ctr"/>
        <c:lblOffset val="100"/>
        <c:noMultiLvlLbl val="0"/>
      </c:catAx>
      <c:valAx>
        <c:axId val="300853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85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1350272"/>
        <c:axId val="301356160"/>
      </c:barChart>
      <c:catAx>
        <c:axId val="30135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56160"/>
        <c:crosses val="autoZero"/>
        <c:auto val="1"/>
        <c:lblAlgn val="ctr"/>
        <c:lblOffset val="100"/>
        <c:noMultiLvlLbl val="0"/>
      </c:catAx>
      <c:valAx>
        <c:axId val="30135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5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3395</c:v>
                </c:pt>
                <c:pt idx="1">
                  <c:v>3259</c:v>
                </c:pt>
                <c:pt idx="2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1376640"/>
        <c:axId val="301378176"/>
      </c:barChart>
      <c:catAx>
        <c:axId val="3013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78176"/>
        <c:crosses val="autoZero"/>
        <c:auto val="1"/>
        <c:lblAlgn val="ctr"/>
        <c:lblOffset val="100"/>
        <c:noMultiLvlLbl val="0"/>
      </c:catAx>
      <c:valAx>
        <c:axId val="30137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7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14.104701567189062</c:v>
                </c:pt>
                <c:pt idx="1">
                  <c:v>60.220073357785928</c:v>
                </c:pt>
                <c:pt idx="2">
                  <c:v>25.675225075025011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27</c:v>
                </c:pt>
                <c:pt idx="1">
                  <c:v>29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2491136"/>
        <c:axId val="302492672"/>
      </c:barChart>
      <c:catAx>
        <c:axId val="3024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2672"/>
        <c:crosses val="autoZero"/>
        <c:auto val="1"/>
        <c:lblAlgn val="ctr"/>
        <c:lblOffset val="100"/>
        <c:noMultiLvlLbl val="0"/>
      </c:catAx>
      <c:valAx>
        <c:axId val="30249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2491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2535808"/>
        <c:axId val="302537344"/>
      </c:barChart>
      <c:catAx>
        <c:axId val="3025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37344"/>
        <c:crosses val="autoZero"/>
        <c:auto val="1"/>
        <c:lblAlgn val="ctr"/>
        <c:lblOffset val="100"/>
        <c:noMultiLvlLbl val="0"/>
      </c:catAx>
      <c:valAx>
        <c:axId val="30253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253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106.9</c:v>
                </c:pt>
                <c:pt idx="1">
                  <c:v>106.1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105.9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121152"/>
        <c:axId val="303122688"/>
      </c:barChart>
      <c:catAx>
        <c:axId val="30312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22688"/>
        <c:crosses val="autoZero"/>
        <c:auto val="1"/>
        <c:lblAlgn val="ctr"/>
        <c:lblOffset val="100"/>
        <c:noMultiLvlLbl val="0"/>
      </c:catAx>
      <c:valAx>
        <c:axId val="303122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21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372</c:v>
                </c:pt>
                <c:pt idx="1">
                  <c:v>330</c:v>
                </c:pt>
                <c:pt idx="2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159936"/>
        <c:axId val="303370624"/>
      </c:barChart>
      <c:catAx>
        <c:axId val="3031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70624"/>
        <c:crosses val="autoZero"/>
        <c:auto val="1"/>
        <c:lblAlgn val="ctr"/>
        <c:lblOffset val="100"/>
        <c:noMultiLvlLbl val="0"/>
      </c:catAx>
      <c:valAx>
        <c:axId val="3033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380352"/>
        <c:axId val="303381888"/>
      </c:barChart>
      <c:catAx>
        <c:axId val="30338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81888"/>
        <c:crosses val="autoZero"/>
        <c:auto val="1"/>
        <c:lblAlgn val="ctr"/>
        <c:lblOffset val="100"/>
        <c:noMultiLvlLbl val="0"/>
      </c:catAx>
      <c:valAx>
        <c:axId val="30338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380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27</c:v>
                </c:pt>
                <c:pt idx="1">
                  <c:v>37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400448"/>
        <c:axId val="303401984"/>
      </c:barChart>
      <c:catAx>
        <c:axId val="30340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401984"/>
        <c:crosses val="autoZero"/>
        <c:auto val="1"/>
        <c:lblAlgn val="ctr"/>
        <c:lblOffset val="100"/>
        <c:noMultiLvlLbl val="0"/>
      </c:catAx>
      <c:valAx>
        <c:axId val="30340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400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1.7783705679671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1.7339113037679228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1.9784372568633988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2.4563743470045569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2.1785039457596977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2.045126153162165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2.6008669556518837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2.9009669889963319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3.2010670223407804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3.8234967211292652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3.8790708013782371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4.3347782594198065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4.6126486606646662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4.1124819384239188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2.3785706346559965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1.8228298321662777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1.4338112704234744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713664"/>
        <c:axId val="303719552"/>
      </c:barChart>
      <c:catAx>
        <c:axId val="3037136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3719552"/>
        <c:crosses val="autoZero"/>
        <c:auto val="1"/>
        <c:lblAlgn val="ctr"/>
        <c:lblOffset val="100"/>
        <c:noMultiLvlLbl val="0"/>
      </c:catAx>
      <c:valAx>
        <c:axId val="3037195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3713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1.9339779926642215</c:v>
                </c:pt>
                <c:pt idx="1">
                  <c:v>2.0340113371123709</c:v>
                </c:pt>
                <c:pt idx="2">
                  <c:v>1.7227964877181283</c:v>
                </c:pt>
                <c:pt idx="3">
                  <c:v>2.4563743470045569</c:v>
                </c:pt>
                <c:pt idx="4">
                  <c:v>2.4897187951539399</c:v>
                </c:pt>
                <c:pt idx="5">
                  <c:v>2.2785372902078471</c:v>
                </c:pt>
                <c:pt idx="6">
                  <c:v>2.6008669556518837</c:v>
                </c:pt>
                <c:pt idx="7">
                  <c:v>3.1232633099922196</c:v>
                </c:pt>
                <c:pt idx="8">
                  <c:v>3.6678892964321439</c:v>
                </c:pt>
                <c:pt idx="9">
                  <c:v>3.7123485606313213</c:v>
                </c:pt>
                <c:pt idx="10">
                  <c:v>4.0235634100255639</c:v>
                </c:pt>
                <c:pt idx="11">
                  <c:v>4.6571079248638441</c:v>
                </c:pt>
                <c:pt idx="12">
                  <c:v>4.6682227409136381</c:v>
                </c:pt>
                <c:pt idx="13">
                  <c:v>4.8460597977103479</c:v>
                </c:pt>
                <c:pt idx="14">
                  <c:v>3.2566411025897524</c:v>
                </c:pt>
                <c:pt idx="15">
                  <c:v>1.4115816383238857</c:v>
                </c:pt>
                <c:pt idx="16">
                  <c:v>1.0114482605312882</c:v>
                </c:pt>
                <c:pt idx="17">
                  <c:v>0.78915193953540064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763840"/>
        <c:axId val="303765376"/>
      </c:barChart>
      <c:catAx>
        <c:axId val="3037638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3765376"/>
        <c:crosses val="autoZero"/>
        <c:auto val="1"/>
        <c:lblAlgn val="ctr"/>
        <c:lblOffset val="100"/>
        <c:noMultiLvlLbl val="0"/>
      </c:catAx>
      <c:valAx>
        <c:axId val="303765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763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5.0903537795876815E-2</c:v>
                </c:pt>
                <c:pt idx="1">
                  <c:v>9.9230960059538575E-2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3.156019343344362</c:v>
                </c:pt>
                <c:pt idx="1">
                  <c:v>3.1009675018605805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9FC-440D-91B2-06375634545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9FC-440D-91B2-06375634545C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9FC-440D-91B2-06375634545C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9FC-440D-91B2-06375634545C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8.6026978875031812</c:v>
                </c:pt>
                <c:pt idx="1">
                  <c:v>3.8203919622922347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9FC-440D-91B2-06375634545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9FC-440D-91B2-0637563454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27.029778569610585</c:v>
                </c:pt>
                <c:pt idx="1">
                  <c:v>21.756387993053831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9FC-440D-91B2-06375634545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9FC-440D-91B2-0637563454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49.80911173326546</c:v>
                </c:pt>
                <c:pt idx="1">
                  <c:v>60.952617216571568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59FC-440D-91B2-06375634545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59FC-440D-91B2-0637563454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4.9630949350979892</c:v>
                </c:pt>
                <c:pt idx="1">
                  <c:v>4.0684693624410819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59FC-440D-91B2-06375634545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59FC-440D-91B2-0637563454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6.3883939933825404</c:v>
                </c:pt>
                <c:pt idx="1">
                  <c:v>6.2019350037211609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4226688"/>
        <c:axId val="304228224"/>
      </c:barChart>
      <c:catAx>
        <c:axId val="30422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228224"/>
        <c:crosses val="autoZero"/>
        <c:auto val="1"/>
        <c:lblAlgn val="ctr"/>
        <c:lblOffset val="100"/>
        <c:noMultiLvlLbl val="0"/>
      </c:catAx>
      <c:valAx>
        <c:axId val="304228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226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00F-4CAB-ACE5-AD0DC558030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00F-4CAB-ACE5-AD0DC55803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31.712904046831252</c:v>
                </c:pt>
                <c:pt idx="1">
                  <c:v>26.494666335896799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00F-4CAB-ACE5-AD0DC558030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00F-4CAB-ACE5-AD0DC55803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38.228556884703487</c:v>
                </c:pt>
                <c:pt idx="1">
                  <c:v>45.199702307119821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00F-4CAB-ACE5-AD0DC558030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00F-4CAB-ACE5-AD0DC55803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29.422244846016799</c:v>
                </c:pt>
                <c:pt idx="1">
                  <c:v>27.412552716447529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0.63629422244846023</c:v>
                </c:pt>
                <c:pt idx="1">
                  <c:v>0.89307864053584718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4706688"/>
        <c:axId val="304708224"/>
      </c:barChart>
      <c:catAx>
        <c:axId val="30470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708224"/>
        <c:crosses val="autoZero"/>
        <c:auto val="1"/>
        <c:lblAlgn val="ctr"/>
        <c:lblOffset val="100"/>
        <c:noMultiLvlLbl val="0"/>
      </c:catAx>
      <c:valAx>
        <c:axId val="304708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706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10</c:v>
                </c:pt>
                <c:pt idx="3">
                  <c:v>34</c:v>
                </c:pt>
                <c:pt idx="4">
                  <c:v>36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4755456"/>
        <c:axId val="304756992"/>
      </c:barChart>
      <c:catAx>
        <c:axId val="304755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56992"/>
        <c:crosses val="autoZero"/>
        <c:auto val="1"/>
        <c:lblAlgn val="ctr"/>
        <c:lblOffset val="100"/>
        <c:noMultiLvlLbl val="0"/>
      </c:catAx>
      <c:valAx>
        <c:axId val="304756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5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2.12</c:v>
                </c:pt>
                <c:pt idx="1">
                  <c:v>2.39</c:v>
                </c:pt>
                <c:pt idx="3">
                  <c:v>0</c:v>
                </c:pt>
                <c:pt idx="4">
                  <c:v>2.2599999999999998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4854912"/>
        <c:axId val="304856448"/>
      </c:barChart>
      <c:catAx>
        <c:axId val="30485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856448"/>
        <c:crosses val="autoZero"/>
        <c:auto val="1"/>
        <c:lblAlgn val="ctr"/>
        <c:lblOffset val="100"/>
        <c:noMultiLvlLbl val="0"/>
      </c:catAx>
      <c:valAx>
        <c:axId val="3048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485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63.705583756345177</c:v>
                </c:pt>
                <c:pt idx="2">
                  <c:v>18.14872594903796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36.294416243654823</c:v>
                </c:pt>
                <c:pt idx="2">
                  <c:v>81.851274050962047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144960"/>
        <c:axId val="305146496"/>
      </c:barChart>
      <c:catAx>
        <c:axId val="305144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146496"/>
        <c:crosses val="autoZero"/>
        <c:auto val="1"/>
        <c:lblAlgn val="ctr"/>
        <c:lblOffset val="100"/>
        <c:noMultiLvlLbl val="0"/>
      </c:catAx>
      <c:valAx>
        <c:axId val="305146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1449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502080"/>
        <c:axId val="307561216"/>
      </c:barChart>
      <c:catAx>
        <c:axId val="30750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561216"/>
        <c:crosses val="autoZero"/>
        <c:auto val="1"/>
        <c:lblAlgn val="ctr"/>
        <c:lblOffset val="100"/>
        <c:noMultiLvlLbl val="0"/>
      </c:catAx>
      <c:valAx>
        <c:axId val="3075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50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30</c:v>
                </c:pt>
                <c:pt idx="1">
                  <c:v>31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36</c:v>
                </c:pt>
                <c:pt idx="1">
                  <c:v>28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992832"/>
        <c:axId val="308006912"/>
      </c:barChart>
      <c:catAx>
        <c:axId val="3079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06912"/>
        <c:crosses val="autoZero"/>
        <c:auto val="1"/>
        <c:lblAlgn val="ctr"/>
        <c:lblOffset val="100"/>
        <c:noMultiLvlLbl val="0"/>
      </c:catAx>
      <c:valAx>
        <c:axId val="30800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7992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110</c:v>
                </c:pt>
                <c:pt idx="1">
                  <c:v>104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88</c:v>
                </c:pt>
                <c:pt idx="1">
                  <c:v>133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029312"/>
        <c:axId val="308030848"/>
      </c:barChart>
      <c:catAx>
        <c:axId val="3080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30848"/>
        <c:crosses val="autoZero"/>
        <c:auto val="1"/>
        <c:lblAlgn val="ctr"/>
        <c:lblOffset val="100"/>
        <c:noMultiLvlLbl val="0"/>
      </c:catAx>
      <c:valAx>
        <c:axId val="30803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802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32.646048109965633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29.95418098510882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16.60939289805269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11.368843069873998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5.5841924398625435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3.8373424971363117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8080640"/>
        <c:axId val="308082176"/>
      </c:barChart>
      <c:catAx>
        <c:axId val="30808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082176"/>
        <c:crosses val="autoZero"/>
        <c:auto val="1"/>
        <c:lblAlgn val="ctr"/>
        <c:lblOffset val="100"/>
        <c:noMultiLvlLbl val="0"/>
      </c:catAx>
      <c:valAx>
        <c:axId val="308082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80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52.67</c:v>
                </c:pt>
                <c:pt idx="1">
                  <c:v>38.950000000000003</c:v>
                </c:pt>
                <c:pt idx="2">
                  <c:v>6.16</c:v>
                </c:pt>
                <c:pt idx="3">
                  <c:v>1.54</c:v>
                </c:pt>
                <c:pt idx="4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57.62</c:v>
                </c:pt>
                <c:pt idx="1">
                  <c:v>32.340000000000003</c:v>
                </c:pt>
                <c:pt idx="2">
                  <c:v>7.79</c:v>
                </c:pt>
                <c:pt idx="3">
                  <c:v>1.58</c:v>
                </c:pt>
                <c:pt idx="4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8282880"/>
        <c:axId val="308284416"/>
      </c:barChart>
      <c:catAx>
        <c:axId val="30828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284416"/>
        <c:crosses val="autoZero"/>
        <c:auto val="1"/>
        <c:lblAlgn val="ctr"/>
        <c:lblOffset val="100"/>
        <c:noMultiLvlLbl val="0"/>
      </c:catAx>
      <c:valAx>
        <c:axId val="308284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2828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49512</c:v>
                </c:pt>
                <c:pt idx="1">
                  <c:v>53791</c:v>
                </c:pt>
                <c:pt idx="2">
                  <c:v>60583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768128"/>
        <c:axId val="309134464"/>
      </c:barChart>
      <c:catAx>
        <c:axId val="3087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134464"/>
        <c:crosses val="autoZero"/>
        <c:auto val="1"/>
        <c:lblAlgn val="ctr"/>
        <c:lblOffset val="100"/>
        <c:noMultiLvlLbl val="0"/>
      </c:catAx>
      <c:valAx>
        <c:axId val="3091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76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1176</c:v>
                </c:pt>
                <c:pt idx="1">
                  <c:v>1162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1564</c:v>
                </c:pt>
                <c:pt idx="1">
                  <c:v>1605</c:v>
                </c:pt>
                <c:pt idx="2">
                  <c:v>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176960"/>
        <c:axId val="309186944"/>
      </c:barChart>
      <c:catAx>
        <c:axId val="30917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186944"/>
        <c:crosses val="autoZero"/>
        <c:auto val="1"/>
        <c:lblAlgn val="ctr"/>
        <c:lblOffset val="100"/>
        <c:noMultiLvlLbl val="0"/>
      </c:catAx>
      <c:valAx>
        <c:axId val="30918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176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11.8</c:v>
                </c:pt>
                <c:pt idx="1">
                  <c:v>20.5</c:v>
                </c:pt>
                <c:pt idx="2">
                  <c:v>28</c:v>
                </c:pt>
                <c:pt idx="3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68.06083650190115</c:v>
                </c:pt>
                <c:pt idx="1">
                  <c:v>81.428571428571431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31.939163498098861</c:v>
                </c:pt>
                <c:pt idx="1">
                  <c:v>18.571428571428573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9216768"/>
        <c:axId val="309218304"/>
      </c:barChart>
      <c:catAx>
        <c:axId val="309216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218304"/>
        <c:crosses val="autoZero"/>
        <c:auto val="1"/>
        <c:lblAlgn val="ctr"/>
        <c:lblOffset val="100"/>
        <c:noMultiLvlLbl val="0"/>
      </c:catAx>
      <c:valAx>
        <c:axId val="3092183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2167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267840"/>
        <c:axId val="309281920"/>
      </c:barChart>
      <c:catAx>
        <c:axId val="3092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81920"/>
        <c:crosses val="autoZero"/>
        <c:auto val="1"/>
        <c:lblAlgn val="ctr"/>
        <c:lblOffset val="100"/>
        <c:noMultiLvlLbl val="0"/>
      </c:catAx>
      <c:valAx>
        <c:axId val="30928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6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32</c:v>
                </c:pt>
                <c:pt idx="1">
                  <c:v>12.9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294208"/>
        <c:axId val="309295744"/>
      </c:barChart>
      <c:catAx>
        <c:axId val="3092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95744"/>
        <c:crosses val="autoZero"/>
        <c:auto val="1"/>
        <c:lblAlgn val="ctr"/>
        <c:lblOffset val="100"/>
        <c:noMultiLvlLbl val="0"/>
      </c:catAx>
      <c:valAx>
        <c:axId val="30929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9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20.3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324416"/>
        <c:axId val="309326208"/>
      </c:barChart>
      <c:catAx>
        <c:axId val="3093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326208"/>
        <c:crosses val="autoZero"/>
        <c:auto val="1"/>
        <c:lblAlgn val="ctr"/>
        <c:lblOffset val="100"/>
        <c:noMultiLvlLbl val="0"/>
      </c:catAx>
      <c:valAx>
        <c:axId val="30932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324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9348224"/>
        <c:axId val="309349760"/>
      </c:barChart>
      <c:catAx>
        <c:axId val="30934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349760"/>
        <c:crosses val="autoZero"/>
        <c:auto val="1"/>
        <c:lblAlgn val="ctr"/>
        <c:lblOffset val="100"/>
        <c:noMultiLvlLbl val="0"/>
      </c:catAx>
      <c:valAx>
        <c:axId val="3093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34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792768"/>
        <c:axId val="309794304"/>
      </c:barChart>
      <c:catAx>
        <c:axId val="3097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794304"/>
        <c:crosses val="autoZero"/>
        <c:auto val="1"/>
        <c:lblAlgn val="ctr"/>
        <c:lblOffset val="100"/>
        <c:noMultiLvlLbl val="0"/>
      </c:catAx>
      <c:valAx>
        <c:axId val="3097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7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58</c:v>
                </c:pt>
                <c:pt idx="1">
                  <c:v>39.6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7.6</c:v>
                </c:pt>
                <c:pt idx="1">
                  <c:v>12.5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34.4</c:v>
                </c:pt>
                <c:pt idx="1">
                  <c:v>47.9</c:v>
                </c:pt>
                <c:pt idx="2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0537600"/>
        <c:axId val="310551680"/>
      </c:barChart>
      <c:catAx>
        <c:axId val="31053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51680"/>
        <c:crosses val="autoZero"/>
        <c:auto val="1"/>
        <c:lblAlgn val="ctr"/>
        <c:lblOffset val="100"/>
        <c:noMultiLvlLbl val="0"/>
      </c:catAx>
      <c:valAx>
        <c:axId val="310551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0537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226</c:v>
                </c:pt>
                <c:pt idx="1">
                  <c:v>344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709248"/>
        <c:axId val="310711040"/>
      </c:barChart>
      <c:catAx>
        <c:axId val="31070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11040"/>
        <c:crosses val="autoZero"/>
        <c:auto val="1"/>
        <c:lblAlgn val="ctr"/>
        <c:lblOffset val="100"/>
        <c:noMultiLvlLbl val="0"/>
      </c:catAx>
      <c:valAx>
        <c:axId val="310711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070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883</c:v>
                </c:pt>
                <c:pt idx="1">
                  <c:v>1039</c:v>
                </c:pt>
                <c:pt idx="2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745728"/>
        <c:axId val="311128448"/>
      </c:barChart>
      <c:catAx>
        <c:axId val="3107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128448"/>
        <c:crosses val="autoZero"/>
        <c:auto val="1"/>
        <c:lblAlgn val="ctr"/>
        <c:lblOffset val="100"/>
        <c:noMultiLvlLbl val="0"/>
      </c:catAx>
      <c:valAx>
        <c:axId val="311128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074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3.9</c:v>
                </c:pt>
                <c:pt idx="1">
                  <c:v>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1339264"/>
        <c:axId val="311341056"/>
      </c:barChart>
      <c:catAx>
        <c:axId val="31133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341056"/>
        <c:crosses val="autoZero"/>
        <c:auto val="1"/>
        <c:lblAlgn val="ctr"/>
        <c:lblOffset val="100"/>
        <c:noMultiLvlLbl val="0"/>
      </c:catAx>
      <c:valAx>
        <c:axId val="31134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133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23.9</c:v>
                </c:pt>
                <c:pt idx="1">
                  <c:v>24.2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30.5</c:v>
                </c:pt>
                <c:pt idx="1">
                  <c:v>31.8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1953280"/>
        <c:axId val="311954816"/>
      </c:barChart>
      <c:catAx>
        <c:axId val="3119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954816"/>
        <c:crosses val="autoZero"/>
        <c:auto val="1"/>
        <c:lblAlgn val="ctr"/>
        <c:lblOffset val="100"/>
        <c:noMultiLvlLbl val="0"/>
      </c:catAx>
      <c:valAx>
        <c:axId val="311954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9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79.37</c:v>
                </c:pt>
                <c:pt idx="1">
                  <c:v>163.37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985664"/>
        <c:axId val="311987200"/>
      </c:barChart>
      <c:catAx>
        <c:axId val="31198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87200"/>
        <c:crosses val="autoZero"/>
        <c:auto val="1"/>
        <c:lblAlgn val="ctr"/>
        <c:lblOffset val="100"/>
        <c:noMultiLvlLbl val="0"/>
      </c:catAx>
      <c:valAx>
        <c:axId val="311987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156928"/>
        <c:axId val="312158464"/>
      </c:barChart>
      <c:catAx>
        <c:axId val="31215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158464"/>
        <c:crosses val="autoZero"/>
        <c:auto val="1"/>
        <c:lblAlgn val="ctr"/>
        <c:lblOffset val="100"/>
        <c:noMultiLvlLbl val="0"/>
      </c:catAx>
      <c:valAx>
        <c:axId val="31215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15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102</c:v>
                </c:pt>
                <c:pt idx="1">
                  <c:v>91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2340480"/>
        <c:axId val="312342016"/>
      </c:barChart>
      <c:catAx>
        <c:axId val="3123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342016"/>
        <c:crosses val="autoZero"/>
        <c:auto val="1"/>
        <c:lblAlgn val="ctr"/>
        <c:lblOffset val="100"/>
        <c:noMultiLvlLbl val="0"/>
      </c:catAx>
      <c:valAx>
        <c:axId val="31234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340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4437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4560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7886</v>
      </c>
      <c r="C4" s="35">
        <v>3882</v>
      </c>
      <c r="D4" s="63">
        <v>4004</v>
      </c>
      <c r="E4" s="213"/>
    </row>
    <row r="5" spans="1:5" ht="30" x14ac:dyDescent="0.25">
      <c r="A5" s="203" t="s">
        <v>724</v>
      </c>
      <c r="B5" s="72">
        <v>7918</v>
      </c>
      <c r="C5" s="61">
        <v>3933</v>
      </c>
      <c r="D5" s="111">
        <v>3985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1092</v>
      </c>
      <c r="C4" s="71">
        <v>1818</v>
      </c>
    </row>
    <row r="5" spans="1:6" x14ac:dyDescent="0.25">
      <c r="A5" s="288" t="s">
        <v>727</v>
      </c>
      <c r="B5" s="216">
        <v>357</v>
      </c>
      <c r="C5" s="216">
        <v>605</v>
      </c>
    </row>
    <row r="6" spans="1:6" x14ac:dyDescent="0.25">
      <c r="A6" s="288" t="s">
        <v>728</v>
      </c>
      <c r="B6" s="216">
        <v>713</v>
      </c>
      <c r="C6" s="216">
        <v>702</v>
      </c>
    </row>
    <row r="7" spans="1:6" x14ac:dyDescent="0.25">
      <c r="A7" s="288" t="s">
        <v>729</v>
      </c>
      <c r="B7" s="216">
        <v>1530</v>
      </c>
      <c r="C7" s="216">
        <v>1159</v>
      </c>
    </row>
    <row r="8" spans="1:6" x14ac:dyDescent="0.25">
      <c r="A8" s="288" t="s">
        <v>730</v>
      </c>
      <c r="B8" s="216">
        <v>19</v>
      </c>
      <c r="C8" s="216">
        <v>80</v>
      </c>
    </row>
    <row r="9" spans="1:6" x14ac:dyDescent="0.25">
      <c r="A9" s="288" t="s">
        <v>731</v>
      </c>
      <c r="B9" s="216">
        <v>398</v>
      </c>
      <c r="C9" s="216">
        <v>337</v>
      </c>
    </row>
    <row r="10" spans="1:6" ht="30" x14ac:dyDescent="0.25">
      <c r="A10" s="295" t="s">
        <v>732</v>
      </c>
      <c r="B10" s="216">
        <v>1089</v>
      </c>
      <c r="C10" s="216">
        <v>253</v>
      </c>
    </row>
    <row r="11" spans="1:6" x14ac:dyDescent="0.25">
      <c r="A11" s="288" t="s">
        <v>895</v>
      </c>
      <c r="B11" s="216">
        <v>456</v>
      </c>
      <c r="C11" s="216">
        <v>728</v>
      </c>
    </row>
    <row r="12" spans="1:6" x14ac:dyDescent="0.25">
      <c r="A12" s="296" t="s">
        <v>16</v>
      </c>
      <c r="B12" s="1">
        <f>SUM(B4:B11)</f>
        <v>5654</v>
      </c>
      <c r="C12" s="1">
        <f>SUM(C4:C11)</f>
        <v>5682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1173</v>
      </c>
      <c r="C19" s="71">
        <v>1522</v>
      </c>
    </row>
    <row r="20" spans="1:3" x14ac:dyDescent="0.25">
      <c r="A20" s="288" t="s">
        <v>727</v>
      </c>
      <c r="B20" s="216">
        <v>291</v>
      </c>
      <c r="C20" s="216">
        <v>409</v>
      </c>
    </row>
    <row r="21" spans="1:3" x14ac:dyDescent="0.25">
      <c r="A21" s="288" t="s">
        <v>728</v>
      </c>
      <c r="B21" s="216">
        <v>483</v>
      </c>
      <c r="C21" s="216">
        <v>514</v>
      </c>
    </row>
    <row r="22" spans="1:3" x14ac:dyDescent="0.25">
      <c r="A22" s="288" t="s">
        <v>729</v>
      </c>
      <c r="B22" s="216">
        <v>1383</v>
      </c>
      <c r="C22" s="216">
        <v>1222</v>
      </c>
    </row>
    <row r="23" spans="1:3" x14ac:dyDescent="0.25">
      <c r="A23" s="288" t="s">
        <v>730</v>
      </c>
      <c r="B23" s="216">
        <v>8</v>
      </c>
      <c r="C23" s="216">
        <v>24</v>
      </c>
    </row>
    <row r="24" spans="1:3" x14ac:dyDescent="0.25">
      <c r="A24" s="288" t="s">
        <v>731</v>
      </c>
      <c r="B24" s="216">
        <v>237</v>
      </c>
      <c r="C24" s="216">
        <v>185</v>
      </c>
    </row>
    <row r="25" spans="1:3" ht="30" x14ac:dyDescent="0.25">
      <c r="A25" s="295" t="s">
        <v>732</v>
      </c>
      <c r="B25" s="216">
        <v>557</v>
      </c>
      <c r="C25" s="216">
        <v>67</v>
      </c>
    </row>
    <row r="26" spans="1:3" x14ac:dyDescent="0.25">
      <c r="A26" s="288" t="s">
        <v>895</v>
      </c>
      <c r="B26" s="216">
        <v>280</v>
      </c>
      <c r="C26" s="216">
        <v>602</v>
      </c>
    </row>
    <row r="27" spans="1:3" x14ac:dyDescent="0.25">
      <c r="A27" s="296" t="s">
        <v>16</v>
      </c>
      <c r="B27" s="1">
        <f>SUM(B19:B26)</f>
        <v>4412</v>
      </c>
      <c r="C27" s="1">
        <f>SUM(C19:C26)</f>
        <v>4545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74.06</v>
      </c>
      <c r="C4" s="1027">
        <v>71.62</v>
      </c>
      <c r="D4" s="1027">
        <v>76.8</v>
      </c>
      <c r="E4" s="1028">
        <v>26</v>
      </c>
      <c r="F4" s="1028">
        <v>205</v>
      </c>
      <c r="G4" s="1029">
        <v>46.5</v>
      </c>
      <c r="H4" s="1030">
        <v>45.3</v>
      </c>
      <c r="I4" s="1031">
        <v>47.7</v>
      </c>
      <c r="J4" s="1028">
        <v>19.899999999999999</v>
      </c>
    </row>
    <row r="5" spans="1:12" x14ac:dyDescent="0.25">
      <c r="A5" s="500">
        <v>2021</v>
      </c>
      <c r="B5" s="759">
        <v>72.930000000000007</v>
      </c>
      <c r="C5" s="760">
        <v>69.86</v>
      </c>
      <c r="D5" s="760">
        <v>76.66</v>
      </c>
      <c r="E5" s="1032">
        <v>26</v>
      </c>
      <c r="F5" s="1032">
        <v>210.6</v>
      </c>
      <c r="G5" s="1033">
        <v>46.7</v>
      </c>
      <c r="H5" s="1034">
        <v>45.5</v>
      </c>
      <c r="I5" s="1035">
        <v>47.9</v>
      </c>
      <c r="J5" s="1032">
        <v>20.3</v>
      </c>
    </row>
    <row r="6" spans="1:12" x14ac:dyDescent="0.25">
      <c r="A6" s="501">
        <v>2022</v>
      </c>
      <c r="B6" s="1020">
        <v>72.77</v>
      </c>
      <c r="C6" s="1021">
        <v>69.900000000000006</v>
      </c>
      <c r="D6" s="1021">
        <v>76.180000000000007</v>
      </c>
      <c r="E6" s="1022">
        <v>23</v>
      </c>
      <c r="F6" s="1022">
        <v>215.5</v>
      </c>
      <c r="G6" s="1023">
        <v>47.3</v>
      </c>
      <c r="H6" s="1024">
        <v>46</v>
      </c>
      <c r="I6" s="1025">
        <v>48.5</v>
      </c>
      <c r="J6" s="1022">
        <v>44.5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19.899999999999999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20.3</v>
      </c>
    </row>
    <row r="13" spans="1:12" x14ac:dyDescent="0.25">
      <c r="A13" s="635">
        <f t="shared" si="0"/>
        <v>2022</v>
      </c>
      <c r="B13" s="629">
        <f t="shared" si="1"/>
        <v>44.5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2141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2847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31.6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60583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773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96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2164</v>
      </c>
      <c r="C5" s="70">
        <v>2740</v>
      </c>
      <c r="D5" s="55">
        <v>1564</v>
      </c>
      <c r="E5" s="110">
        <v>1176</v>
      </c>
      <c r="F5" s="55">
        <v>27.3</v>
      </c>
      <c r="G5" s="55">
        <v>30.5</v>
      </c>
      <c r="H5" s="110">
        <v>23.9</v>
      </c>
      <c r="I5" s="55">
        <v>49512</v>
      </c>
      <c r="J5" s="70"/>
      <c r="K5" s="55"/>
      <c r="L5" s="55"/>
      <c r="M5" s="71">
        <v>99</v>
      </c>
      <c r="N5" s="71">
        <v>102</v>
      </c>
      <c r="O5" s="71">
        <v>95</v>
      </c>
    </row>
    <row r="6" spans="1:16" x14ac:dyDescent="0.25">
      <c r="A6" s="217">
        <v>2021</v>
      </c>
      <c r="B6" s="214">
        <v>2152</v>
      </c>
      <c r="C6" s="214">
        <v>2767</v>
      </c>
      <c r="D6" s="58">
        <v>1605</v>
      </c>
      <c r="E6" s="162">
        <v>1162</v>
      </c>
      <c r="F6" s="58">
        <v>28.1</v>
      </c>
      <c r="G6" s="58">
        <v>31.8</v>
      </c>
      <c r="H6" s="162">
        <v>24.2</v>
      </c>
      <c r="I6" s="58">
        <v>53791</v>
      </c>
      <c r="J6" s="214">
        <v>918</v>
      </c>
      <c r="K6" s="58">
        <v>453</v>
      </c>
      <c r="L6" s="58">
        <v>465</v>
      </c>
      <c r="M6" s="216">
        <v>94</v>
      </c>
      <c r="N6" s="216">
        <v>91</v>
      </c>
      <c r="O6" s="216">
        <v>98</v>
      </c>
    </row>
    <row r="7" spans="1:16" x14ac:dyDescent="0.25">
      <c r="A7" s="231">
        <v>2022</v>
      </c>
      <c r="B7" s="169">
        <v>2141</v>
      </c>
      <c r="C7" s="169">
        <v>2847</v>
      </c>
      <c r="D7" s="94">
        <v>1636</v>
      </c>
      <c r="E7" s="171">
        <v>1210</v>
      </c>
      <c r="F7" s="94">
        <v>31.6</v>
      </c>
      <c r="G7" s="58">
        <v>35.9</v>
      </c>
      <c r="H7" s="162">
        <v>27.3</v>
      </c>
      <c r="I7" s="94">
        <v>60583</v>
      </c>
      <c r="J7" s="169">
        <v>858</v>
      </c>
      <c r="K7" s="94">
        <v>431</v>
      </c>
      <c r="L7" s="94">
        <v>427</v>
      </c>
      <c r="M7" s="216">
        <v>96</v>
      </c>
      <c r="N7" s="216">
        <v>95</v>
      </c>
      <c r="O7" s="216">
        <v>97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773</v>
      </c>
      <c r="K8" s="1082">
        <v>394</v>
      </c>
      <c r="L8" s="1082">
        <v>379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49512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53791</v>
      </c>
      <c r="F14" s="516">
        <f>A5</f>
        <v>2020</v>
      </c>
      <c r="G14" s="312">
        <f>IF(ISBLANK(E5),"",E5)</f>
        <v>1176</v>
      </c>
      <c r="H14" s="312">
        <f>IF(ISBLANK(D5),"",D5)</f>
        <v>1564</v>
      </c>
      <c r="K14" s="516">
        <f>A6</f>
        <v>2021</v>
      </c>
      <c r="L14" s="312">
        <f>IF(ISBLANK(L6),"",L6)</f>
        <v>465</v>
      </c>
      <c r="M14" s="312">
        <f>IF(ISBLANK(K6),"",K6)</f>
        <v>453</v>
      </c>
    </row>
    <row r="15" spans="1:16" x14ac:dyDescent="0.25">
      <c r="A15" s="483">
        <f>A7</f>
        <v>2022</v>
      </c>
      <c r="B15" s="313">
        <f t="shared" si="0"/>
        <v>60583</v>
      </c>
      <c r="F15" s="488">
        <f t="shared" ref="F15:F16" si="1">A6</f>
        <v>2021</v>
      </c>
      <c r="G15" s="481">
        <f t="shared" ref="G15:G16" si="2">IF(ISBLANK(E6),"",E6)</f>
        <v>1162</v>
      </c>
      <c r="H15" s="481">
        <f t="shared" ref="H15:H16" si="3">IF(ISBLANK(D6),"",D6)</f>
        <v>1605</v>
      </c>
      <c r="K15" s="488">
        <f>A7</f>
        <v>2022</v>
      </c>
      <c r="L15" s="481">
        <f t="shared" ref="L15:L16" si="4">IF(ISBLANK(L7),"",L7)</f>
        <v>427</v>
      </c>
      <c r="M15" s="481">
        <f t="shared" ref="M15:M16" si="5">IF(ISBLANK(K7),"",K7)</f>
        <v>431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1210</v>
      </c>
      <c r="H16" s="313">
        <f t="shared" si="3"/>
        <v>1636</v>
      </c>
      <c r="K16" s="483">
        <f>A8</f>
        <v>2023</v>
      </c>
      <c r="L16" s="313">
        <f t="shared" si="4"/>
        <v>379</v>
      </c>
      <c r="M16" s="313">
        <f t="shared" si="5"/>
        <v>394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2164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2152</v>
      </c>
      <c r="C21" s="375"/>
      <c r="D21" s="199"/>
      <c r="F21" s="516">
        <f>A5</f>
        <v>2020</v>
      </c>
      <c r="G21" s="312">
        <f>IF(ISBLANK(E5),"",E5)</f>
        <v>1176</v>
      </c>
      <c r="H21" s="312">
        <f>IF(ISBLANK(D5),"",D5)</f>
        <v>1564</v>
      </c>
      <c r="K21" s="516">
        <f>A6</f>
        <v>2021</v>
      </c>
      <c r="L21" s="312">
        <f>IF(ISBLANK(L6),"",L6)</f>
        <v>465</v>
      </c>
      <c r="M21" s="312">
        <f>IF(ISBLANK(K6),"",K6)</f>
        <v>453</v>
      </c>
    </row>
    <row r="22" spans="1:15" x14ac:dyDescent="0.25">
      <c r="A22" s="483">
        <f t="shared" si="6"/>
        <v>2022</v>
      </c>
      <c r="B22" s="313">
        <f t="shared" si="7"/>
        <v>2141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1162</v>
      </c>
      <c r="H22" s="481">
        <f t="shared" ref="H22:H23" si="10">IF(ISBLANK(D6),"",D6)</f>
        <v>1605</v>
      </c>
      <c r="K22" s="488">
        <f>A7</f>
        <v>2022</v>
      </c>
      <c r="L22" s="481">
        <f>IF(ISBLANK(L7),"",L7)</f>
        <v>427</v>
      </c>
      <c r="M22" s="481">
        <f>IF(ISBLANK(K7),"",K7)</f>
        <v>431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1210</v>
      </c>
      <c r="H23" s="313">
        <f t="shared" si="10"/>
        <v>1636</v>
      </c>
      <c r="K23" s="483">
        <f>A8</f>
        <v>2023</v>
      </c>
      <c r="L23" s="313">
        <f>IF(ISBLANK(L8),"",L8)</f>
        <v>379</v>
      </c>
      <c r="M23" s="313">
        <f>IF(ISBLANK(K8),"",K8)</f>
        <v>394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2164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2152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2141</v>
      </c>
      <c r="C28" s="375"/>
      <c r="D28" s="199"/>
      <c r="F28" s="516">
        <f>A5</f>
        <v>2020</v>
      </c>
      <c r="G28" s="312">
        <f>IF(ISBLANK(H5),"",H5)</f>
        <v>23.9</v>
      </c>
      <c r="H28" s="312">
        <f>IF(ISBLANK(G5),"",G5)</f>
        <v>30.5</v>
      </c>
      <c r="K28" s="516">
        <f>A5</f>
        <v>2020</v>
      </c>
      <c r="L28" s="312">
        <f>IF(ISBLANK(O5),"",O5)</f>
        <v>95</v>
      </c>
      <c r="M28" s="312">
        <f>IF(ISBLANK(N5),"",N5)</f>
        <v>102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24.2</v>
      </c>
      <c r="H29" s="481">
        <f t="shared" ref="H29:H30" si="15">IF(ISBLANK(G6),"",G6)</f>
        <v>31.8</v>
      </c>
      <c r="K29" s="488">
        <f t="shared" ref="K29:K30" si="16">A6</f>
        <v>2021</v>
      </c>
      <c r="L29" s="481">
        <f t="shared" ref="L29:L30" si="17">IF(ISBLANK(O6),"",O6)</f>
        <v>98</v>
      </c>
      <c r="M29" s="481">
        <f t="shared" ref="M29:M30" si="18">IF(ISBLANK(N6),"",N6)</f>
        <v>91</v>
      </c>
    </row>
    <row r="30" spans="1:15" x14ac:dyDescent="0.25">
      <c r="F30" s="483">
        <f t="shared" si="13"/>
        <v>2022</v>
      </c>
      <c r="G30" s="313">
        <f t="shared" si="14"/>
        <v>27.3</v>
      </c>
      <c r="H30" s="313">
        <f t="shared" si="15"/>
        <v>35.9</v>
      </c>
      <c r="K30" s="483">
        <f t="shared" si="16"/>
        <v>2022</v>
      </c>
      <c r="L30" s="313">
        <f t="shared" si="17"/>
        <v>97</v>
      </c>
      <c r="M30" s="313">
        <f t="shared" si="18"/>
        <v>95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23.9</v>
      </c>
      <c r="H35" s="312">
        <f>IF(ISBLANK(G5),"",G5)</f>
        <v>30.5</v>
      </c>
      <c r="K35" s="516">
        <f>A5</f>
        <v>2020</v>
      </c>
      <c r="L35" s="312">
        <f>IF(ISBLANK(O5),"",O5)</f>
        <v>95</v>
      </c>
      <c r="M35" s="312">
        <f>IF(ISBLANK(N5),"",N5)</f>
        <v>102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24.2</v>
      </c>
      <c r="H36" s="481">
        <f t="shared" ref="H36:H37" si="21">IF(ISBLANK(G6),"",G6)</f>
        <v>31.8</v>
      </c>
      <c r="K36" s="488">
        <f t="shared" ref="K36:K37" si="22">A6</f>
        <v>2021</v>
      </c>
      <c r="L36" s="481">
        <f t="shared" ref="L36:L37" si="23">IF(ISBLANK(O6),"",O6)</f>
        <v>98</v>
      </c>
      <c r="M36" s="481">
        <f t="shared" ref="M36:M37" si="24">IF(ISBLANK(N6),"",N6)</f>
        <v>91</v>
      </c>
    </row>
    <row r="37" spans="6:15" x14ac:dyDescent="0.25">
      <c r="F37" s="483">
        <f t="shared" si="19"/>
        <v>2022</v>
      </c>
      <c r="G37" s="313">
        <f t="shared" si="20"/>
        <v>27.3</v>
      </c>
      <c r="H37" s="313">
        <f t="shared" si="21"/>
        <v>35.9</v>
      </c>
      <c r="K37" s="483">
        <f t="shared" si="22"/>
        <v>2022</v>
      </c>
      <c r="L37" s="313">
        <f t="shared" si="23"/>
        <v>97</v>
      </c>
      <c r="M37" s="313">
        <f t="shared" si="24"/>
        <v>95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21.1</v>
      </c>
      <c r="C6" s="35">
        <v>19.2</v>
      </c>
      <c r="D6" s="63">
        <v>23</v>
      </c>
      <c r="E6" s="35">
        <v>52.2</v>
      </c>
      <c r="F6" s="35">
        <v>49.9</v>
      </c>
      <c r="G6" s="35">
        <v>54.4</v>
      </c>
      <c r="H6" s="294">
        <v>26.7</v>
      </c>
      <c r="I6" s="35">
        <v>30.9</v>
      </c>
      <c r="J6" s="63">
        <v>22.6</v>
      </c>
      <c r="M6" s="127" t="s">
        <v>16</v>
      </c>
      <c r="N6" s="937">
        <f>IF(ISBLANK(B8),"",B8)</f>
        <v>22.3</v>
      </c>
      <c r="O6" s="937">
        <f>IF(ISBLANK(E8),"",E8)</f>
        <v>49.2</v>
      </c>
      <c r="P6" s="128">
        <f>IF(ISBLANK(H8),"",H8)</f>
        <v>28.6</v>
      </c>
    </row>
    <row r="7" spans="1:19" x14ac:dyDescent="0.25">
      <c r="A7" s="288">
        <v>2022</v>
      </c>
      <c r="B7" s="169">
        <v>20.9</v>
      </c>
      <c r="C7" s="94">
        <v>20.6</v>
      </c>
      <c r="D7" s="171">
        <v>21.1</v>
      </c>
      <c r="E7" s="94">
        <v>51</v>
      </c>
      <c r="F7" s="94">
        <v>47.1</v>
      </c>
      <c r="G7" s="94">
        <v>55</v>
      </c>
      <c r="H7" s="169">
        <v>28.1</v>
      </c>
      <c r="I7" s="94">
        <v>32.299999999999997</v>
      </c>
      <c r="J7" s="171">
        <v>23.9</v>
      </c>
    </row>
    <row r="8" spans="1:19" x14ac:dyDescent="0.25">
      <c r="A8" s="220">
        <v>2023</v>
      </c>
      <c r="B8" s="169">
        <v>22.3</v>
      </c>
      <c r="C8" s="94">
        <v>20.3</v>
      </c>
      <c r="D8" s="171">
        <v>24.3</v>
      </c>
      <c r="E8" s="94">
        <v>49.2</v>
      </c>
      <c r="F8" s="94">
        <v>48</v>
      </c>
      <c r="G8" s="94">
        <v>50.4</v>
      </c>
      <c r="H8" s="169">
        <v>28.6</v>
      </c>
      <c r="I8" s="94">
        <v>31.7</v>
      </c>
      <c r="J8" s="171">
        <v>25.3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24.3</v>
      </c>
      <c r="O12" s="938">
        <f>IF(ISBLANK(G8),"",G8)</f>
        <v>50.4</v>
      </c>
      <c r="P12" s="940">
        <f>IF(ISBLANK(J8),"",J8)</f>
        <v>25.3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20.3</v>
      </c>
      <c r="O13" s="939">
        <f>IF(ISBLANK(F8),"",F8)</f>
        <v>48</v>
      </c>
      <c r="P13" s="941">
        <f>IF(ISBLANK(I8),"",I8)</f>
        <v>31.7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22.3</v>
      </c>
      <c r="O20" s="937">
        <f>IF(ISBLANK(E8),"",E8)</f>
        <v>49.2</v>
      </c>
      <c r="P20" s="942">
        <f>IF(ISBLANK(H8),"",H8)</f>
        <v>28.6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24.3</v>
      </c>
      <c r="O24" s="938">
        <f>IF(ISBLANK(G8),"",G8)</f>
        <v>50.4</v>
      </c>
      <c r="P24" s="940">
        <f>IF(ISBLANK(J8),"",J8)</f>
        <v>25.3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20.3</v>
      </c>
      <c r="O25" s="939">
        <f>IF(ISBLANK(F8),"",F8)</f>
        <v>48</v>
      </c>
      <c r="P25" s="941">
        <f>IF(ISBLANK(I8),"",I8)</f>
        <v>31.7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597104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66367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650249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72274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1265146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140619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101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5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5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306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29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42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152123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11.9</v>
      </c>
      <c r="E20" s="602">
        <v>9.9</v>
      </c>
      <c r="F20" s="602">
        <v>11.8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19.399999999999999</v>
      </c>
      <c r="E21" s="753">
        <v>19.7</v>
      </c>
      <c r="F21" s="753">
        <v>20.5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9.1999999999999993</v>
      </c>
      <c r="E22" s="754">
        <v>25.8</v>
      </c>
      <c r="F22" s="754">
        <v>28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11.8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20.5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28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39.700000000000003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11.8</v>
      </c>
      <c r="C30" s="206" t="s">
        <v>501</v>
      </c>
    </row>
    <row r="31" spans="1:11" x14ac:dyDescent="0.25">
      <c r="A31" s="700" t="s">
        <v>1438</v>
      </c>
      <c r="B31" s="736">
        <f>F21</f>
        <v>20.5</v>
      </c>
    </row>
    <row r="32" spans="1:11" x14ac:dyDescent="0.25">
      <c r="A32" s="700" t="s">
        <v>1439</v>
      </c>
      <c r="B32" s="736">
        <f>F22</f>
        <v>28</v>
      </c>
    </row>
    <row r="33" spans="1:2" x14ac:dyDescent="0.25">
      <c r="A33" s="701" t="s">
        <v>1440</v>
      </c>
      <c r="B33" s="734">
        <f>100-(B30+B31+B32)</f>
        <v>39.700000000000003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104</v>
      </c>
      <c r="C4" s="71">
        <v>5</v>
      </c>
      <c r="D4" s="71">
        <v>3</v>
      </c>
      <c r="G4" s="219">
        <f>A4</f>
        <v>2020</v>
      </c>
      <c r="H4" s="291">
        <f>IF(ISBLANK(C4),"",C4)</f>
        <v>5</v>
      </c>
      <c r="I4" s="291">
        <f>IF(ISBLANK(D4),"",D4)</f>
        <v>3</v>
      </c>
    </row>
    <row r="5" spans="1:9" x14ac:dyDescent="0.25">
      <c r="A5" s="288">
        <v>2021</v>
      </c>
      <c r="B5" s="216">
        <v>103</v>
      </c>
      <c r="C5" s="216">
        <v>7</v>
      </c>
      <c r="D5" s="216">
        <v>6</v>
      </c>
      <c r="G5" s="288">
        <f t="shared" ref="G5:G6" si="0">A5</f>
        <v>2021</v>
      </c>
      <c r="H5" s="292">
        <f t="shared" ref="H5:H6" si="1">IF(ISBLANK(C5),"",C5)</f>
        <v>7</v>
      </c>
      <c r="I5" s="292">
        <f t="shared" ref="I5:I6" si="2">IF(ISBLANK(D5),"",D5)</f>
        <v>6</v>
      </c>
    </row>
    <row r="6" spans="1:9" x14ac:dyDescent="0.25">
      <c r="A6" s="220">
        <v>2022</v>
      </c>
      <c r="B6" s="170">
        <v>101</v>
      </c>
      <c r="C6" s="170">
        <v>5</v>
      </c>
      <c r="D6" s="170">
        <v>5</v>
      </c>
      <c r="G6" s="221">
        <f t="shared" si="0"/>
        <v>2022</v>
      </c>
      <c r="H6" s="293">
        <f t="shared" si="1"/>
        <v>5</v>
      </c>
      <c r="I6" s="293">
        <f t="shared" si="2"/>
        <v>5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5</v>
      </c>
      <c r="I12" s="291">
        <f>IF(ISBLANK(D4),"",D4)</f>
        <v>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7</v>
      </c>
      <c r="I13" s="292">
        <f t="shared" si="4"/>
        <v>6</v>
      </c>
    </row>
    <row r="14" spans="1:9" x14ac:dyDescent="0.25">
      <c r="G14" s="221">
        <f t="shared" si="3"/>
        <v>2022</v>
      </c>
      <c r="H14" s="293">
        <f t="shared" ref="H14:I14" si="5">IF(ISBLANK(C6),"",C6)</f>
        <v>5</v>
      </c>
      <c r="I14" s="293">
        <f t="shared" si="5"/>
        <v>5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273</v>
      </c>
      <c r="C23" s="71">
        <v>20</v>
      </c>
      <c r="D23" s="71">
        <v>27</v>
      </c>
      <c r="G23" s="219">
        <f>A23</f>
        <v>2020</v>
      </c>
      <c r="H23" s="291">
        <f>IF(ISBLANK(C23),"",C23)</f>
        <v>20</v>
      </c>
      <c r="I23" s="291">
        <f>IF(ISBLANK(D23),"",D23)</f>
        <v>27</v>
      </c>
    </row>
    <row r="24" spans="1:13" x14ac:dyDescent="0.25">
      <c r="A24" s="288">
        <v>2021</v>
      </c>
      <c r="B24" s="216">
        <v>293</v>
      </c>
      <c r="C24" s="216">
        <v>20</v>
      </c>
      <c r="D24" s="216">
        <v>37</v>
      </c>
      <c r="G24" s="288">
        <f t="shared" ref="G24:G25" si="6">A24</f>
        <v>2021</v>
      </c>
      <c r="H24" s="292">
        <f t="shared" ref="H24:H25" si="7">IF(ISBLANK(C24),"",C24)</f>
        <v>20</v>
      </c>
      <c r="I24" s="292">
        <f t="shared" ref="I24:I25" si="8">IF(ISBLANK(D24),"",D24)</f>
        <v>37</v>
      </c>
    </row>
    <row r="25" spans="1:13" x14ac:dyDescent="0.25">
      <c r="A25" s="220">
        <v>2022</v>
      </c>
      <c r="B25" s="170">
        <v>306</v>
      </c>
      <c r="C25" s="170">
        <v>29</v>
      </c>
      <c r="D25" s="170">
        <v>42</v>
      </c>
      <c r="G25" s="221">
        <f t="shared" si="6"/>
        <v>2022</v>
      </c>
      <c r="H25" s="293">
        <f t="shared" si="7"/>
        <v>29</v>
      </c>
      <c r="I25" s="293">
        <f t="shared" si="8"/>
        <v>42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20</v>
      </c>
      <c r="I31" s="291">
        <f>IF(ISBLANK(D23),"",D23)</f>
        <v>27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20</v>
      </c>
      <c r="I32" s="292">
        <f t="shared" si="10"/>
        <v>37</v>
      </c>
    </row>
    <row r="33" spans="7:9" x14ac:dyDescent="0.25">
      <c r="G33" s="221">
        <f t="shared" si="9"/>
        <v>2022</v>
      </c>
      <c r="H33" s="293">
        <f t="shared" ref="H33:I33" si="11">IF(ISBLANK(C25),"",C25)</f>
        <v>29</v>
      </c>
      <c r="I33" s="293">
        <f t="shared" si="11"/>
        <v>42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104752</v>
      </c>
      <c r="C4" s="1086">
        <v>10429</v>
      </c>
      <c r="D4" s="110">
        <v>171104</v>
      </c>
      <c r="E4" s="70">
        <v>17035</v>
      </c>
      <c r="F4" s="1085">
        <v>81039</v>
      </c>
      <c r="G4" s="70">
        <v>8068</v>
      </c>
      <c r="H4" s="1087">
        <v>880329</v>
      </c>
      <c r="I4" s="1086">
        <v>87647</v>
      </c>
    </row>
    <row r="5" spans="1:9" x14ac:dyDescent="0.25">
      <c r="A5" s="589">
        <v>2021</v>
      </c>
      <c r="B5" s="1088">
        <v>125829</v>
      </c>
      <c r="C5" s="1089">
        <v>12773</v>
      </c>
      <c r="D5" s="162">
        <v>250056</v>
      </c>
      <c r="E5" s="214">
        <v>25384</v>
      </c>
      <c r="F5" s="1088">
        <v>327508</v>
      </c>
      <c r="G5" s="214">
        <v>33246</v>
      </c>
      <c r="H5" s="1090">
        <v>1270405</v>
      </c>
      <c r="I5" s="1089">
        <v>128962</v>
      </c>
    </row>
    <row r="6" spans="1:9" x14ac:dyDescent="0.25">
      <c r="A6" s="590">
        <v>2022</v>
      </c>
      <c r="B6" s="1091">
        <v>148868</v>
      </c>
      <c r="C6" s="1092">
        <v>16546</v>
      </c>
      <c r="D6" s="171">
        <v>259500</v>
      </c>
      <c r="E6" s="169">
        <v>28843</v>
      </c>
      <c r="F6" s="1091">
        <v>354063</v>
      </c>
      <c r="G6" s="169">
        <v>39353</v>
      </c>
      <c r="H6" s="1093">
        <v>1265146</v>
      </c>
      <c r="I6" s="1092">
        <v>140619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100415</v>
      </c>
      <c r="C4" s="1085">
        <v>501373</v>
      </c>
      <c r="D4" s="1086">
        <v>49918</v>
      </c>
      <c r="E4" s="1085">
        <v>544049</v>
      </c>
      <c r="F4" s="1086">
        <v>54167</v>
      </c>
    </row>
    <row r="5" spans="1:6" x14ac:dyDescent="0.25">
      <c r="A5" s="482">
        <v>2021</v>
      </c>
      <c r="B5" s="1090">
        <v>104390</v>
      </c>
      <c r="C5" s="1088">
        <v>578800</v>
      </c>
      <c r="D5" s="1089">
        <v>58755</v>
      </c>
      <c r="E5" s="1088">
        <v>630633</v>
      </c>
      <c r="F5" s="1089">
        <v>64017</v>
      </c>
    </row>
    <row r="6" spans="1:6" ht="15.75" thickBot="1" x14ac:dyDescent="0.3">
      <c r="A6" s="962">
        <v>2022</v>
      </c>
      <c r="B6" s="1094">
        <v>152123</v>
      </c>
      <c r="C6" s="1095">
        <v>597104</v>
      </c>
      <c r="D6" s="1096">
        <v>66367</v>
      </c>
      <c r="E6" s="1095">
        <v>650249</v>
      </c>
      <c r="F6" s="1096">
        <v>72274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Пландиште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383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8997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23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6.6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23.1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-16.600000000000001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72.77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47.3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215.5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2.41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7886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7918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245</v>
      </c>
      <c r="C63" s="550">
        <f>IF(ISBLANK('DEM2'!C7),"-",'DEM2'!C7)</f>
        <v>269</v>
      </c>
      <c r="D63" s="550"/>
      <c r="E63" s="550">
        <f>IF(ISBLANK('DEM2'!D8),"-",'DEM2'!D8)</f>
        <v>230</v>
      </c>
      <c r="F63" s="550">
        <f>IF(ISBLANK('DEM2'!C8),"-",'DEM2'!C8)</f>
        <v>256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286</v>
      </c>
      <c r="C64" s="319">
        <f>IF(ISBLANK('DEM2'!F7),"-",'DEM2'!F7)</f>
        <v>264</v>
      </c>
      <c r="D64" s="791"/>
      <c r="E64" s="319">
        <f>IF(ISBLANK('DEM2'!G8),"-",'DEM2'!G8)</f>
        <v>264</v>
      </c>
      <c r="F64" s="319">
        <f>IF(ISBLANK('DEM2'!F8),"-",'DEM2'!F8)</f>
        <v>256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197</v>
      </c>
      <c r="C65" s="347">
        <f>IF(ISBLANK('DEM2'!I7),"-",'DEM2'!I7)</f>
        <v>217</v>
      </c>
      <c r="D65" s="395"/>
      <c r="E65" s="347">
        <f>IF(ISBLANK('DEM2'!J8),"-",'DEM2'!J8)</f>
        <v>180</v>
      </c>
      <c r="F65" s="347">
        <f>IF(ISBLANK('DEM2'!I8),"-",'DEM2'!I8)</f>
        <v>177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680</v>
      </c>
      <c r="C66" s="319">
        <f>IF(ISBLANK('DEM2'!L7),"-",'DEM2'!L7)</f>
        <v>693</v>
      </c>
      <c r="D66" s="397"/>
      <c r="E66" s="319">
        <f>IF(ISBLANK('DEM2'!M8),"-",'DEM2'!M8)</f>
        <v>632</v>
      </c>
      <c r="F66" s="319">
        <f>IF(ISBLANK('DEM2'!L8),"-",'DEM2'!L8)</f>
        <v>637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748</v>
      </c>
      <c r="C67" s="319">
        <f>IF(ISBLANK('DEM2'!O7),"-",'DEM2'!O7)</f>
        <v>852</v>
      </c>
      <c r="D67" s="397"/>
      <c r="E67" s="319">
        <f>IF(ISBLANK('DEM2'!P8),"-",'DEM2'!P8)</f>
        <v>601</v>
      </c>
      <c r="F67" s="319">
        <f>IF(ISBLANK('DEM2'!O8),"-",'DEM2'!O8)</f>
        <v>650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2915</v>
      </c>
      <c r="C68" s="416">
        <f>IF(ISBLANK('DEM2'!R7),"-",'DEM2'!R7)</f>
        <v>3395</v>
      </c>
      <c r="D68" s="422"/>
      <c r="E68" s="416">
        <f>IF(ISBLANK('DEM2'!S8),"-",'DEM2'!S8)</f>
        <v>2651</v>
      </c>
      <c r="F68" s="416">
        <f>IF(ISBLANK('DEM2'!R8),"-",'DEM2'!R8)</f>
        <v>3030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4807</v>
      </c>
      <c r="C69" s="465">
        <f>IF(ISBLANK('DEM2'!U7),"-",'DEM2'!U7)</f>
        <v>5044</v>
      </c>
      <c r="D69" s="801"/>
      <c r="E69" s="465">
        <f>IF(ISBLANK('DEM2'!V8),"-",'DEM2'!V8)</f>
        <v>4437</v>
      </c>
      <c r="F69" s="465">
        <f>IF(ISBLANK('DEM2'!U8),"-",'DEM2'!U8)</f>
        <v>4560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14.9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2141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2847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31.6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60583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773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96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36.799999999999997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107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36.1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13.3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1265146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140619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259500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197885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28843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148868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16546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354063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39353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597104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66367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650249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72274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101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306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152123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1962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1896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1523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14084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1923</v>
      </c>
      <c r="C300" s="810">
        <f>IF(ISBLANK(POLJ3!C4),"-",POLJ3!C4)</f>
        <v>349</v>
      </c>
      <c r="D300" s="1129">
        <f>IF(ISBLANK(POLJ3!D4),"-",POLJ3!D4)</f>
        <v>1574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1576</v>
      </c>
      <c r="C301" s="791">
        <f>IF(ISBLANK(POLJ3!C5),"-",POLJ3!C5)</f>
        <v>1004</v>
      </c>
      <c r="D301" s="1130">
        <f>IF(ISBLANK(POLJ3!D5),"-",POLJ3!D5)</f>
        <v>572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1</v>
      </c>
      <c r="C302" s="792">
        <f>IF(ISBLANK(POLJ3!C6),"-",POLJ3!C6)</f>
        <v>0</v>
      </c>
      <c r="D302" s="1131">
        <f>IF(ISBLANK(POLJ3!D6),"-",POLJ3!D6)</f>
        <v>1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625</v>
      </c>
      <c r="C303" s="793">
        <f>IF(ISBLANK(POLJ3!C7),"-",POLJ3!C7)</f>
        <v>181</v>
      </c>
      <c r="D303" s="1111">
        <f>IF(ISBLANK(POLJ3!D7),"-",POLJ3!D7)</f>
        <v>444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1962</v>
      </c>
      <c r="C304" s="809">
        <f>IF(ISBLANK(POLJ3!C8),"-",POLJ3!C8)</f>
        <v>317</v>
      </c>
      <c r="D304" s="1159">
        <f>IF(ISBLANK(POLJ3!D8),"-",POLJ3!D8)</f>
        <v>1645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117.3</v>
      </c>
      <c r="C310" s="1160"/>
      <c r="D310" s="3"/>
      <c r="E310" s="5"/>
      <c r="F310" s="5"/>
      <c r="G310" s="817" t="s">
        <v>773</v>
      </c>
      <c r="H310" s="818">
        <f>IF(ISBLANK(POLJ2!H3),"-",POLJ2!H3)</f>
        <v>1582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30635.65</v>
      </c>
      <c r="C311" s="1161"/>
      <c r="D311" s="3"/>
      <c r="E311" s="5"/>
      <c r="F311" s="5"/>
      <c r="G311" s="812" t="s">
        <v>774</v>
      </c>
      <c r="H311" s="250">
        <f>IF(ISBLANK(POLJ2!H4),"-",POLJ2!H4)</f>
        <v>7135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273.06</v>
      </c>
      <c r="C312" s="1161"/>
      <c r="D312" s="3"/>
      <c r="E312" s="5"/>
      <c r="F312" s="5"/>
      <c r="G312" s="812" t="s">
        <v>775</v>
      </c>
      <c r="H312" s="250">
        <f>IF(ISBLANK(POLJ2!H5),"-",POLJ2!H5)</f>
        <v>1340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0.82</v>
      </c>
      <c r="C313" s="1161"/>
      <c r="D313" s="3"/>
      <c r="E313" s="5"/>
      <c r="F313" s="5"/>
      <c r="G313" s="814" t="s">
        <v>776</v>
      </c>
      <c r="H313" s="251">
        <f>IF(ISBLANK(POLJ2!H6),"-",POLJ2!H6)</f>
        <v>1468404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1.22</v>
      </c>
      <c r="C314" s="1161"/>
      <c r="D314" s="3"/>
      <c r="E314" s="5"/>
      <c r="F314" s="5"/>
      <c r="G314" s="816" t="s">
        <v>16</v>
      </c>
      <c r="H314" s="819">
        <f>IF(ISBLANK(POLJ2!H7),"-",POLJ2!H7)</f>
        <v>1478461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954.37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31982.42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10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62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38.6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271</v>
      </c>
      <c r="I364" s="810">
        <f>IF(ISBLANK(OBRAZ2!I6),"-",OBRAZ2!I6)</f>
        <v>0</v>
      </c>
      <c r="J364" s="810">
        <f>IF(ISBLANK(OBRAZ2!J6),"-",OBRAZ2!J6)</f>
        <v>271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168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91.1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74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19.847328244274809</v>
      </c>
      <c r="I375" s="852">
        <f>IF(ISBLANK(OBRAZ2!C12),"-",OBRAZ2!C21)</f>
        <v>19.188191881918819</v>
      </c>
      <c r="J375" s="852">
        <f>IF(ISBLANK(OBRAZ2!D12),"-",OBRAZ2!D21)</f>
        <v>20.394736842105264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52.290076335877863</v>
      </c>
      <c r="I377" s="853">
        <f>IF(ISBLANK(OBRAZ2!C14),"-",OBRAZ2!C23)</f>
        <v>54.612546125461257</v>
      </c>
      <c r="J377" s="853">
        <f>IF(ISBLANK(OBRAZ2!D14),"-",OBRAZ2!D23)</f>
        <v>55.26315789473685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11.068702290076336</v>
      </c>
      <c r="I379" s="853">
        <f>IF(ISBLANK(OBRAZ2!C16),"-",OBRAZ2!C25)</f>
        <v>10.332103321033211</v>
      </c>
      <c r="J379" s="853">
        <f>IF(ISBLANK(OBRAZ2!D16),"-",OBRAZ2!D25)</f>
        <v>7.8947368421052628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16.793893129770993</v>
      </c>
      <c r="I380" s="854">
        <f>IF(ISBLANK(OBRAZ2!C17),"-",OBRAZ2!C26)</f>
        <v>15.867158671586715</v>
      </c>
      <c r="J380" s="854">
        <f>IF(ISBLANK(OBRAZ2!D17),"-",OBRAZ2!D26)</f>
        <v>16.447368421052634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3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6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179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228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84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52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98.3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70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97.2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45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11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1.2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1.4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1.1000000000000001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0.25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2.2000000000000002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21.7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0.75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96.8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1524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16.899999999999999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381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2227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22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31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24.8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5.6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19.2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7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10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0.4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781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8.8000000000000007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278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22.2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66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5.3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38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39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6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27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11.7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61.7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42.1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163.37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0.2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36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116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3450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937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0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14.75901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114</v>
      </c>
      <c r="D696" s="317"/>
      <c r="E696" s="316"/>
      <c r="F696" s="5"/>
      <c r="G696" s="839">
        <v>2012</v>
      </c>
      <c r="H696" s="837">
        <f>IF(ISBLANK(INDEKSI2!B5),"-",INDEKSI2!B5)</f>
        <v>34.07</v>
      </c>
      <c r="I696" s="837">
        <f>IF(ISBLANK(INDEKSI2!C5),"-",INDEKSI2!C5)</f>
        <v>33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38.57</v>
      </c>
      <c r="D697" s="317"/>
      <c r="E697" s="316"/>
      <c r="F697" s="5"/>
      <c r="G697" s="840">
        <v>2013</v>
      </c>
      <c r="H697" s="561">
        <f>IF(ISBLANK(INDEKSI2!B6),"-",INDEKSI2!B6)</f>
        <v>36.28</v>
      </c>
      <c r="I697" s="561">
        <f>IF(ISBLANK(INDEKSI2!C6),"-",INDEKSI2!C6)</f>
        <v>28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21.78</v>
      </c>
      <c r="I698" s="838">
        <f>IF(ISBLANK(INDEKSI2!C7),"-",INDEKSI2!C7)</f>
        <v>138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185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9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1025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37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5.5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4.0999999999999996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36.1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13.3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36.799999999999997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107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21.78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138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14.75901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114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38.57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35.99</v>
      </c>
      <c r="C4" s="723">
        <v>31</v>
      </c>
      <c r="D4" s="712"/>
      <c r="E4" s="713"/>
      <c r="F4" s="714"/>
    </row>
    <row r="5" spans="1:6" x14ac:dyDescent="0.25">
      <c r="A5" s="288">
        <v>2012</v>
      </c>
      <c r="B5" s="616">
        <v>34.07</v>
      </c>
      <c r="C5" s="724">
        <v>33</v>
      </c>
      <c r="D5" s="715"/>
      <c r="E5" s="643"/>
      <c r="F5" s="716"/>
    </row>
    <row r="6" spans="1:6" x14ac:dyDescent="0.25">
      <c r="A6" s="288">
        <v>2013</v>
      </c>
      <c r="B6" s="616">
        <v>36.28</v>
      </c>
      <c r="C6" s="724">
        <v>28</v>
      </c>
      <c r="D6" s="717">
        <v>14.75901</v>
      </c>
      <c r="E6" s="611">
        <v>114</v>
      </c>
      <c r="F6" s="718">
        <v>38.57</v>
      </c>
    </row>
    <row r="7" spans="1:6" x14ac:dyDescent="0.25">
      <c r="A7" s="221">
        <v>2014</v>
      </c>
      <c r="B7" s="617">
        <v>21.78</v>
      </c>
      <c r="C7" s="725">
        <v>138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1962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1523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1896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117.3</v>
      </c>
      <c r="G3" s="219" t="s">
        <v>773</v>
      </c>
      <c r="H3" s="71">
        <v>1582</v>
      </c>
    </row>
    <row r="4" spans="1:9" x14ac:dyDescent="0.25">
      <c r="A4" s="288" t="s">
        <v>768</v>
      </c>
      <c r="B4" s="216">
        <v>30635.65</v>
      </c>
      <c r="G4" s="288" t="s">
        <v>774</v>
      </c>
      <c r="H4" s="216">
        <v>7135</v>
      </c>
    </row>
    <row r="5" spans="1:9" x14ac:dyDescent="0.25">
      <c r="A5" s="288" t="s">
        <v>769</v>
      </c>
      <c r="B5" s="216">
        <v>273.06</v>
      </c>
      <c r="G5" s="288" t="s">
        <v>775</v>
      </c>
      <c r="H5" s="216">
        <v>1340</v>
      </c>
    </row>
    <row r="6" spans="1:9" x14ac:dyDescent="0.25">
      <c r="A6" s="288" t="s">
        <v>770</v>
      </c>
      <c r="B6" s="216">
        <v>0.82</v>
      </c>
      <c r="G6" s="288" t="s">
        <v>776</v>
      </c>
      <c r="H6" s="216">
        <v>1468404</v>
      </c>
    </row>
    <row r="7" spans="1:9" x14ac:dyDescent="0.25">
      <c r="A7" s="288" t="s">
        <v>771</v>
      </c>
      <c r="B7" s="216">
        <v>1.22</v>
      </c>
      <c r="G7" s="1" t="s">
        <v>24</v>
      </c>
      <c r="H7" s="290">
        <v>1478461</v>
      </c>
    </row>
    <row r="8" spans="1:9" x14ac:dyDescent="0.25">
      <c r="A8" s="289" t="s">
        <v>772</v>
      </c>
      <c r="B8" s="73">
        <v>954.37</v>
      </c>
    </row>
    <row r="9" spans="1:9" x14ac:dyDescent="0.25">
      <c r="A9" s="1" t="s">
        <v>24</v>
      </c>
      <c r="B9" s="290">
        <v>31982.42</v>
      </c>
      <c r="I9" s="41" t="s">
        <v>884</v>
      </c>
    </row>
    <row r="10" spans="1:9" x14ac:dyDescent="0.25">
      <c r="G10" s="29" t="s">
        <v>783</v>
      </c>
      <c r="H10" s="58">
        <v>14084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1923</v>
      </c>
      <c r="C4" s="55">
        <v>349</v>
      </c>
      <c r="D4" s="110">
        <v>1574</v>
      </c>
    </row>
    <row r="5" spans="1:4" ht="30" customHeight="1" x14ac:dyDescent="0.25">
      <c r="A5" s="276" t="s">
        <v>892</v>
      </c>
      <c r="B5" s="214">
        <v>1576</v>
      </c>
      <c r="C5" s="58">
        <v>1004</v>
      </c>
      <c r="D5" s="162">
        <v>572</v>
      </c>
    </row>
    <row r="6" spans="1:4" x14ac:dyDescent="0.25">
      <c r="A6" s="276" t="s">
        <v>780</v>
      </c>
      <c r="B6" s="214">
        <v>1</v>
      </c>
      <c r="C6" s="58">
        <v>0</v>
      </c>
      <c r="D6" s="162">
        <v>1</v>
      </c>
    </row>
    <row r="7" spans="1:4" ht="30" x14ac:dyDescent="0.25">
      <c r="A7" s="276" t="s">
        <v>781</v>
      </c>
      <c r="B7" s="214">
        <v>625</v>
      </c>
      <c r="C7" s="58">
        <v>181</v>
      </c>
      <c r="D7" s="162">
        <v>444</v>
      </c>
    </row>
    <row r="8" spans="1:4" x14ac:dyDescent="0.25">
      <c r="A8" s="203" t="s">
        <v>782</v>
      </c>
      <c r="B8" s="72">
        <v>1962</v>
      </c>
      <c r="C8" s="61">
        <v>317</v>
      </c>
      <c r="D8" s="111">
        <v>1645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0</v>
      </c>
      <c r="C14" s="278">
        <f>D6/B6*100</f>
        <v>100</v>
      </c>
    </row>
    <row r="15" spans="1:4" ht="60" x14ac:dyDescent="0.25">
      <c r="A15" s="279" t="s">
        <v>893</v>
      </c>
      <c r="B15" s="284">
        <f>C5/B5*100</f>
        <v>63.705583756345177</v>
      </c>
      <c r="C15" s="280">
        <f>D5/B5*100</f>
        <v>36.294416243654823</v>
      </c>
    </row>
    <row r="16" spans="1:4" ht="30" x14ac:dyDescent="0.25">
      <c r="A16" s="281" t="s">
        <v>829</v>
      </c>
      <c r="B16" s="285">
        <f>C4/B4*100</f>
        <v>18.14872594903796</v>
      </c>
      <c r="C16" s="282">
        <f>D4/B4*100</f>
        <v>81.851274050962047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0</v>
      </c>
      <c r="C21" s="278">
        <f>C14</f>
        <v>100</v>
      </c>
    </row>
    <row r="22" spans="1:3" ht="60" x14ac:dyDescent="0.25">
      <c r="A22" s="279" t="s">
        <v>831</v>
      </c>
      <c r="B22" s="284">
        <f t="shared" ref="B22:C23" si="0">B15</f>
        <v>63.705583756345177</v>
      </c>
      <c r="C22" s="280">
        <f t="shared" si="0"/>
        <v>36.294416243654823</v>
      </c>
    </row>
    <row r="23" spans="1:3" ht="30" x14ac:dyDescent="0.25">
      <c r="A23" s="281" t="s">
        <v>866</v>
      </c>
      <c r="B23" s="287">
        <f t="shared" si="0"/>
        <v>18.14872594903796</v>
      </c>
      <c r="C23" s="286">
        <f t="shared" si="0"/>
        <v>81.851274050962047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10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62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38.6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168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91.1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74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265</v>
      </c>
      <c r="C6" s="975">
        <v>0</v>
      </c>
      <c r="D6" s="947">
        <v>265</v>
      </c>
      <c r="E6" s="975">
        <v>262</v>
      </c>
      <c r="F6" s="975">
        <v>0</v>
      </c>
      <c r="G6" s="947">
        <v>262</v>
      </c>
      <c r="H6" s="601">
        <v>271</v>
      </c>
      <c r="I6" s="618">
        <v>0</v>
      </c>
      <c r="J6" s="947">
        <v>271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52</v>
      </c>
      <c r="C12" s="602">
        <v>52</v>
      </c>
      <c r="D12" s="602">
        <v>62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137</v>
      </c>
      <c r="C14" s="753">
        <v>148</v>
      </c>
      <c r="D14" s="753">
        <v>168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29</v>
      </c>
      <c r="C16" s="1038">
        <v>28</v>
      </c>
      <c r="D16" s="753">
        <v>24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44</v>
      </c>
      <c r="C17" s="754">
        <v>43</v>
      </c>
      <c r="D17" s="754">
        <v>50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19.847328244274809</v>
      </c>
      <c r="C21" s="291">
        <f>C12/SUM(C12:C17)*100</f>
        <v>19.188191881918819</v>
      </c>
      <c r="D21" s="291">
        <f>D12/SUM(D12:D17)*100</f>
        <v>20.394736842105264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52.290076335877863</v>
      </c>
      <c r="C23" s="292">
        <f>C14/SUM(C12:C17)*100</f>
        <v>54.612546125461257</v>
      </c>
      <c r="D23" s="292">
        <f>D14/SUM(D12:D17)*100</f>
        <v>55.26315789473685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11.068702290076336</v>
      </c>
      <c r="C25" s="292">
        <f>C16/SUM(C12:C17)*100</f>
        <v>10.332103321033211</v>
      </c>
      <c r="D25" s="292">
        <f>D16/SUM(D12:D17)*100</f>
        <v>7.8947368421052628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16.793893129770993</v>
      </c>
      <c r="C26" s="293">
        <f>C17/SUM(C12:C17)*100</f>
        <v>15.867158671586715</v>
      </c>
      <c r="D26" s="293">
        <f>D17/SUM(D12:D17)*100</f>
        <v>16.447368421052634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58</v>
      </c>
      <c r="C7" s="602">
        <v>39.6</v>
      </c>
      <c r="D7" s="602">
        <v>44.7</v>
      </c>
    </row>
    <row r="8" spans="1:6" x14ac:dyDescent="0.25">
      <c r="A8" s="697" t="s">
        <v>952</v>
      </c>
      <c r="B8" s="753">
        <v>7.6</v>
      </c>
      <c r="C8" s="753">
        <v>12.5</v>
      </c>
      <c r="D8" s="753">
        <v>13.7</v>
      </c>
    </row>
    <row r="9" spans="1:6" x14ac:dyDescent="0.25">
      <c r="A9" s="698" t="s">
        <v>224</v>
      </c>
      <c r="B9" s="754">
        <v>34.4</v>
      </c>
      <c r="C9" s="754">
        <v>47.9</v>
      </c>
      <c r="D9" s="754">
        <v>41.6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58</v>
      </c>
      <c r="C13" s="699">
        <f t="shared" ref="C13:D13" si="1">IF(ISBLANK(C7),"",C7)</f>
        <v>39.6</v>
      </c>
      <c r="D13" s="699">
        <f t="shared" si="1"/>
        <v>44.7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7.6</v>
      </c>
      <c r="C14" s="700">
        <f t="shared" si="2"/>
        <v>12.5</v>
      </c>
      <c r="D14" s="700">
        <f t="shared" si="2"/>
        <v>13.7</v>
      </c>
    </row>
    <row r="15" spans="1:6" x14ac:dyDescent="0.25">
      <c r="A15" s="704" t="s">
        <v>1671</v>
      </c>
      <c r="B15" s="701">
        <f t="shared" si="2"/>
        <v>34.4</v>
      </c>
      <c r="C15" s="701">
        <f t="shared" si="2"/>
        <v>47.9</v>
      </c>
      <c r="D15" s="701">
        <f t="shared" si="2"/>
        <v>41.6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58</v>
      </c>
      <c r="C18" s="699">
        <f t="shared" ref="C18:D18" si="4">IF(ISBLANK(C7),"",C7)</f>
        <v>39.6</v>
      </c>
      <c r="D18" s="699">
        <f t="shared" si="4"/>
        <v>44.7</v>
      </c>
    </row>
    <row r="19" spans="1:5" x14ac:dyDescent="0.25">
      <c r="A19" s="703" t="s">
        <v>1673</v>
      </c>
      <c r="B19" s="700">
        <f t="shared" ref="B19:D20" si="5">IF(ISBLANK(B8),"",B8)</f>
        <v>7.6</v>
      </c>
      <c r="C19" s="700">
        <f t="shared" si="5"/>
        <v>12.5</v>
      </c>
      <c r="D19" s="700">
        <f t="shared" si="5"/>
        <v>13.7</v>
      </c>
    </row>
    <row r="20" spans="1:5" x14ac:dyDescent="0.25">
      <c r="A20" s="704" t="s">
        <v>1674</v>
      </c>
      <c r="B20" s="701">
        <f t="shared" si="5"/>
        <v>34.4</v>
      </c>
      <c r="C20" s="701">
        <f t="shared" si="5"/>
        <v>47.9</v>
      </c>
      <c r="D20" s="701">
        <f t="shared" si="5"/>
        <v>41.6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106.9</v>
      </c>
      <c r="C5" s="613">
        <v>100</v>
      </c>
      <c r="D5" s="1039">
        <v>102.8</v>
      </c>
      <c r="F5" s="28"/>
      <c r="G5" s="695">
        <f>A5</f>
        <v>2020</v>
      </c>
      <c r="H5" s="671">
        <f>IF(ISBLANK(B5),"",B5)</f>
        <v>106.9</v>
      </c>
      <c r="I5" s="620">
        <f t="shared" ref="H5:I7" si="0">IF(ISBLANK(C5),"",C5)</f>
        <v>100</v>
      </c>
    </row>
    <row r="6" spans="1:10" x14ac:dyDescent="0.25">
      <c r="A6" s="751">
        <v>2021</v>
      </c>
      <c r="B6" s="603">
        <v>106.1</v>
      </c>
      <c r="C6" s="614">
        <v>105.9</v>
      </c>
      <c r="D6" s="948">
        <v>106</v>
      </c>
      <c r="F6" s="44"/>
      <c r="G6" s="695">
        <f t="shared" ref="G6:G7" si="1">A6</f>
        <v>2021</v>
      </c>
      <c r="H6" s="672">
        <f t="shared" si="0"/>
        <v>106.1</v>
      </c>
      <c r="I6" s="621">
        <f t="shared" si="0"/>
        <v>105.9</v>
      </c>
    </row>
    <row r="7" spans="1:10" x14ac:dyDescent="0.25">
      <c r="A7" s="752">
        <v>2022</v>
      </c>
      <c r="B7" s="603">
        <v>97.2</v>
      </c>
      <c r="C7" s="614">
        <v>105.4</v>
      </c>
      <c r="D7" s="948">
        <v>101.4</v>
      </c>
      <c r="F7" s="44"/>
      <c r="G7" s="695">
        <f t="shared" si="1"/>
        <v>2022</v>
      </c>
      <c r="H7" s="673">
        <f t="shared" si="0"/>
        <v>97.2</v>
      </c>
      <c r="I7" s="622">
        <f t="shared" si="0"/>
        <v>105.4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106.9</v>
      </c>
      <c r="I13" s="620">
        <f>IF(ISBLANK(C5),"",C5)</f>
        <v>100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106.1</v>
      </c>
      <c r="I14" s="621">
        <f t="shared" si="3"/>
        <v>105.9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97.2</v>
      </c>
      <c r="I15" s="622">
        <f t="shared" si="4"/>
        <v>105.4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Пландиште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383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8997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23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6.6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23.1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-16.600000000000001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72.77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47.3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215.5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2.41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7886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7918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245</v>
      </c>
      <c r="C63" s="550">
        <f>IF(ISBLANK('DEM2'!C7),"-",'DEM2'!C7)</f>
        <v>269</v>
      </c>
      <c r="D63" s="550"/>
      <c r="E63" s="550">
        <f>IF(ISBLANK('DEM2'!D8),"-",'DEM2'!D8)</f>
        <v>230</v>
      </c>
      <c r="F63" s="550">
        <f>IF(ISBLANK('DEM2'!C8),"-",'DEM2'!C8)</f>
        <v>256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286</v>
      </c>
      <c r="C64" s="319">
        <f>IF(ISBLANK('DEM2'!F7),"-",'DEM2'!F7)</f>
        <v>264</v>
      </c>
      <c r="D64" s="791"/>
      <c r="E64" s="319">
        <f>IF(ISBLANK('DEM2'!G8),"-",'DEM2'!G8)</f>
        <v>264</v>
      </c>
      <c r="F64" s="319">
        <f>IF(ISBLANK('DEM2'!F8),"-",'DEM2'!F8)</f>
        <v>256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197</v>
      </c>
      <c r="C65" s="347">
        <f>IF(ISBLANK('DEM2'!I7),"-",'DEM2'!I7)</f>
        <v>217</v>
      </c>
      <c r="D65" s="395"/>
      <c r="E65" s="347">
        <f>IF(ISBLANK('DEM2'!J8),"-",'DEM2'!J8)</f>
        <v>180</v>
      </c>
      <c r="F65" s="347">
        <f>IF(ISBLANK('DEM2'!I8),"-",'DEM2'!I8)</f>
        <v>177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680</v>
      </c>
      <c r="C66" s="350">
        <f>IF(ISBLANK('DEM2'!L7),"-",'DEM2'!L7)</f>
        <v>693</v>
      </c>
      <c r="D66" s="396"/>
      <c r="E66" s="350">
        <f>IF(ISBLANK('DEM2'!M8),"-",'DEM2'!M8)</f>
        <v>632</v>
      </c>
      <c r="F66" s="350">
        <f>IF(ISBLANK('DEM2'!L8),"-",'DEM2'!L8)</f>
        <v>637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748</v>
      </c>
      <c r="C67" s="347">
        <f>IF(ISBLANK('DEM2'!O7),"-",'DEM2'!O7)</f>
        <v>852</v>
      </c>
      <c r="D67" s="395"/>
      <c r="E67" s="347">
        <f>IF(ISBLANK('DEM2'!P8),"-",'DEM2'!P8)</f>
        <v>601</v>
      </c>
      <c r="F67" s="347">
        <f>IF(ISBLANK('DEM2'!O8),"-",'DEM2'!O8)</f>
        <v>650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2915</v>
      </c>
      <c r="C68" s="319">
        <f>IF(ISBLANK('DEM2'!R7),"-",'DEM2'!R7)</f>
        <v>3395</v>
      </c>
      <c r="D68" s="397"/>
      <c r="E68" s="319">
        <f>IF(ISBLANK('DEM2'!S8),"-",'DEM2'!S8)</f>
        <v>2651</v>
      </c>
      <c r="F68" s="319">
        <f>IF(ISBLANK('DEM2'!R8),"-",'DEM2'!R8)</f>
        <v>3030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4807</v>
      </c>
      <c r="C69" s="465">
        <f>IF(ISBLANK('DEM2'!U7),"-",'DEM2'!U7)</f>
        <v>5044</v>
      </c>
      <c r="D69" s="801"/>
      <c r="E69" s="465">
        <f>IF(ISBLANK('DEM2'!V8),"-",'DEM2'!V8)</f>
        <v>4437</v>
      </c>
      <c r="F69" s="465">
        <f>IF(ISBLANK('DEM2'!U8),"-",'DEM2'!U8)</f>
        <v>4560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14.9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2141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2847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31.6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60583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773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96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36.799999999999997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107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36.1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13.3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1265146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140619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259500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197885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28843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148868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16546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354063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39353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597104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66367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650249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72274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101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306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152123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1962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1896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1523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14084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1923</v>
      </c>
      <c r="C300" s="810">
        <f>IF(ISBLANK(POLJ3!C4),"-",POLJ3!C4)</f>
        <v>349</v>
      </c>
      <c r="D300" s="1129">
        <f>IF(ISBLANK(POLJ3!D4),"-",POLJ3!D4)</f>
        <v>1574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1576</v>
      </c>
      <c r="C301" s="791">
        <f>IF(ISBLANK(POLJ3!C5),"-",POLJ3!C5)</f>
        <v>1004</v>
      </c>
      <c r="D301" s="1130">
        <f>IF(ISBLANK(POLJ3!D5),"-",POLJ3!D5)</f>
        <v>572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1</v>
      </c>
      <c r="C302" s="792">
        <f>IF(ISBLANK(POLJ3!C6),"-",POLJ3!C6)</f>
        <v>0</v>
      </c>
      <c r="D302" s="1131">
        <f>IF(ISBLANK(POLJ3!D6),"-",POLJ3!D6)</f>
        <v>1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625</v>
      </c>
      <c r="C303" s="793">
        <f>IF(ISBLANK(POLJ3!C7),"-",POLJ3!C7)</f>
        <v>181</v>
      </c>
      <c r="D303" s="1111">
        <f>IF(ISBLANK(POLJ3!D7),"-",POLJ3!D7)</f>
        <v>444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1962</v>
      </c>
      <c r="C304" s="809">
        <f>IF(ISBLANK(POLJ3!C8),"-",POLJ3!C8)</f>
        <v>317</v>
      </c>
      <c r="D304" s="1159">
        <f>IF(ISBLANK(POLJ3!D8),"-",POLJ3!D8)</f>
        <v>1645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117.3</v>
      </c>
      <c r="C310" s="1160"/>
      <c r="D310" s="3"/>
      <c r="E310" s="5"/>
      <c r="F310" s="5"/>
      <c r="G310" s="817" t="s">
        <v>862</v>
      </c>
      <c r="H310" s="818">
        <f>IF(ISBLANK(POLJ2!H3),"-",POLJ2!H3)</f>
        <v>1582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30635.65</v>
      </c>
      <c r="C311" s="1161"/>
      <c r="D311" s="3"/>
      <c r="E311" s="5"/>
      <c r="F311" s="5"/>
      <c r="G311" s="812" t="s">
        <v>863</v>
      </c>
      <c r="H311" s="250">
        <f>IF(ISBLANK(POLJ2!H4),"-",POLJ2!H4)</f>
        <v>7135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273.06</v>
      </c>
      <c r="C312" s="1161"/>
      <c r="D312" s="3"/>
      <c r="E312" s="5"/>
      <c r="F312" s="5"/>
      <c r="G312" s="812" t="s">
        <v>864</v>
      </c>
      <c r="H312" s="250">
        <f>IF(ISBLANK(POLJ2!H5),"-",POLJ2!H5)</f>
        <v>1340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0.82</v>
      </c>
      <c r="C313" s="1161"/>
      <c r="D313" s="3"/>
      <c r="E313" s="5"/>
      <c r="F313" s="5"/>
      <c r="G313" s="814" t="s">
        <v>865</v>
      </c>
      <c r="H313" s="251">
        <f>IF(ISBLANK(POLJ2!H6),"-",POLJ2!H6)</f>
        <v>1468404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1.22</v>
      </c>
      <c r="C314" s="1161"/>
      <c r="D314" s="3"/>
      <c r="E314" s="5"/>
      <c r="F314" s="5"/>
      <c r="G314" s="816" t="s">
        <v>855</v>
      </c>
      <c r="H314" s="819">
        <f>IF(ISBLANK(POLJ2!H7),"-",POLJ2!H7)</f>
        <v>1478461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954.37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31982.42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10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62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38.6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271</v>
      </c>
      <c r="I364" s="810">
        <f>IF(ISBLANK(OBRAZ2!I6),"-",OBRAZ2!I6)</f>
        <v>0</v>
      </c>
      <c r="J364" s="810">
        <f>IF(ISBLANK(OBRAZ2!J6),"-",OBRAZ2!J6)</f>
        <v>271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168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91.1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74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19.847328244274809</v>
      </c>
      <c r="I375" s="852">
        <f>IF(ISBLANK(OBRAZ2!C12),"-",OBRAZ2!C21)</f>
        <v>19.188191881918819</v>
      </c>
      <c r="J375" s="852">
        <f>IF(ISBLANK(OBRAZ2!D12),"-",OBRAZ2!D21)</f>
        <v>20.394736842105264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52.290076335877863</v>
      </c>
      <c r="I377" s="853">
        <f>IF(ISBLANK(OBRAZ2!C14),"-",OBRAZ2!C23)</f>
        <v>54.612546125461257</v>
      </c>
      <c r="J377" s="853">
        <f>IF(ISBLANK(OBRAZ2!D14),"-",OBRAZ2!D23)</f>
        <v>55.26315789473685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11.068702290076336</v>
      </c>
      <c r="I379" s="853">
        <f>IF(ISBLANK(OBRAZ2!C16),"-",OBRAZ2!C25)</f>
        <v>10.332103321033211</v>
      </c>
      <c r="J379" s="853">
        <f>IF(ISBLANK(OBRAZ2!D16),"-",OBRAZ2!D25)</f>
        <v>7.8947368421052628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16.793893129770993</v>
      </c>
      <c r="I380" s="854">
        <f>IF(ISBLANK(OBRAZ2!C17),"-",OBRAZ2!C26)</f>
        <v>15.867158671586715</v>
      </c>
      <c r="J380" s="854">
        <f>IF(ISBLANK(OBRAZ2!D17),"-",OBRAZ2!D26)</f>
        <v>16.447368421052634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3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6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179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228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84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52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98.3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70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97.2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45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11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1.2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1.4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1.1000000000000001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0.25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2.2000000000000002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21.7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0.75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96.8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1524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16.899999999999999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381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2227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22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31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24.8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5.6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19.2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7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10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0.4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781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8.8000000000000007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278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22.2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66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5.3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38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39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6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27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11.7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61.7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42.1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163.37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0.2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36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116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3450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937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0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14.75901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114</v>
      </c>
      <c r="D696" s="3"/>
      <c r="E696" s="5"/>
      <c r="F696" s="5"/>
      <c r="G696" s="839">
        <v>2012</v>
      </c>
      <c r="H696" s="837">
        <f>IF(ISBLANK(INDEKSI2!B5),"-",INDEKSI2!B5)</f>
        <v>34.07</v>
      </c>
      <c r="I696" s="837">
        <f>IF(ISBLANK(INDEKSI2!C5),"-",INDEKSI2!C5)</f>
        <v>33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38.57</v>
      </c>
      <c r="D697" s="3"/>
      <c r="E697" s="5"/>
      <c r="F697" s="5"/>
      <c r="G697" s="840">
        <v>2013</v>
      </c>
      <c r="H697" s="561">
        <f>IF(ISBLANK(INDEKSI2!B6),"-",INDEKSI2!B6)</f>
        <v>36.28</v>
      </c>
      <c r="I697" s="561">
        <f>IF(ISBLANK(INDEKSI2!C6),"-",INDEKSI2!C6)</f>
        <v>28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21.78</v>
      </c>
      <c r="I698" s="838">
        <f>IF(ISBLANK(INDEKSI2!C7),"-",INDEKSI2!C7)</f>
        <v>138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185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9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1025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37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5.5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4.0999999999999996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10</v>
      </c>
      <c r="D6" s="614">
        <v>0</v>
      </c>
      <c r="E6" s="614">
        <v>10</v>
      </c>
      <c r="F6" s="1042">
        <v>53</v>
      </c>
      <c r="G6" s="614">
        <v>31</v>
      </c>
      <c r="H6" s="982">
        <v>22</v>
      </c>
      <c r="I6" s="1043">
        <v>28.6</v>
      </c>
      <c r="J6" s="614">
        <v>31.5</v>
      </c>
      <c r="K6" s="1044">
        <v>25.4</v>
      </c>
      <c r="L6" s="1042">
        <v>136</v>
      </c>
      <c r="M6" s="614">
        <v>72</v>
      </c>
      <c r="N6" s="1037">
        <v>64</v>
      </c>
      <c r="O6" s="1043">
        <v>68.3</v>
      </c>
      <c r="P6" s="614">
        <v>69.900000000000006</v>
      </c>
      <c r="Q6" s="1037">
        <v>66.7</v>
      </c>
      <c r="R6" s="1042">
        <v>73</v>
      </c>
      <c r="S6" s="614">
        <v>42</v>
      </c>
      <c r="T6" s="1044">
        <v>31</v>
      </c>
    </row>
    <row r="7" spans="1:20" x14ac:dyDescent="0.25">
      <c r="A7" s="288">
        <v>2021</v>
      </c>
      <c r="B7" s="604">
        <v>1</v>
      </c>
      <c r="C7" s="603">
        <v>10</v>
      </c>
      <c r="D7" s="614">
        <v>0</v>
      </c>
      <c r="E7" s="614">
        <v>10</v>
      </c>
      <c r="F7" s="1042">
        <v>45</v>
      </c>
      <c r="G7" s="614">
        <v>23</v>
      </c>
      <c r="H7" s="982">
        <v>22</v>
      </c>
      <c r="I7" s="1043">
        <v>27.6</v>
      </c>
      <c r="J7" s="614">
        <v>27.4</v>
      </c>
      <c r="K7" s="1044">
        <v>27.9</v>
      </c>
      <c r="L7" s="1042">
        <v>155</v>
      </c>
      <c r="M7" s="614">
        <v>85</v>
      </c>
      <c r="N7" s="1037">
        <v>70</v>
      </c>
      <c r="O7" s="1043">
        <v>74</v>
      </c>
      <c r="P7" s="614">
        <v>76.599999999999994</v>
      </c>
      <c r="Q7" s="1037">
        <v>71.099999999999994</v>
      </c>
      <c r="R7" s="1042">
        <v>71</v>
      </c>
      <c r="S7" s="614">
        <v>36</v>
      </c>
      <c r="T7" s="1044">
        <v>35</v>
      </c>
    </row>
    <row r="8" spans="1:20" x14ac:dyDescent="0.25">
      <c r="A8" s="221">
        <v>2022</v>
      </c>
      <c r="B8" s="619">
        <v>1</v>
      </c>
      <c r="C8" s="949">
        <v>10</v>
      </c>
      <c r="D8" s="983">
        <v>0</v>
      </c>
      <c r="E8" s="983">
        <v>10</v>
      </c>
      <c r="F8" s="1045">
        <v>62</v>
      </c>
      <c r="G8" s="983">
        <v>26</v>
      </c>
      <c r="H8" s="981">
        <v>36</v>
      </c>
      <c r="I8" s="756">
        <v>38.6</v>
      </c>
      <c r="J8" s="983">
        <v>31.7</v>
      </c>
      <c r="K8" s="1046">
        <v>45.9</v>
      </c>
      <c r="L8" s="1045">
        <v>168</v>
      </c>
      <c r="M8" s="983">
        <v>88</v>
      </c>
      <c r="N8" s="693">
        <v>80</v>
      </c>
      <c r="O8" s="756">
        <v>91.1</v>
      </c>
      <c r="P8" s="983">
        <v>88.4</v>
      </c>
      <c r="Q8" s="693">
        <v>94.1</v>
      </c>
      <c r="R8" s="1045">
        <v>74</v>
      </c>
      <c r="S8" s="983">
        <v>39</v>
      </c>
      <c r="T8" s="1046">
        <v>35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3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6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179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228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84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52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98.3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70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97.2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45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68.06083650190115</v>
      </c>
      <c r="C21" s="741">
        <f>B10/(B7+B10)*100</f>
        <v>31.939163498098861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81.428571428571431</v>
      </c>
      <c r="C22" s="741">
        <f>B11/(B8+B11)*100</f>
        <v>18.571428571428573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68.06083650190115</v>
      </c>
      <c r="C26" s="741">
        <f>C21</f>
        <v>31.939163498098861</v>
      </c>
    </row>
    <row r="27" spans="1:10" ht="24.75" x14ac:dyDescent="0.25">
      <c r="A27" s="744" t="s">
        <v>1415</v>
      </c>
      <c r="B27" s="741">
        <f>B22</f>
        <v>81.428571428571431</v>
      </c>
      <c r="C27" s="741">
        <f>C22</f>
        <v>18.571428571428573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3</v>
      </c>
      <c r="D5" s="916" t="s">
        <v>5</v>
      </c>
      <c r="E5" s="213"/>
      <c r="F5" s="125">
        <v>2020</v>
      </c>
      <c r="G5" s="70">
        <v>3</v>
      </c>
      <c r="H5" s="55">
        <v>0</v>
      </c>
      <c r="I5" s="110">
        <v>3</v>
      </c>
      <c r="J5" s="70">
        <v>7</v>
      </c>
      <c r="K5" s="55">
        <v>0</v>
      </c>
      <c r="L5" s="110">
        <v>7</v>
      </c>
      <c r="M5" s="70">
        <v>173</v>
      </c>
      <c r="N5" s="55">
        <v>239</v>
      </c>
      <c r="O5" s="70">
        <v>85</v>
      </c>
      <c r="P5" s="110">
        <v>57</v>
      </c>
    </row>
    <row r="6" spans="1:16" x14ac:dyDescent="0.25">
      <c r="A6" s="925" t="s">
        <v>267</v>
      </c>
      <c r="B6" s="1006">
        <v>0</v>
      </c>
      <c r="C6" s="1007">
        <v>6</v>
      </c>
      <c r="D6" s="917" t="s">
        <v>5</v>
      </c>
      <c r="E6" s="256"/>
      <c r="F6" s="125">
        <v>2021</v>
      </c>
      <c r="G6" s="214">
        <v>3</v>
      </c>
      <c r="H6" s="58">
        <v>0</v>
      </c>
      <c r="I6" s="162">
        <v>3</v>
      </c>
      <c r="J6" s="214">
        <v>7</v>
      </c>
      <c r="K6" s="58">
        <v>0</v>
      </c>
      <c r="L6" s="162">
        <v>7</v>
      </c>
      <c r="M6" s="214">
        <v>178</v>
      </c>
      <c r="N6" s="58">
        <v>228</v>
      </c>
      <c r="O6" s="214">
        <v>88</v>
      </c>
      <c r="P6" s="162">
        <v>47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3</v>
      </c>
      <c r="H7" s="94">
        <v>0</v>
      </c>
      <c r="I7" s="171">
        <v>3</v>
      </c>
      <c r="J7" s="169">
        <v>6</v>
      </c>
      <c r="K7" s="94">
        <v>0</v>
      </c>
      <c r="L7" s="171">
        <v>6</v>
      </c>
      <c r="M7" s="169">
        <v>179</v>
      </c>
      <c r="N7" s="94">
        <v>228</v>
      </c>
      <c r="O7" s="169">
        <v>84</v>
      </c>
      <c r="P7" s="171">
        <v>52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6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90.4</v>
      </c>
      <c r="C6" s="460">
        <v>88.8</v>
      </c>
      <c r="D6" s="978">
        <v>91.9</v>
      </c>
      <c r="E6" s="459">
        <v>0</v>
      </c>
      <c r="F6" s="460">
        <v>0</v>
      </c>
      <c r="G6" s="978">
        <v>0</v>
      </c>
      <c r="H6" s="459">
        <v>45</v>
      </c>
      <c r="I6" s="460">
        <v>23</v>
      </c>
      <c r="J6" s="978">
        <v>22</v>
      </c>
      <c r="K6" s="459">
        <v>89</v>
      </c>
      <c r="L6" s="460">
        <v>38</v>
      </c>
      <c r="M6" s="978">
        <v>51</v>
      </c>
      <c r="N6" s="459">
        <v>92.7</v>
      </c>
      <c r="O6" s="460">
        <v>84.4</v>
      </c>
      <c r="P6" s="978">
        <v>100</v>
      </c>
      <c r="Q6" s="459">
        <v>0.7</v>
      </c>
      <c r="R6" s="460">
        <v>0.4</v>
      </c>
      <c r="S6" s="978">
        <v>0.9</v>
      </c>
    </row>
    <row r="7" spans="1:19" x14ac:dyDescent="0.25">
      <c r="A7" s="288">
        <v>2021</v>
      </c>
      <c r="B7" s="603">
        <v>92</v>
      </c>
      <c r="C7" s="614">
        <v>89.4</v>
      </c>
      <c r="D7" s="982">
        <v>94.4</v>
      </c>
      <c r="E7" s="603">
        <v>0</v>
      </c>
      <c r="F7" s="614">
        <v>0</v>
      </c>
      <c r="G7" s="982">
        <v>0</v>
      </c>
      <c r="H7" s="603">
        <v>46</v>
      </c>
      <c r="I7" s="614">
        <v>22</v>
      </c>
      <c r="J7" s="982">
        <v>24</v>
      </c>
      <c r="K7" s="603">
        <v>80</v>
      </c>
      <c r="L7" s="614">
        <v>37</v>
      </c>
      <c r="M7" s="982">
        <v>43</v>
      </c>
      <c r="N7" s="603">
        <v>92</v>
      </c>
      <c r="O7" s="614">
        <v>92.5</v>
      </c>
      <c r="P7" s="982">
        <v>91.5</v>
      </c>
      <c r="Q7" s="603">
        <v>-1.1000000000000001</v>
      </c>
      <c r="R7" s="614">
        <v>-1.5</v>
      </c>
      <c r="S7" s="982">
        <v>-0.7</v>
      </c>
    </row>
    <row r="8" spans="1:19" x14ac:dyDescent="0.25">
      <c r="A8" s="221">
        <v>2022</v>
      </c>
      <c r="B8" s="949">
        <v>98.3</v>
      </c>
      <c r="C8" s="983">
        <v>103.1</v>
      </c>
      <c r="D8" s="981">
        <v>93.6</v>
      </c>
      <c r="E8" s="949">
        <v>0</v>
      </c>
      <c r="F8" s="983">
        <v>0</v>
      </c>
      <c r="G8" s="981">
        <v>0</v>
      </c>
      <c r="H8" s="949">
        <v>45</v>
      </c>
      <c r="I8" s="983">
        <v>27</v>
      </c>
      <c r="J8" s="981">
        <v>18</v>
      </c>
      <c r="K8" s="949">
        <v>70</v>
      </c>
      <c r="L8" s="983">
        <v>31</v>
      </c>
      <c r="M8" s="981">
        <v>39</v>
      </c>
      <c r="N8" s="949">
        <v>97.2</v>
      </c>
      <c r="O8" s="983">
        <v>103.3</v>
      </c>
      <c r="P8" s="981">
        <v>92.9</v>
      </c>
      <c r="Q8" s="949">
        <v>0</v>
      </c>
      <c r="R8" s="983">
        <v>-1.6</v>
      </c>
      <c r="S8" s="981">
        <v>1.4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0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259500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28843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0</v>
      </c>
      <c r="C5" s="618">
        <v>0</v>
      </c>
      <c r="D5" s="618">
        <v>0</v>
      </c>
      <c r="E5" s="601">
        <v>0</v>
      </c>
      <c r="F5" s="618">
        <v>0</v>
      </c>
      <c r="G5" s="947">
        <v>0</v>
      </c>
      <c r="H5" s="618">
        <v>0</v>
      </c>
      <c r="I5" s="618">
        <v>0</v>
      </c>
      <c r="J5" s="618">
        <v>0</v>
      </c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0</v>
      </c>
      <c r="C6" s="614">
        <v>0</v>
      </c>
      <c r="D6" s="948">
        <v>0</v>
      </c>
      <c r="E6" s="603">
        <v>0</v>
      </c>
      <c r="F6" s="614">
        <v>0</v>
      </c>
      <c r="G6" s="948">
        <v>0</v>
      </c>
      <c r="H6" s="603">
        <v>0</v>
      </c>
      <c r="I6" s="614">
        <v>0</v>
      </c>
      <c r="J6" s="614">
        <v>0</v>
      </c>
      <c r="K6" s="220">
        <f>SUM(B6,E6,H6)</f>
        <v>0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0</v>
      </c>
      <c r="C7" s="614">
        <v>0</v>
      </c>
      <c r="D7" s="948">
        <v>0</v>
      </c>
      <c r="E7" s="603">
        <v>0</v>
      </c>
      <c r="F7" s="614">
        <v>0</v>
      </c>
      <c r="G7" s="948">
        <v>0</v>
      </c>
      <c r="H7" s="603">
        <v>0</v>
      </c>
      <c r="I7" s="614">
        <v>0</v>
      </c>
      <c r="J7" s="614">
        <v>0</v>
      </c>
      <c r="K7" s="220">
        <f>SUM(B7,E7,H7)</f>
        <v>0</v>
      </c>
      <c r="M7" s="106" t="s">
        <v>293</v>
      </c>
      <c r="N7" s="222">
        <f>IF(ISBLANK(G7),"",G7)</f>
        <v>0</v>
      </c>
      <c r="O7" s="107">
        <f>IF(ISBLANK(F7),"",F7)</f>
        <v>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0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0</v>
      </c>
      <c r="O14" s="107">
        <f>IF(ISBLANK(F7),"",F7)</f>
        <v>0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0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0</v>
      </c>
      <c r="C21" s="618">
        <v>0</v>
      </c>
      <c r="D21" s="618">
        <v>0</v>
      </c>
      <c r="E21" s="601">
        <v>0</v>
      </c>
      <c r="F21" s="618">
        <v>0</v>
      </c>
      <c r="G21" s="947">
        <v>0</v>
      </c>
      <c r="H21" s="618">
        <v>0</v>
      </c>
      <c r="I21" s="618">
        <v>0</v>
      </c>
      <c r="J21" s="618">
        <v>0</v>
      </c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0</v>
      </c>
      <c r="C22" s="1037">
        <v>0</v>
      </c>
      <c r="D22" s="982">
        <v>0</v>
      </c>
      <c r="E22" s="1043">
        <v>0</v>
      </c>
      <c r="F22" s="1037">
        <v>0</v>
      </c>
      <c r="G22" s="982">
        <v>0</v>
      </c>
      <c r="H22" s="1043">
        <v>0</v>
      </c>
      <c r="I22" s="1037">
        <v>0</v>
      </c>
      <c r="J22" s="1037">
        <v>0</v>
      </c>
      <c r="K22" s="220">
        <f>SUM(B22,E22,H22)</f>
        <v>0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0</v>
      </c>
      <c r="C23" s="1037">
        <v>0</v>
      </c>
      <c r="D23" s="982">
        <v>0</v>
      </c>
      <c r="E23" s="1043">
        <v>0</v>
      </c>
      <c r="F23" s="1037">
        <v>0</v>
      </c>
      <c r="G23" s="982">
        <v>0</v>
      </c>
      <c r="H23" s="1043">
        <v>0</v>
      </c>
      <c r="I23" s="1037">
        <v>0</v>
      </c>
      <c r="J23" s="1037">
        <v>0</v>
      </c>
      <c r="K23" s="220">
        <f>SUM(B23,E23,H23)</f>
        <v>0</v>
      </c>
      <c r="M23" s="106" t="s">
        <v>293</v>
      </c>
      <c r="N23" s="222">
        <f>IF(ISBLANK(G23),"",G23)</f>
        <v>0</v>
      </c>
      <c r="O23" s="107">
        <f>IF(ISBLANK(F23),"",F23)</f>
        <v>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0</v>
      </c>
      <c r="O30" s="107">
        <f>IF(ISBLANK(F23),"",F23)</f>
        <v>0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197885</v>
      </c>
      <c r="D5" s="255"/>
    </row>
    <row r="6" spans="1:4" ht="30" x14ac:dyDescent="0.25">
      <c r="A6" s="688" t="s">
        <v>482</v>
      </c>
      <c r="B6" s="619">
        <v>61615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0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0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0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8</v>
      </c>
      <c r="C5" s="209">
        <v>14</v>
      </c>
      <c r="G5" s="113"/>
      <c r="H5" s="176" t="s">
        <v>594</v>
      </c>
      <c r="I5" s="209">
        <v>2</v>
      </c>
      <c r="J5" s="209">
        <v>4</v>
      </c>
    </row>
    <row r="6" spans="1:13" ht="15" customHeight="1" x14ac:dyDescent="0.25">
      <c r="A6" s="177" t="s">
        <v>595</v>
      </c>
      <c r="B6" s="210">
        <v>279</v>
      </c>
      <c r="C6" s="210">
        <v>137</v>
      </c>
      <c r="G6" s="113"/>
      <c r="H6" s="177" t="s">
        <v>595</v>
      </c>
      <c r="I6" s="210">
        <v>124</v>
      </c>
      <c r="J6" s="210">
        <v>125</v>
      </c>
    </row>
    <row r="7" spans="1:13" ht="15" customHeight="1" x14ac:dyDescent="0.25">
      <c r="A7" s="177" t="s">
        <v>596</v>
      </c>
      <c r="B7" s="210">
        <v>902</v>
      </c>
      <c r="C7" s="210">
        <v>484</v>
      </c>
      <c r="G7" s="113"/>
      <c r="H7" s="177" t="s">
        <v>596</v>
      </c>
      <c r="I7" s="210">
        <v>338</v>
      </c>
      <c r="J7" s="210">
        <v>154</v>
      </c>
    </row>
    <row r="8" spans="1:13" ht="15" customHeight="1" x14ac:dyDescent="0.25">
      <c r="A8" s="177" t="s">
        <v>597</v>
      </c>
      <c r="B8" s="210">
        <v>1432</v>
      </c>
      <c r="C8" s="210">
        <v>1307</v>
      </c>
      <c r="G8" s="113"/>
      <c r="H8" s="177" t="s">
        <v>597</v>
      </c>
      <c r="I8" s="210">
        <v>1062</v>
      </c>
      <c r="J8" s="210">
        <v>877</v>
      </c>
    </row>
    <row r="9" spans="1:13" ht="15" customHeight="1" x14ac:dyDescent="0.25">
      <c r="A9" s="177" t="s">
        <v>598</v>
      </c>
      <c r="B9" s="210">
        <v>1973</v>
      </c>
      <c r="C9" s="210">
        <v>2654</v>
      </c>
      <c r="G9" s="113"/>
      <c r="H9" s="177" t="s">
        <v>598</v>
      </c>
      <c r="I9" s="210">
        <v>1957</v>
      </c>
      <c r="J9" s="210">
        <v>2457</v>
      </c>
    </row>
    <row r="10" spans="1:13" ht="15" customHeight="1" x14ac:dyDescent="0.25">
      <c r="A10" s="177" t="s">
        <v>599</v>
      </c>
      <c r="B10" s="210">
        <v>174</v>
      </c>
      <c r="C10" s="210">
        <v>184</v>
      </c>
      <c r="G10" s="113"/>
      <c r="H10" s="177" t="s">
        <v>599</v>
      </c>
      <c r="I10" s="210">
        <v>195</v>
      </c>
      <c r="J10" s="210">
        <v>164</v>
      </c>
    </row>
    <row r="11" spans="1:13" ht="15" customHeight="1" x14ac:dyDescent="0.25">
      <c r="A11" s="178" t="s">
        <v>600</v>
      </c>
      <c r="B11" s="211">
        <v>173</v>
      </c>
      <c r="C11" s="211">
        <v>200</v>
      </c>
      <c r="G11" s="113"/>
      <c r="H11" s="178" t="s">
        <v>600</v>
      </c>
      <c r="I11" s="211">
        <v>251</v>
      </c>
      <c r="J11" s="211">
        <v>250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8</v>
      </c>
      <c r="C17" s="180">
        <f>IF(ISBLANK(C5),"0",C5)</f>
        <v>14</v>
      </c>
      <c r="G17" s="113"/>
      <c r="H17" s="176" t="s">
        <v>594</v>
      </c>
      <c r="I17" s="179">
        <f>IF(ISBLANK(I5),"0",I5)</f>
        <v>2</v>
      </c>
      <c r="J17" s="180">
        <f>IF(ISBLANK(J5),"0",J5)</f>
        <v>4</v>
      </c>
    </row>
    <row r="18" spans="1:13" ht="15" customHeight="1" x14ac:dyDescent="0.25">
      <c r="A18" s="177" t="s">
        <v>595</v>
      </c>
      <c r="B18" s="181">
        <f t="shared" ref="B18:C18" si="0">IF(ISBLANK(B6),"0",B6)</f>
        <v>279</v>
      </c>
      <c r="C18" s="182">
        <f t="shared" si="0"/>
        <v>137</v>
      </c>
      <c r="G18" s="113"/>
      <c r="H18" s="177" t="s">
        <v>595</v>
      </c>
      <c r="I18" s="181">
        <f t="shared" ref="I18:J18" si="1">IF(ISBLANK(I6),"0",I6)</f>
        <v>124</v>
      </c>
      <c r="J18" s="182">
        <f t="shared" si="1"/>
        <v>125</v>
      </c>
    </row>
    <row r="19" spans="1:13" ht="15" customHeight="1" x14ac:dyDescent="0.25">
      <c r="A19" s="177" t="s">
        <v>596</v>
      </c>
      <c r="B19" s="181">
        <f t="shared" ref="B19:C19" si="2">IF(ISBLANK(B7),"0",B7)</f>
        <v>902</v>
      </c>
      <c r="C19" s="182">
        <f t="shared" si="2"/>
        <v>484</v>
      </c>
      <c r="G19" s="113"/>
      <c r="H19" s="177" t="s">
        <v>596</v>
      </c>
      <c r="I19" s="181">
        <f t="shared" ref="I19:J19" si="3">IF(ISBLANK(I7),"0",I7)</f>
        <v>338</v>
      </c>
      <c r="J19" s="182">
        <f t="shared" si="3"/>
        <v>154</v>
      </c>
    </row>
    <row r="20" spans="1:13" ht="15" customHeight="1" x14ac:dyDescent="0.25">
      <c r="A20" s="177" t="s">
        <v>597</v>
      </c>
      <c r="B20" s="181">
        <f t="shared" ref="B20:C20" si="4">IF(ISBLANK(B8),"0",B8)</f>
        <v>1432</v>
      </c>
      <c r="C20" s="182">
        <f t="shared" si="4"/>
        <v>1307</v>
      </c>
      <c r="G20" s="113"/>
      <c r="H20" s="177" t="s">
        <v>597</v>
      </c>
      <c r="I20" s="181">
        <f t="shared" ref="I20:J20" si="5">IF(ISBLANK(I8),"0",I8)</f>
        <v>1062</v>
      </c>
      <c r="J20" s="182">
        <f t="shared" si="5"/>
        <v>877</v>
      </c>
    </row>
    <row r="21" spans="1:13" ht="15" customHeight="1" x14ac:dyDescent="0.25">
      <c r="A21" s="177" t="s">
        <v>598</v>
      </c>
      <c r="B21" s="181">
        <f t="shared" ref="B21:C21" si="6">IF(ISBLANK(B9),"0",B9)</f>
        <v>1973</v>
      </c>
      <c r="C21" s="182">
        <f t="shared" si="6"/>
        <v>2654</v>
      </c>
      <c r="G21" s="113"/>
      <c r="H21" s="177" t="s">
        <v>598</v>
      </c>
      <c r="I21" s="181">
        <f t="shared" ref="I21:J21" si="7">IF(ISBLANK(I9),"0",I9)</f>
        <v>1957</v>
      </c>
      <c r="J21" s="182">
        <f t="shared" si="7"/>
        <v>2457</v>
      </c>
    </row>
    <row r="22" spans="1:13" ht="15" customHeight="1" x14ac:dyDescent="0.25">
      <c r="A22" s="177" t="s">
        <v>599</v>
      </c>
      <c r="B22" s="181">
        <f t="shared" ref="B22:C22" si="8">IF(ISBLANK(B10),"0",B10)</f>
        <v>174</v>
      </c>
      <c r="C22" s="182">
        <f t="shared" si="8"/>
        <v>184</v>
      </c>
      <c r="G22" s="113"/>
      <c r="H22" s="177" t="s">
        <v>599</v>
      </c>
      <c r="I22" s="181">
        <f t="shared" ref="I22:J22" si="9">IF(ISBLANK(I10),"0",I10)</f>
        <v>195</v>
      </c>
      <c r="J22" s="182">
        <f t="shared" si="9"/>
        <v>164</v>
      </c>
    </row>
    <row r="23" spans="1:13" ht="15" customHeight="1" x14ac:dyDescent="0.25">
      <c r="A23" s="178" t="s">
        <v>600</v>
      </c>
      <c r="B23" s="183">
        <f t="shared" ref="B23:C23" si="10">IF(ISBLANK(B11),"0",B11)</f>
        <v>173</v>
      </c>
      <c r="C23" s="184">
        <f t="shared" si="10"/>
        <v>200</v>
      </c>
      <c r="G23" s="113"/>
      <c r="H23" s="178" t="s">
        <v>600</v>
      </c>
      <c r="I23" s="183">
        <f t="shared" ref="I23:J23" si="11">IF(ISBLANK(I11),"0",I11)</f>
        <v>251</v>
      </c>
      <c r="J23" s="184">
        <f t="shared" si="11"/>
        <v>250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0.16191054442420563</v>
      </c>
      <c r="C29" s="186">
        <f>C17/SUM(C17:C23)*100</f>
        <v>0.28112449799196787</v>
      </c>
      <c r="D29" s="255"/>
      <c r="E29" s="255"/>
      <c r="G29" s="113"/>
      <c r="H29" s="176" t="s">
        <v>601</v>
      </c>
      <c r="I29" s="186">
        <f>I17/SUM(I17:I23)*100</f>
        <v>5.0903537795876815E-2</v>
      </c>
      <c r="J29" s="186">
        <f>J17/SUM(J17:J23)*100</f>
        <v>9.9230960059538575E-2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5.6466302367941719</v>
      </c>
      <c r="C30" s="187">
        <f>C18/SUM(C17:C23)*100</f>
        <v>2.751004016064257</v>
      </c>
      <c r="D30" s="255"/>
      <c r="E30" s="255"/>
      <c r="G30" s="113"/>
      <c r="H30" s="177" t="s">
        <v>602</v>
      </c>
      <c r="I30" s="187">
        <f>I18/SUM(I17:I23)*100</f>
        <v>3.156019343344362</v>
      </c>
      <c r="J30" s="187">
        <f>J18/SUM(J17:J23)*100</f>
        <v>3.1009675018605805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18.255413883829185</v>
      </c>
      <c r="C31" s="187">
        <f>C19/SUM(C17:C23)*100</f>
        <v>9.7188755020080322</v>
      </c>
      <c r="D31" s="255"/>
      <c r="E31" s="255"/>
      <c r="G31" s="113"/>
      <c r="H31" s="177" t="s">
        <v>603</v>
      </c>
      <c r="I31" s="187">
        <f>I19/SUM(I17:I23)*100</f>
        <v>8.6026978875031812</v>
      </c>
      <c r="J31" s="187">
        <f>J19/SUM(J17:J23)*100</f>
        <v>3.8203919622922347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28.981987451932806</v>
      </c>
      <c r="C32" s="187">
        <f>C20/SUM(C17:C23)*100</f>
        <v>26.244979919678713</v>
      </c>
      <c r="D32" s="255"/>
      <c r="E32" s="255"/>
      <c r="G32" s="113"/>
      <c r="H32" s="177" t="s">
        <v>604</v>
      </c>
      <c r="I32" s="187">
        <f>I20/SUM(I17:I23)*100</f>
        <v>27.029778569610585</v>
      </c>
      <c r="J32" s="187">
        <f>J20/SUM(J17:J23)*100</f>
        <v>21.756387993053831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39.931188018619714</v>
      </c>
      <c r="C33" s="187">
        <f>C21/SUM(C17:C23)*100</f>
        <v>53.293172690763058</v>
      </c>
      <c r="D33" s="255"/>
      <c r="E33" s="255"/>
      <c r="G33" s="113"/>
      <c r="H33" s="177" t="s">
        <v>605</v>
      </c>
      <c r="I33" s="187">
        <f>I21/SUM(I17:I23)*100</f>
        <v>49.80911173326546</v>
      </c>
      <c r="J33" s="187">
        <f>J21/SUM(J17:J23)*100</f>
        <v>60.952617216571568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3.5215543412264725</v>
      </c>
      <c r="C34" s="187">
        <f>C22/SUM(C17:C23)*100</f>
        <v>3.6947791164658637</v>
      </c>
      <c r="D34" s="255"/>
      <c r="E34" s="255"/>
      <c r="G34" s="113"/>
      <c r="H34" s="177" t="s">
        <v>606</v>
      </c>
      <c r="I34" s="187">
        <f>I22/SUM(I17:I23)*100</f>
        <v>4.9630949350979892</v>
      </c>
      <c r="J34" s="187">
        <f>J22/SUM(J17:J23)*100</f>
        <v>4.0684693624410819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3.5013155231734467</v>
      </c>
      <c r="C35" s="188">
        <f>C23/SUM(C17:C23)*100</f>
        <v>4.0160642570281126</v>
      </c>
      <c r="D35" s="255"/>
      <c r="E35" s="255"/>
      <c r="G35" s="113"/>
      <c r="H35" s="178" t="s">
        <v>607</v>
      </c>
      <c r="I35" s="188">
        <f>I23/SUM(I17:I23)*100</f>
        <v>6.3883939933825404</v>
      </c>
      <c r="J35" s="188">
        <f>J23/SUM(J17:J23)*100</f>
        <v>6.2019350037211609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0.16191054442420563</v>
      </c>
      <c r="C41" s="186">
        <f t="shared" si="12"/>
        <v>0.28112449799196787</v>
      </c>
      <c r="G41" s="113"/>
      <c r="H41" s="176" t="s">
        <v>609</v>
      </c>
      <c r="I41" s="186">
        <f t="shared" ref="I41:J41" si="13">I29</f>
        <v>5.0903537795876815E-2</v>
      </c>
      <c r="J41" s="186">
        <f t="shared" si="13"/>
        <v>9.9230960059538575E-2</v>
      </c>
    </row>
    <row r="42" spans="1:12" x14ac:dyDescent="0.25">
      <c r="A42" s="177" t="s">
        <v>610</v>
      </c>
      <c r="B42" s="187">
        <f t="shared" si="12"/>
        <v>5.6466302367941719</v>
      </c>
      <c r="C42" s="187">
        <f t="shared" si="12"/>
        <v>2.751004016064257</v>
      </c>
      <c r="G42" s="113"/>
      <c r="H42" s="177" t="s">
        <v>610</v>
      </c>
      <c r="I42" s="187">
        <f t="shared" ref="I42:J42" si="14">I30</f>
        <v>3.156019343344362</v>
      </c>
      <c r="J42" s="187">
        <f t="shared" si="14"/>
        <v>3.1009675018605805</v>
      </c>
    </row>
    <row r="43" spans="1:12" x14ac:dyDescent="0.25">
      <c r="A43" s="177" t="s">
        <v>611</v>
      </c>
      <c r="B43" s="187">
        <f t="shared" si="12"/>
        <v>18.255413883829185</v>
      </c>
      <c r="C43" s="187">
        <f t="shared" si="12"/>
        <v>9.7188755020080322</v>
      </c>
      <c r="G43" s="113"/>
      <c r="H43" s="177" t="s">
        <v>611</v>
      </c>
      <c r="I43" s="187">
        <f t="shared" ref="I43:J43" si="15">I31</f>
        <v>8.6026978875031812</v>
      </c>
      <c r="J43" s="187">
        <f t="shared" si="15"/>
        <v>3.8203919622922347</v>
      </c>
    </row>
    <row r="44" spans="1:12" x14ac:dyDescent="0.25">
      <c r="A44" s="177" t="s">
        <v>612</v>
      </c>
      <c r="B44" s="187">
        <f t="shared" si="12"/>
        <v>28.981987451932806</v>
      </c>
      <c r="C44" s="187">
        <f t="shared" si="12"/>
        <v>26.244979919678713</v>
      </c>
      <c r="G44" s="113"/>
      <c r="H44" s="177" t="s">
        <v>612</v>
      </c>
      <c r="I44" s="187">
        <f t="shared" ref="I44:J44" si="16">I32</f>
        <v>27.029778569610585</v>
      </c>
      <c r="J44" s="187">
        <f t="shared" si="16"/>
        <v>21.756387993053831</v>
      </c>
    </row>
    <row r="45" spans="1:12" x14ac:dyDescent="0.25">
      <c r="A45" s="177" t="s">
        <v>613</v>
      </c>
      <c r="B45" s="187">
        <f t="shared" si="12"/>
        <v>39.931188018619714</v>
      </c>
      <c r="C45" s="187">
        <f t="shared" si="12"/>
        <v>53.293172690763058</v>
      </c>
      <c r="G45" s="113"/>
      <c r="H45" s="177" t="s">
        <v>613</v>
      </c>
      <c r="I45" s="187">
        <f t="shared" ref="I45:J45" si="17">I33</f>
        <v>49.80911173326546</v>
      </c>
      <c r="J45" s="187">
        <f t="shared" si="17"/>
        <v>60.952617216571568</v>
      </c>
    </row>
    <row r="46" spans="1:12" x14ac:dyDescent="0.25">
      <c r="A46" s="177" t="s">
        <v>614</v>
      </c>
      <c r="B46" s="187">
        <f t="shared" si="12"/>
        <v>3.5215543412264725</v>
      </c>
      <c r="C46" s="187">
        <f t="shared" si="12"/>
        <v>3.6947791164658637</v>
      </c>
      <c r="G46" s="113"/>
      <c r="H46" s="177" t="s">
        <v>614</v>
      </c>
      <c r="I46" s="187">
        <f t="shared" ref="I46:J46" si="18">I34</f>
        <v>4.9630949350979892</v>
      </c>
      <c r="J46" s="187">
        <f t="shared" si="18"/>
        <v>4.0684693624410819</v>
      </c>
    </row>
    <row r="47" spans="1:12" x14ac:dyDescent="0.25">
      <c r="A47" s="178" t="s">
        <v>615</v>
      </c>
      <c r="B47" s="188">
        <f t="shared" si="12"/>
        <v>3.5013155231734467</v>
      </c>
      <c r="C47" s="188">
        <f t="shared" si="12"/>
        <v>4.0160642570281126</v>
      </c>
      <c r="G47" s="113"/>
      <c r="H47" s="178" t="s">
        <v>615</v>
      </c>
      <c r="I47" s="188">
        <f t="shared" ref="I47:J47" si="19">I35</f>
        <v>6.3883939933825404</v>
      </c>
      <c r="J47" s="188">
        <f t="shared" si="19"/>
        <v>6.2019350037211609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3182</v>
      </c>
      <c r="C5" s="209">
        <v>2936</v>
      </c>
      <c r="D5" s="255"/>
      <c r="E5" s="255"/>
      <c r="F5" s="1012"/>
      <c r="H5" s="176" t="s">
        <v>632</v>
      </c>
      <c r="I5" s="209">
        <v>1246</v>
      </c>
      <c r="J5" s="209">
        <v>1068</v>
      </c>
    </row>
    <row r="6" spans="1:10" ht="15" customHeight="1" x14ac:dyDescent="0.25">
      <c r="A6" s="177" t="s">
        <v>633</v>
      </c>
      <c r="B6" s="210">
        <v>615</v>
      </c>
      <c r="C6" s="210">
        <v>692</v>
      </c>
      <c r="D6" s="255"/>
      <c r="E6" s="255"/>
      <c r="F6" s="1012"/>
      <c r="H6" s="177" t="s">
        <v>633</v>
      </c>
      <c r="I6" s="210">
        <v>1502</v>
      </c>
      <c r="J6" s="210">
        <v>1822</v>
      </c>
    </row>
    <row r="7" spans="1:10" ht="15" customHeight="1" x14ac:dyDescent="0.25">
      <c r="A7" s="178" t="s">
        <v>634</v>
      </c>
      <c r="B7" s="211">
        <v>1144</v>
      </c>
      <c r="C7" s="211">
        <v>1352</v>
      </c>
      <c r="D7" s="255"/>
      <c r="E7" s="255"/>
      <c r="F7" s="1012"/>
      <c r="H7" s="177" t="s">
        <v>634</v>
      </c>
      <c r="I7" s="210">
        <v>1156</v>
      </c>
      <c r="J7" s="210">
        <v>1105</v>
      </c>
    </row>
    <row r="8" spans="1:10" x14ac:dyDescent="0.25">
      <c r="D8" s="255"/>
      <c r="E8" s="255"/>
      <c r="F8" s="1012"/>
      <c r="H8" s="178" t="s">
        <v>2452</v>
      </c>
      <c r="I8" s="211">
        <v>25</v>
      </c>
      <c r="J8" s="211">
        <v>36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3182</v>
      </c>
      <c r="C13" s="180">
        <f>IF(ISBLANK(C5),"0",C5)</f>
        <v>2936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615</v>
      </c>
      <c r="C14" s="182">
        <f t="shared" si="0"/>
        <v>692</v>
      </c>
      <c r="D14" s="255"/>
      <c r="E14" s="255"/>
      <c r="F14" s="1012"/>
      <c r="H14" s="176" t="s">
        <v>632</v>
      </c>
      <c r="I14" s="179">
        <f>IF(ISBLANK(I5),"0",I5)</f>
        <v>1246</v>
      </c>
      <c r="J14" s="180">
        <f>IF(ISBLANK(J5),"0",J5)</f>
        <v>1068</v>
      </c>
    </row>
    <row r="15" spans="1:10" ht="15" customHeight="1" x14ac:dyDescent="0.25">
      <c r="A15" s="178" t="s">
        <v>634</v>
      </c>
      <c r="B15" s="183">
        <f t="shared" si="0"/>
        <v>1144</v>
      </c>
      <c r="C15" s="184">
        <f t="shared" si="0"/>
        <v>1352</v>
      </c>
      <c r="D15" s="255"/>
      <c r="E15" s="255"/>
      <c r="F15" s="1012"/>
      <c r="H15" s="177" t="s">
        <v>633</v>
      </c>
      <c r="I15" s="181">
        <f t="shared" ref="I15:J15" si="1">IF(ISBLANK(I6),"0",I6)</f>
        <v>1502</v>
      </c>
      <c r="J15" s="182">
        <f t="shared" si="1"/>
        <v>1822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1156</v>
      </c>
      <c r="J16" s="182">
        <f t="shared" si="2"/>
        <v>1105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25</v>
      </c>
      <c r="J17" s="184">
        <f t="shared" si="3"/>
        <v>36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64.399919044727781</v>
      </c>
      <c r="C21" s="186">
        <f>C13/SUM(C13:C15)*100</f>
        <v>58.955823293172692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12.446873102610807</v>
      </c>
      <c r="C22" s="187">
        <f>C14/SUM(C13:C15)*100</f>
        <v>13.895582329317268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23.153207852661403</v>
      </c>
      <c r="C23" s="188">
        <f>C15/SUM(C13:C15)*100</f>
        <v>27.148594377510037</v>
      </c>
      <c r="D23" s="255"/>
      <c r="E23" s="255"/>
      <c r="F23" s="1012"/>
      <c r="H23" s="176" t="s">
        <v>637</v>
      </c>
      <c r="I23" s="186">
        <f>I14/SUM(I14:I17)*100</f>
        <v>31.712904046831252</v>
      </c>
      <c r="J23" s="186">
        <f>J14/SUM(J14:J17)*100</f>
        <v>26.494666335896799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38.228556884703487</v>
      </c>
      <c r="J24" s="187">
        <f>J15/SUM(J14:J17)*100</f>
        <v>45.199702307119821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29.422244846016799</v>
      </c>
      <c r="J25" s="187">
        <f>J16/SUM(J14:J17)*100</f>
        <v>27.412552716447529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0.63629422244846023</v>
      </c>
      <c r="J26" s="188">
        <f>J17/SUM(J14:J17)*100</f>
        <v>0.89307864053584718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64.399919044727781</v>
      </c>
      <c r="C29" s="191">
        <f t="shared" si="4"/>
        <v>58.955823293172692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12.446873102610807</v>
      </c>
      <c r="C30" s="194">
        <f t="shared" si="4"/>
        <v>13.895582329317268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23.153207852661403</v>
      </c>
      <c r="C31" s="197">
        <f t="shared" si="4"/>
        <v>27.148594377510037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31.712904046831252</v>
      </c>
      <c r="J32" s="191">
        <f>J23</f>
        <v>26.494666335896799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38.228556884703487</v>
      </c>
      <c r="J33" s="194">
        <f t="shared" si="5"/>
        <v>45.199702307119821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29.422244846016799</v>
      </c>
      <c r="J34" s="194">
        <f t="shared" si="6"/>
        <v>27.412552716447529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0.63629422244846023</v>
      </c>
      <c r="J35" s="197">
        <f t="shared" si="7"/>
        <v>0.89307864053584718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383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8997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6.6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23.1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-16.600000000000001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72.77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47.3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215.5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3</v>
      </c>
      <c r="C5" s="657">
        <v>0</v>
      </c>
      <c r="E5" s="28"/>
      <c r="J5" s="656" t="s">
        <v>550</v>
      </c>
      <c r="K5" s="671">
        <f>IF(ISBLANK(B5),"",B5)</f>
        <v>3</v>
      </c>
      <c r="L5" s="620">
        <f>IF(ISBLANK(C5),"",C5)</f>
        <v>0</v>
      </c>
      <c r="N5" s="28"/>
    </row>
    <row r="6" spans="1:15" x14ac:dyDescent="0.25">
      <c r="A6" s="658" t="s">
        <v>551</v>
      </c>
      <c r="B6" s="659">
        <v>1</v>
      </c>
      <c r="C6" s="659">
        <v>2</v>
      </c>
      <c r="E6" s="44"/>
      <c r="J6" s="658" t="s">
        <v>551</v>
      </c>
      <c r="K6" s="672">
        <f t="shared" ref="K6:K10" si="0">IF(ISBLANK(B6),"",B6)</f>
        <v>1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15</v>
      </c>
      <c r="C7" s="659">
        <v>18</v>
      </c>
      <c r="E7" s="44"/>
      <c r="J7" s="658" t="s">
        <v>649</v>
      </c>
      <c r="K7" s="672">
        <f t="shared" si="0"/>
        <v>15</v>
      </c>
      <c r="L7" s="621">
        <f t="shared" si="1"/>
        <v>18</v>
      </c>
      <c r="N7" s="44"/>
    </row>
    <row r="8" spans="1:15" x14ac:dyDescent="0.25">
      <c r="A8" s="652" t="s">
        <v>650</v>
      </c>
      <c r="B8" s="653">
        <v>30</v>
      </c>
      <c r="C8" s="653">
        <v>47</v>
      </c>
      <c r="E8" s="21"/>
      <c r="J8" s="652" t="s">
        <v>650</v>
      </c>
      <c r="K8" s="672">
        <f t="shared" si="0"/>
        <v>30</v>
      </c>
      <c r="L8" s="621">
        <f t="shared" si="1"/>
        <v>47</v>
      </c>
      <c r="N8" s="21"/>
    </row>
    <row r="9" spans="1:15" x14ac:dyDescent="0.25">
      <c r="A9" s="652" t="s">
        <v>651</v>
      </c>
      <c r="B9" s="653">
        <v>44</v>
      </c>
      <c r="C9" s="653">
        <v>32</v>
      </c>
      <c r="E9" s="21"/>
      <c r="J9" s="652" t="s">
        <v>651</v>
      </c>
      <c r="K9" s="672">
        <f t="shared" si="0"/>
        <v>44</v>
      </c>
      <c r="L9" s="621">
        <f t="shared" si="1"/>
        <v>32</v>
      </c>
      <c r="N9" s="21"/>
    </row>
    <row r="10" spans="1:15" x14ac:dyDescent="0.25">
      <c r="A10" s="654" t="s">
        <v>373</v>
      </c>
      <c r="B10" s="655">
        <v>134</v>
      </c>
      <c r="C10" s="655">
        <v>21</v>
      </c>
      <c r="J10" s="654" t="s">
        <v>373</v>
      </c>
      <c r="K10" s="673">
        <f t="shared" si="0"/>
        <v>134</v>
      </c>
      <c r="L10" s="622">
        <f t="shared" si="1"/>
        <v>21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4.3499999999999996</v>
      </c>
      <c r="C15" s="199"/>
      <c r="D15" s="255"/>
      <c r="E15" s="213"/>
      <c r="F15" s="255"/>
      <c r="G15" s="255"/>
      <c r="J15" s="675" t="s">
        <v>496</v>
      </c>
      <c r="K15" s="676">
        <f>B15</f>
        <v>4.3499999999999996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2.2799999999999998</v>
      </c>
      <c r="C16" s="199"/>
      <c r="D16" s="255"/>
      <c r="E16" s="256"/>
      <c r="F16" s="255"/>
      <c r="G16" s="255"/>
      <c r="J16" s="677" t="s">
        <v>497</v>
      </c>
      <c r="K16" s="678">
        <f>B16</f>
        <v>2.2799999999999998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3.31</v>
      </c>
      <c r="C19" s="200"/>
      <c r="D19" s="257"/>
      <c r="E19" s="258"/>
      <c r="F19" s="255"/>
      <c r="G19" s="255"/>
      <c r="J19" s="674" t="s">
        <v>510</v>
      </c>
      <c r="K19" s="678">
        <f>B19</f>
        <v>3.31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3.31</v>
      </c>
      <c r="C21" s="255"/>
      <c r="D21" s="255"/>
      <c r="E21" s="255"/>
      <c r="F21" s="255"/>
      <c r="G21" s="255"/>
      <c r="J21" s="663" t="s">
        <v>506</v>
      </c>
      <c r="K21" s="681">
        <f>B21</f>
        <v>3.31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0</v>
      </c>
      <c r="E32" s="28"/>
      <c r="J32" s="656" t="s">
        <v>550</v>
      </c>
      <c r="K32" s="671">
        <f>IF(ISBLANK(B32),"",B32)</f>
        <v>1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3</v>
      </c>
      <c r="C33" s="659">
        <v>2</v>
      </c>
      <c r="E33" s="44"/>
      <c r="J33" s="658" t="s">
        <v>551</v>
      </c>
      <c r="K33" s="672">
        <f t="shared" ref="K33:K37" si="2">IF(ISBLANK(B33),"",B33)</f>
        <v>3</v>
      </c>
      <c r="L33" s="621">
        <f t="shared" ref="L33:L37" si="3">IF(ISBLANK(C33),"",C33)</f>
        <v>2</v>
      </c>
      <c r="N33" s="44"/>
    </row>
    <row r="34" spans="1:15" x14ac:dyDescent="0.25">
      <c r="A34" s="658" t="s">
        <v>649</v>
      </c>
      <c r="B34" s="659">
        <v>7</v>
      </c>
      <c r="C34" s="659">
        <v>10</v>
      </c>
      <c r="E34" s="44"/>
      <c r="J34" s="658" t="s">
        <v>649</v>
      </c>
      <c r="K34" s="672">
        <f t="shared" si="2"/>
        <v>7</v>
      </c>
      <c r="L34" s="621">
        <f t="shared" si="3"/>
        <v>10</v>
      </c>
      <c r="N34" s="44"/>
    </row>
    <row r="35" spans="1:15" x14ac:dyDescent="0.25">
      <c r="A35" s="652" t="s">
        <v>650</v>
      </c>
      <c r="B35" s="653">
        <v>16</v>
      </c>
      <c r="C35" s="653">
        <v>34</v>
      </c>
      <c r="E35" s="21"/>
      <c r="J35" s="652" t="s">
        <v>650</v>
      </c>
      <c r="K35" s="672">
        <f t="shared" si="2"/>
        <v>16</v>
      </c>
      <c r="L35" s="621">
        <f t="shared" si="3"/>
        <v>34</v>
      </c>
      <c r="N35" s="21"/>
    </row>
    <row r="36" spans="1:15" x14ac:dyDescent="0.25">
      <c r="A36" s="652" t="s">
        <v>651</v>
      </c>
      <c r="B36" s="653">
        <v>30</v>
      </c>
      <c r="C36" s="653">
        <v>36</v>
      </c>
      <c r="E36" s="21"/>
      <c r="J36" s="652" t="s">
        <v>651</v>
      </c>
      <c r="K36" s="672">
        <f t="shared" si="2"/>
        <v>30</v>
      </c>
      <c r="L36" s="621">
        <f t="shared" si="3"/>
        <v>36</v>
      </c>
      <c r="N36" s="21"/>
    </row>
    <row r="37" spans="1:15" x14ac:dyDescent="0.25">
      <c r="A37" s="654" t="s">
        <v>373</v>
      </c>
      <c r="B37" s="655">
        <v>30</v>
      </c>
      <c r="C37" s="655">
        <v>18</v>
      </c>
      <c r="J37" s="654" t="s">
        <v>373</v>
      </c>
      <c r="K37" s="673">
        <f t="shared" si="2"/>
        <v>30</v>
      </c>
      <c r="L37" s="622">
        <f t="shared" si="3"/>
        <v>18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2.12</v>
      </c>
      <c r="C42" s="199"/>
      <c r="D42" s="255"/>
      <c r="E42" s="213"/>
      <c r="F42" s="255"/>
      <c r="G42" s="255"/>
      <c r="J42" s="675" t="s">
        <v>496</v>
      </c>
      <c r="K42" s="676">
        <f>B42</f>
        <v>2.12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2.39</v>
      </c>
      <c r="C43" s="199"/>
      <c r="D43" s="255"/>
      <c r="E43" s="256"/>
      <c r="F43" s="255"/>
      <c r="G43" s="255"/>
      <c r="J43" s="677" t="s">
        <v>497</v>
      </c>
      <c r="K43" s="678">
        <f>B43</f>
        <v>2.39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2.2599999999999998</v>
      </c>
      <c r="C46" s="200"/>
      <c r="D46" s="257"/>
      <c r="E46" s="258"/>
      <c r="F46" s="255"/>
      <c r="G46" s="255"/>
      <c r="J46" s="674" t="s">
        <v>510</v>
      </c>
      <c r="K46" s="678">
        <f>B46</f>
        <v>2.2599999999999998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2.2599999999999998</v>
      </c>
      <c r="C48" s="255"/>
      <c r="D48" s="255"/>
      <c r="E48" s="255"/>
      <c r="F48" s="255"/>
      <c r="G48" s="255"/>
      <c r="J48" s="663" t="s">
        <v>506</v>
      </c>
      <c r="K48" s="681">
        <f>B48</f>
        <v>2.2599999999999998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11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1.2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1.4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1.1000000000000001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0.25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2.2000000000000002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21.7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0.75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96.8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148868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16546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11.3</v>
      </c>
      <c r="E4" s="602">
        <v>0.76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47.5</v>
      </c>
      <c r="E5" s="753">
        <v>0.75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3</v>
      </c>
      <c r="K5" s="571"/>
    </row>
    <row r="6" spans="1:11" x14ac:dyDescent="0.25">
      <c r="A6" s="220">
        <v>2022</v>
      </c>
      <c r="B6" s="603">
        <v>3</v>
      </c>
      <c r="C6" s="604">
        <v>43.5</v>
      </c>
      <c r="D6" s="961">
        <v>21.7</v>
      </c>
      <c r="E6" s="961">
        <v>0.75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43.5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11</v>
      </c>
      <c r="C4" s="645">
        <v>1.1000000000000001</v>
      </c>
      <c r="D4" s="645"/>
      <c r="E4" s="645">
        <v>0.23</v>
      </c>
      <c r="F4" s="645">
        <v>1.1000000000000001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12</v>
      </c>
      <c r="C5" s="604">
        <v>1.2</v>
      </c>
      <c r="D5" s="604"/>
      <c r="E5" s="604">
        <v>0.23</v>
      </c>
      <c r="F5" s="604">
        <v>1.1000000000000001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11</v>
      </c>
      <c r="C6" s="604">
        <v>1.2</v>
      </c>
      <c r="D6" s="604">
        <v>1.4</v>
      </c>
      <c r="E6" s="604">
        <v>0.25</v>
      </c>
      <c r="F6" s="604">
        <v>1.1000000000000001</v>
      </c>
      <c r="G6" s="604">
        <v>2.2000000000000002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100</v>
      </c>
      <c r="D5" s="604">
        <v>2</v>
      </c>
      <c r="E5" s="604">
        <v>19.899999999999999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96.7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96.8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19.899999999999999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1524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16.899999999999999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381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2227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354063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39353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1583</v>
      </c>
      <c r="C5" s="1043">
        <v>691</v>
      </c>
      <c r="D5" s="602">
        <v>892</v>
      </c>
      <c r="G5" s="873" t="s">
        <v>126</v>
      </c>
      <c r="H5" s="639">
        <f>IF(ISBLANK(D7),"",D7)</f>
        <v>893</v>
      </c>
    </row>
    <row r="6" spans="1:17" x14ac:dyDescent="0.25">
      <c r="A6" s="643">
        <v>2021</v>
      </c>
      <c r="B6" s="1043">
        <v>1691</v>
      </c>
      <c r="C6" s="1043">
        <v>719</v>
      </c>
      <c r="D6" s="604">
        <v>972</v>
      </c>
      <c r="G6" s="637" t="s">
        <v>127</v>
      </c>
      <c r="H6" s="625">
        <f>IF(ISBLANK(C7),"",C7)</f>
        <v>631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1524</v>
      </c>
      <c r="C7" s="1043">
        <v>631</v>
      </c>
      <c r="D7" s="619">
        <v>893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893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631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31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24.8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5.6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19.2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7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10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0.4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7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24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6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517</v>
      </c>
      <c r="C6" s="55">
        <v>271</v>
      </c>
      <c r="D6" s="55">
        <v>246</v>
      </c>
      <c r="E6" s="70">
        <v>584</v>
      </c>
      <c r="F6" s="55">
        <v>277</v>
      </c>
      <c r="G6" s="110">
        <v>307</v>
      </c>
      <c r="H6" s="55">
        <v>422</v>
      </c>
      <c r="I6" s="55">
        <v>227</v>
      </c>
      <c r="J6" s="55">
        <v>195</v>
      </c>
      <c r="K6" s="70">
        <v>1423</v>
      </c>
      <c r="L6" s="55">
        <v>721</v>
      </c>
      <c r="M6" s="110">
        <v>702</v>
      </c>
      <c r="N6" s="70">
        <v>1649</v>
      </c>
      <c r="O6" s="55">
        <v>882</v>
      </c>
      <c r="P6" s="110">
        <v>767</v>
      </c>
      <c r="Q6" s="70">
        <v>6490</v>
      </c>
      <c r="R6" s="55">
        <v>3491</v>
      </c>
      <c r="S6" s="110">
        <v>2999</v>
      </c>
      <c r="T6" s="70">
        <v>10044</v>
      </c>
      <c r="U6" s="55">
        <v>5130</v>
      </c>
      <c r="V6" s="162">
        <v>4914</v>
      </c>
    </row>
    <row r="7" spans="1:22" x14ac:dyDescent="0.25">
      <c r="A7" s="288">
        <v>2021</v>
      </c>
      <c r="B7" s="169">
        <v>514</v>
      </c>
      <c r="C7" s="94">
        <v>269</v>
      </c>
      <c r="D7" s="94">
        <v>245</v>
      </c>
      <c r="E7" s="169">
        <v>550</v>
      </c>
      <c r="F7" s="94">
        <v>264</v>
      </c>
      <c r="G7" s="171">
        <v>286</v>
      </c>
      <c r="H7" s="94">
        <v>414</v>
      </c>
      <c r="I7" s="94">
        <v>217</v>
      </c>
      <c r="J7" s="94">
        <v>197</v>
      </c>
      <c r="K7" s="169">
        <v>1373</v>
      </c>
      <c r="L7" s="94">
        <v>693</v>
      </c>
      <c r="M7" s="171">
        <v>680</v>
      </c>
      <c r="N7" s="169">
        <v>1600</v>
      </c>
      <c r="O7" s="94">
        <v>852</v>
      </c>
      <c r="P7" s="171">
        <v>748</v>
      </c>
      <c r="Q7" s="169">
        <v>6310</v>
      </c>
      <c r="R7" s="94">
        <v>3395</v>
      </c>
      <c r="S7" s="171">
        <v>2915</v>
      </c>
      <c r="T7" s="214">
        <v>9851</v>
      </c>
      <c r="U7" s="58">
        <v>5044</v>
      </c>
      <c r="V7" s="162">
        <v>4807</v>
      </c>
    </row>
    <row r="8" spans="1:22" x14ac:dyDescent="0.25">
      <c r="A8" s="221">
        <v>2022</v>
      </c>
      <c r="B8" s="72">
        <v>486</v>
      </c>
      <c r="C8" s="61">
        <v>256</v>
      </c>
      <c r="D8" s="61">
        <v>230</v>
      </c>
      <c r="E8" s="72">
        <v>520</v>
      </c>
      <c r="F8" s="61">
        <v>256</v>
      </c>
      <c r="G8" s="111">
        <v>264</v>
      </c>
      <c r="H8" s="61">
        <v>357</v>
      </c>
      <c r="I8" s="61">
        <v>177</v>
      </c>
      <c r="J8" s="61">
        <v>180</v>
      </c>
      <c r="K8" s="72">
        <v>1269</v>
      </c>
      <c r="L8" s="61">
        <v>637</v>
      </c>
      <c r="M8" s="111">
        <v>632</v>
      </c>
      <c r="N8" s="72">
        <v>1251</v>
      </c>
      <c r="O8" s="61">
        <v>650</v>
      </c>
      <c r="P8" s="111">
        <v>601</v>
      </c>
      <c r="Q8" s="72">
        <v>5681</v>
      </c>
      <c r="R8" s="61">
        <v>3030</v>
      </c>
      <c r="S8" s="111">
        <v>2651</v>
      </c>
      <c r="T8" s="72">
        <v>8997</v>
      </c>
      <c r="U8" s="61">
        <v>4560</v>
      </c>
      <c r="V8" s="111">
        <v>4437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486</v>
      </c>
      <c r="C15" s="174">
        <f>E8</f>
        <v>520</v>
      </c>
      <c r="D15" s="174">
        <f>H8</f>
        <v>357</v>
      </c>
      <c r="E15" s="174">
        <f>K8</f>
        <v>1269</v>
      </c>
      <c r="F15" s="174">
        <f>N8</f>
        <v>1251</v>
      </c>
      <c r="G15" s="174">
        <f>Q8</f>
        <v>5681</v>
      </c>
      <c r="H15" s="336">
        <f>T8</f>
        <v>8997</v>
      </c>
      <c r="M15" s="174">
        <f>K8</f>
        <v>1269</v>
      </c>
      <c r="N15" s="174">
        <f>H15-E15-O15</f>
        <v>5418</v>
      </c>
      <c r="O15" s="174">
        <f>H15-(B15+C15+G15)</f>
        <v>2310</v>
      </c>
      <c r="P15" s="29"/>
      <c r="Q15" s="100">
        <f>M15/H15*100</f>
        <v>14.104701567189062</v>
      </c>
      <c r="R15" s="100">
        <f>N15/H15*100</f>
        <v>60.220073357785928</v>
      </c>
      <c r="S15" s="100">
        <f>O15/H15*100</f>
        <v>25.675225075025011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14.104701567189062</v>
      </c>
      <c r="R18" s="100">
        <f>N15/H15*100</f>
        <v>60.220073357785928</v>
      </c>
      <c r="S18" s="100">
        <f>O15/H15*100</f>
        <v>25.675225075025011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14.9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27</v>
      </c>
      <c r="C4" s="602">
        <v>4</v>
      </c>
      <c r="D4" s="602">
        <v>7</v>
      </c>
      <c r="E4" s="601">
        <v>2</v>
      </c>
      <c r="F4" s="602">
        <v>24.2</v>
      </c>
      <c r="G4" s="602">
        <v>5</v>
      </c>
    </row>
    <row r="5" spans="1:10" x14ac:dyDescent="0.25">
      <c r="A5" s="288">
        <v>2021</v>
      </c>
      <c r="B5" s="753">
        <v>29</v>
      </c>
      <c r="C5" s="753">
        <v>3</v>
      </c>
      <c r="D5" s="753">
        <v>7</v>
      </c>
      <c r="E5" s="755">
        <v>2</v>
      </c>
      <c r="F5" s="753">
        <v>26.8</v>
      </c>
      <c r="G5" s="753">
        <v>5.2</v>
      </c>
    </row>
    <row r="6" spans="1:10" x14ac:dyDescent="0.25">
      <c r="A6" s="220">
        <v>2022</v>
      </c>
      <c r="B6" s="754">
        <v>24</v>
      </c>
      <c r="C6" s="754">
        <v>6</v>
      </c>
      <c r="D6" s="754">
        <v>7</v>
      </c>
      <c r="E6" s="756">
        <v>1</v>
      </c>
      <c r="F6" s="754">
        <v>24.8</v>
      </c>
      <c r="G6" s="754">
        <v>5.6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27</v>
      </c>
      <c r="C11" s="80">
        <f>IF(ISBLANK(D4),"",D4)</f>
        <v>7</v>
      </c>
      <c r="E11" s="103">
        <f>A4</f>
        <v>2020</v>
      </c>
      <c r="F11" s="80">
        <f>IF(ISBLANK(B4),"",B4)</f>
        <v>27</v>
      </c>
      <c r="G11" s="80">
        <f>IF(ISBLANK(D4),"",D4)</f>
        <v>7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29</v>
      </c>
      <c r="C12" s="80">
        <f>IF(ISBLANK(D5),"",D5)</f>
        <v>7</v>
      </c>
      <c r="E12" s="103">
        <f t="shared" ref="E12:E13" si="1">A5</f>
        <v>2021</v>
      </c>
      <c r="F12" s="80">
        <f t="shared" ref="F12:F13" si="2">IF(ISBLANK(B5),"",B5)</f>
        <v>29</v>
      </c>
      <c r="G12" s="80">
        <f t="shared" ref="G12:G13" si="3">IF(ISBLANK(D5),"",D5)</f>
        <v>7</v>
      </c>
    </row>
    <row r="13" spans="1:10" x14ac:dyDescent="0.25">
      <c r="A13" s="156">
        <f t="shared" si="0"/>
        <v>2022</v>
      </c>
      <c r="B13" s="83">
        <f>IF(ISBLANK(B6),"",B6)</f>
        <v>24</v>
      </c>
      <c r="C13" s="83">
        <f>IF(ISBLANK(D6),"",D6)</f>
        <v>7</v>
      </c>
      <c r="D13" s="255"/>
      <c r="E13" s="156">
        <f t="shared" si="1"/>
        <v>2022</v>
      </c>
      <c r="F13" s="83">
        <f t="shared" si="2"/>
        <v>24</v>
      </c>
      <c r="G13" s="83">
        <f t="shared" si="3"/>
        <v>7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4</v>
      </c>
      <c r="C18" s="80">
        <f>IF(ISBLANK(E4),"",E4)</f>
        <v>2</v>
      </c>
      <c r="E18" s="605">
        <f>A4</f>
        <v>2020</v>
      </c>
      <c r="F18" s="100">
        <f>IF(ISBLANK(C4),"",C4)</f>
        <v>4</v>
      </c>
      <c r="G18" s="100">
        <f>IF(ISBLANK(E4),"",E4)</f>
        <v>2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3</v>
      </c>
      <c r="C19" s="80">
        <f>IF(ISBLANK(E5),"",E5)</f>
        <v>2</v>
      </c>
      <c r="E19" s="103">
        <f t="shared" ref="E19:E20" si="5">A5</f>
        <v>2021</v>
      </c>
      <c r="F19" s="104">
        <f>IF(ISBLANK(C5),"",C5)</f>
        <v>3</v>
      </c>
      <c r="G19" s="104">
        <f t="shared" ref="G19:G20" si="6">IF(ISBLANK(E5),"",E5)</f>
        <v>2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6</v>
      </c>
      <c r="C20" s="83">
        <f>IF(ISBLANK(E6),"",E6)</f>
        <v>1</v>
      </c>
      <c r="E20" s="156">
        <f t="shared" si="5"/>
        <v>2022</v>
      </c>
      <c r="F20" s="83">
        <f>IF(ISBLANK(C6),"",C6)</f>
        <v>6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781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8.8000000000000007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278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22.2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66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5.3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39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372</v>
      </c>
    </row>
    <row r="17" spans="2:3" x14ac:dyDescent="0.25">
      <c r="B17" s="255">
        <v>2021</v>
      </c>
      <c r="C17" s="1010">
        <v>330</v>
      </c>
    </row>
    <row r="18" spans="2:3" x14ac:dyDescent="0.25">
      <c r="B18" s="255">
        <v>2022</v>
      </c>
      <c r="C18" s="1010">
        <v>278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372</v>
      </c>
    </row>
    <row r="22" spans="2:3" x14ac:dyDescent="0.25">
      <c r="B22" s="638">
        <f>B17</f>
        <v>2021</v>
      </c>
      <c r="C22" s="638">
        <f t="shared" ref="C22:C23" si="0">IF(ISBLANK(C17),"",C17)</f>
        <v>330</v>
      </c>
    </row>
    <row r="23" spans="2:3" x14ac:dyDescent="0.25">
      <c r="B23" s="638">
        <f>B18</f>
        <v>2022</v>
      </c>
      <c r="C23" s="638">
        <f t="shared" si="0"/>
        <v>278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6</v>
      </c>
      <c r="C5" s="55">
        <v>7</v>
      </c>
      <c r="D5" s="55">
        <v>39</v>
      </c>
      <c r="E5" s="271">
        <f>SUM(B5:D5)</f>
        <v>52</v>
      </c>
      <c r="F5" s="71">
        <v>952</v>
      </c>
      <c r="G5" s="70">
        <v>0.4</v>
      </c>
      <c r="H5" s="55">
        <v>0.1</v>
      </c>
      <c r="I5" s="110">
        <v>1.6</v>
      </c>
      <c r="J5" s="71">
        <v>9.6</v>
      </c>
    </row>
    <row r="6" spans="1:10" x14ac:dyDescent="0.25">
      <c r="A6" s="288">
        <v>2021</v>
      </c>
      <c r="B6" s="759">
        <v>3</v>
      </c>
      <c r="C6" s="760">
        <v>6</v>
      </c>
      <c r="D6" s="760">
        <v>33</v>
      </c>
      <c r="E6" s="272">
        <f>SUM(B6:D6)</f>
        <v>42</v>
      </c>
      <c r="F6" s="216">
        <v>843</v>
      </c>
      <c r="G6" s="459">
        <v>0.2</v>
      </c>
      <c r="H6" s="460">
        <v>0.1</v>
      </c>
      <c r="I6" s="765">
        <v>1.3</v>
      </c>
      <c r="J6" s="216">
        <v>8.6</v>
      </c>
    </row>
    <row r="7" spans="1:10" x14ac:dyDescent="0.25">
      <c r="A7" s="220">
        <v>2022</v>
      </c>
      <c r="B7" s="169">
        <v>6</v>
      </c>
      <c r="C7" s="94">
        <v>9</v>
      </c>
      <c r="D7" s="94">
        <v>23</v>
      </c>
      <c r="E7" s="449">
        <f>SUM(B7:D7)</f>
        <v>38</v>
      </c>
      <c r="F7" s="170">
        <v>781</v>
      </c>
      <c r="G7" s="169">
        <v>0.5</v>
      </c>
      <c r="H7" s="94">
        <v>0.2</v>
      </c>
      <c r="I7" s="171">
        <v>1</v>
      </c>
      <c r="J7" s="170">
        <v>8.8000000000000007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952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843</v>
      </c>
      <c r="C14" s="28"/>
      <c r="D14" s="28"/>
      <c r="F14" s="627" t="s">
        <v>1534</v>
      </c>
      <c r="G14" s="623">
        <f>IF(ISBLANK(B7),"",B7)</f>
        <v>6</v>
      </c>
      <c r="I14" s="627" t="s">
        <v>1537</v>
      </c>
      <c r="J14" s="623">
        <f>IF(ISBLANK(B7),"",B7)</f>
        <v>6</v>
      </c>
    </row>
    <row r="15" spans="1:10" x14ac:dyDescent="0.25">
      <c r="A15" s="626">
        <f t="shared" ref="A15" si="1">A7</f>
        <v>2022</v>
      </c>
      <c r="B15" s="625">
        <f t="shared" si="0"/>
        <v>781</v>
      </c>
      <c r="C15" s="28"/>
      <c r="D15" s="28"/>
      <c r="F15" s="628" t="s">
        <v>1535</v>
      </c>
      <c r="G15" s="624">
        <f>IF(ISBLANK(C7),"",C7)</f>
        <v>9</v>
      </c>
      <c r="I15" s="628" t="s">
        <v>1546</v>
      </c>
      <c r="J15" s="624">
        <f>IF(ISBLANK(C7),"",C7)</f>
        <v>9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23</v>
      </c>
      <c r="I16" s="629" t="s">
        <v>1547</v>
      </c>
      <c r="J16" s="625">
        <f>IF(ISBLANK(D7),"",D7)</f>
        <v>23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0.5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6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27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11.7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31</v>
      </c>
      <c r="C6" s="761"/>
      <c r="D6" s="761"/>
      <c r="E6" s="459">
        <v>32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12</v>
      </c>
      <c r="C7" s="761"/>
      <c r="D7" s="761"/>
      <c r="E7" s="459">
        <v>12.9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10</v>
      </c>
      <c r="C8" s="762"/>
      <c r="D8" s="762"/>
      <c r="E8" s="603">
        <v>11.7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31</v>
      </c>
      <c r="C16" s="757"/>
      <c r="I16" s="702">
        <f>A6</f>
        <v>2020</v>
      </c>
      <c r="J16" s="676">
        <f>IF(ISBLANK(E6),"",E6)</f>
        <v>32</v>
      </c>
      <c r="K16" s="758"/>
    </row>
    <row r="17" spans="1:10" x14ac:dyDescent="0.25">
      <c r="A17" s="703">
        <f>A7</f>
        <v>2021</v>
      </c>
      <c r="B17" s="855">
        <f>IF(ISBLANK(B7),"",B7)</f>
        <v>12</v>
      </c>
      <c r="C17" s="757"/>
      <c r="I17" s="703">
        <f>A7</f>
        <v>2021</v>
      </c>
      <c r="J17" s="855">
        <f>IF(ISBLANK(E7),"",E7)</f>
        <v>12.9</v>
      </c>
    </row>
    <row r="18" spans="1:10" x14ac:dyDescent="0.25">
      <c r="A18" s="704">
        <f>A8</f>
        <v>2022</v>
      </c>
      <c r="B18" s="678">
        <f>IF(ISBLANK(B8),"",B8)</f>
        <v>10</v>
      </c>
      <c r="C18" s="757"/>
      <c r="I18" s="704">
        <f>A8</f>
        <v>2022</v>
      </c>
      <c r="J18" s="678">
        <f>IF(ISBLANK(E8),"",E8)</f>
        <v>11.7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21</v>
      </c>
      <c r="D5" s="451">
        <f>IF(ISBLANK(B5),"",A5)</f>
        <v>2020</v>
      </c>
      <c r="E5" s="620">
        <f>IF(ISBLANK(B5),"",B5)</f>
        <v>21</v>
      </c>
      <c r="K5" s="219">
        <v>2020</v>
      </c>
      <c r="L5" s="657">
        <v>19.2</v>
      </c>
    </row>
    <row r="6" spans="1:12" x14ac:dyDescent="0.25">
      <c r="A6" s="231">
        <v>2021</v>
      </c>
      <c r="B6" s="604">
        <v>23</v>
      </c>
      <c r="D6" s="452">
        <f>IF(ISBLANK(B6),"",A6)</f>
        <v>2021</v>
      </c>
      <c r="E6" s="621">
        <f>IF(ISBLANK(B6),"",B6)</f>
        <v>23</v>
      </c>
      <c r="K6" s="288">
        <v>2021</v>
      </c>
      <c r="L6" s="659">
        <v>21.6</v>
      </c>
    </row>
    <row r="7" spans="1:12" x14ac:dyDescent="0.25">
      <c r="A7" s="123">
        <v>2022</v>
      </c>
      <c r="B7" s="619">
        <v>22</v>
      </c>
      <c r="D7" s="381">
        <f>IF(ISBLANK(B7),"",A7)</f>
        <v>2022</v>
      </c>
      <c r="E7" s="622">
        <f>IF(ISBLANK(B7),"",B7)</f>
        <v>22</v>
      </c>
      <c r="K7" s="221">
        <v>2022</v>
      </c>
      <c r="L7" s="619">
        <v>19.2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10</v>
      </c>
      <c r="C4" s="645">
        <v>36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7</v>
      </c>
      <c r="C5" s="604">
        <v>30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6</v>
      </c>
      <c r="C6" s="604">
        <v>27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3</v>
      </c>
      <c r="C5" s="645">
        <v>3317</v>
      </c>
      <c r="D5" s="645">
        <v>528</v>
      </c>
      <c r="E5" s="871">
        <v>15.8</v>
      </c>
      <c r="F5" s="1048">
        <v>13.5</v>
      </c>
      <c r="G5" s="1048">
        <v>18.2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2</v>
      </c>
      <c r="C6" s="659">
        <v>4876</v>
      </c>
      <c r="D6" s="659">
        <v>846</v>
      </c>
      <c r="E6" s="659">
        <v>17.2</v>
      </c>
      <c r="F6" s="659">
        <v>14.3</v>
      </c>
      <c r="G6" s="659">
        <v>20.2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2227</v>
      </c>
      <c r="D7" s="619">
        <v>381</v>
      </c>
      <c r="E7" s="619">
        <v>16.899999999999999</v>
      </c>
      <c r="F7" s="619">
        <v>13.8</v>
      </c>
      <c r="G7" s="619">
        <v>20.100000000000001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26.5</v>
      </c>
      <c r="C4" s="657">
        <v>89</v>
      </c>
      <c r="D4" s="657">
        <v>6.3</v>
      </c>
      <c r="E4" s="657">
        <v>38</v>
      </c>
      <c r="F4" s="657">
        <v>0.4</v>
      </c>
      <c r="G4" s="657">
        <v>34</v>
      </c>
      <c r="H4" s="657">
        <v>6</v>
      </c>
      <c r="I4" s="657">
        <v>18</v>
      </c>
      <c r="J4" s="657">
        <v>0.7</v>
      </c>
      <c r="K4" s="255"/>
      <c r="L4" s="255"/>
      <c r="M4" s="255"/>
    </row>
    <row r="5" spans="1:13" x14ac:dyDescent="0.25">
      <c r="A5" s="488">
        <v>2021</v>
      </c>
      <c r="B5" s="604">
        <v>24.6</v>
      </c>
      <c r="C5" s="604">
        <v>86</v>
      </c>
      <c r="D5" s="604">
        <v>6.4</v>
      </c>
      <c r="E5" s="604">
        <v>41</v>
      </c>
      <c r="F5" s="604">
        <v>0.4</v>
      </c>
      <c r="G5" s="604">
        <v>36</v>
      </c>
      <c r="H5" s="604">
        <v>5</v>
      </c>
      <c r="I5" s="604">
        <v>11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22.2</v>
      </c>
      <c r="C6" s="619">
        <v>66</v>
      </c>
      <c r="D6" s="619">
        <v>5.3</v>
      </c>
      <c r="E6" s="619">
        <v>39</v>
      </c>
      <c r="F6" s="619">
        <v>0.4</v>
      </c>
      <c r="G6" s="619">
        <v>31</v>
      </c>
      <c r="H6" s="619">
        <v>7</v>
      </c>
      <c r="I6" s="619">
        <v>10</v>
      </c>
      <c r="J6" s="619">
        <v>0.4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33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66</v>
      </c>
      <c r="C4" s="1015">
        <v>36</v>
      </c>
      <c r="D4" s="1015">
        <v>30</v>
      </c>
      <c r="E4" s="1014">
        <v>198</v>
      </c>
      <c r="F4" s="1015">
        <v>88</v>
      </c>
      <c r="G4" s="1015">
        <v>110</v>
      </c>
      <c r="H4" s="1016">
        <v>6.6</v>
      </c>
      <c r="I4" s="1016">
        <v>19.7</v>
      </c>
      <c r="J4" s="1016">
        <v>-13.1</v>
      </c>
      <c r="K4" s="70">
        <v>124</v>
      </c>
      <c r="L4" s="55">
        <v>53</v>
      </c>
      <c r="M4" s="110">
        <v>71</v>
      </c>
      <c r="N4" s="55">
        <v>178</v>
      </c>
      <c r="O4" s="55">
        <v>70</v>
      </c>
      <c r="P4" s="110">
        <v>108</v>
      </c>
    </row>
    <row r="5" spans="1:17" x14ac:dyDescent="0.25">
      <c r="A5" s="288">
        <v>2021</v>
      </c>
      <c r="B5" s="1017">
        <v>59</v>
      </c>
      <c r="C5" s="1018">
        <v>28</v>
      </c>
      <c r="D5" s="1018">
        <v>31</v>
      </c>
      <c r="E5" s="1017">
        <v>237</v>
      </c>
      <c r="F5" s="1018">
        <v>133</v>
      </c>
      <c r="G5" s="1018">
        <v>104</v>
      </c>
      <c r="H5" s="1019">
        <v>6</v>
      </c>
      <c r="I5" s="1019">
        <v>24.1</v>
      </c>
      <c r="J5" s="1019">
        <v>-18.100000000000001</v>
      </c>
      <c r="K5" s="214">
        <v>193</v>
      </c>
      <c r="L5" s="58">
        <v>86</v>
      </c>
      <c r="M5" s="162">
        <v>107</v>
      </c>
      <c r="N5" s="58">
        <v>214</v>
      </c>
      <c r="O5" s="58">
        <v>83</v>
      </c>
      <c r="P5" s="162">
        <v>131</v>
      </c>
    </row>
    <row r="6" spans="1:17" x14ac:dyDescent="0.25">
      <c r="A6" s="221">
        <v>2022</v>
      </c>
      <c r="B6" s="1020">
        <v>59</v>
      </c>
      <c r="C6" s="1021">
        <v>30</v>
      </c>
      <c r="D6" s="1021">
        <v>29</v>
      </c>
      <c r="E6" s="1020">
        <v>208</v>
      </c>
      <c r="F6" s="1021">
        <v>105</v>
      </c>
      <c r="G6" s="1021">
        <v>103</v>
      </c>
      <c r="H6" s="1022">
        <v>6.6</v>
      </c>
      <c r="I6" s="1022">
        <v>23.1</v>
      </c>
      <c r="J6" s="1022">
        <v>-16.600000000000001</v>
      </c>
      <c r="K6" s="1023">
        <v>188</v>
      </c>
      <c r="L6" s="1024">
        <v>89</v>
      </c>
      <c r="M6" s="1025">
        <v>99</v>
      </c>
      <c r="N6" s="1024">
        <v>221</v>
      </c>
      <c r="O6" s="1024">
        <v>93</v>
      </c>
      <c r="P6" s="1025">
        <v>128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30</v>
      </c>
      <c r="C13" s="321">
        <f>IF(ISBLANK(C4),"",C4)</f>
        <v>36</v>
      </c>
      <c r="D13" s="366"/>
      <c r="E13" s="324">
        <f>A4</f>
        <v>2020</v>
      </c>
      <c r="F13" s="321">
        <f>IF(ISBLANK(G4),"",G4)</f>
        <v>110</v>
      </c>
      <c r="G13" s="321">
        <f>IF(ISBLANK(F4),"",F4)</f>
        <v>88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31</v>
      </c>
      <c r="C14" s="322">
        <f t="shared" ref="C14:C15" si="2">IF(ISBLANK(C5),"",C5)</f>
        <v>28</v>
      </c>
      <c r="D14" s="366"/>
      <c r="E14" s="325">
        <f t="shared" ref="E14:E15" si="3">A5</f>
        <v>2021</v>
      </c>
      <c r="F14" s="322">
        <f t="shared" ref="F14:F15" si="4">IF(ISBLANK(G5),"",G5)</f>
        <v>104</v>
      </c>
      <c r="G14" s="322">
        <f t="shared" ref="G14:G15" si="5">IF(ISBLANK(F5),"",F5)</f>
        <v>133</v>
      </c>
      <c r="H14" s="391"/>
      <c r="I14" s="391"/>
      <c r="J14" s="48"/>
      <c r="K14" s="327" t="s">
        <v>544</v>
      </c>
      <c r="L14" s="330">
        <f>IF(ISBLANK(K4),"",K4)</f>
        <v>124</v>
      </c>
      <c r="M14" s="330">
        <f>IF(ISBLANK(K5),"",K5)</f>
        <v>193</v>
      </c>
      <c r="N14" s="330">
        <f>IF(ISBLANK(K6),"",K6)</f>
        <v>188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29</v>
      </c>
      <c r="C15" s="323">
        <f t="shared" si="2"/>
        <v>30</v>
      </c>
      <c r="E15" s="326">
        <f t="shared" si="3"/>
        <v>2022</v>
      </c>
      <c r="F15" s="323">
        <f t="shared" si="4"/>
        <v>103</v>
      </c>
      <c r="G15" s="323">
        <f t="shared" si="5"/>
        <v>105</v>
      </c>
      <c r="H15" s="213"/>
      <c r="I15" s="213"/>
      <c r="J15" s="28"/>
      <c r="K15" s="328" t="s">
        <v>543</v>
      </c>
      <c r="L15" s="331">
        <f>IF(ISBLANK(N4),"",N4)</f>
        <v>178</v>
      </c>
      <c r="M15" s="331">
        <f>IF(ISBLANK(N5),"",N5)</f>
        <v>214</v>
      </c>
      <c r="N15" s="331">
        <f>IF(ISBLANK(N6),"",N6)</f>
        <v>221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124</v>
      </c>
      <c r="M19" s="330">
        <f>IF(ISBLANK(K5),"",K5)</f>
        <v>193</v>
      </c>
      <c r="N19" s="330">
        <f>IF(ISBLANK(K6),"",K6)</f>
        <v>188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178</v>
      </c>
      <c r="M20" s="331">
        <f>IF(ISBLANK(N5),"",N5)</f>
        <v>214</v>
      </c>
      <c r="N20" s="331">
        <f>IF(ISBLANK(N6),"",N6)</f>
        <v>221</v>
      </c>
      <c r="O20" s="366"/>
    </row>
    <row r="21" spans="1:15" x14ac:dyDescent="0.25">
      <c r="A21" s="324">
        <f>A4</f>
        <v>2020</v>
      </c>
      <c r="B21" s="321">
        <f>IF(ISBLANK(D4),"",D4)</f>
        <v>30</v>
      </c>
      <c r="C21" s="321">
        <f>IF(ISBLANK(C4),"",C4)</f>
        <v>36</v>
      </c>
      <c r="E21" s="324">
        <f>A4</f>
        <v>2020</v>
      </c>
      <c r="F21" s="321">
        <f>IF(ISBLANK(G4),"",G4)</f>
        <v>110</v>
      </c>
      <c r="G21" s="321">
        <f>IF(ISBLANK(F4),"",F4)</f>
        <v>88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31</v>
      </c>
      <c r="C22" s="322">
        <f t="shared" ref="C22:C23" si="8">IF(ISBLANK(C5),"",C5)</f>
        <v>28</v>
      </c>
      <c r="E22" s="325">
        <f t="shared" ref="E22:E23" si="9">A5</f>
        <v>2021</v>
      </c>
      <c r="F22" s="322">
        <f t="shared" ref="F22:F23" si="10">IF(ISBLANK(G5),"",G5)</f>
        <v>104</v>
      </c>
      <c r="G22" s="322">
        <f t="shared" ref="G22:G23" si="11">IF(ISBLANK(F5),"",F5)</f>
        <v>133</v>
      </c>
    </row>
    <row r="23" spans="1:15" x14ac:dyDescent="0.25">
      <c r="A23" s="326">
        <f t="shared" si="6"/>
        <v>2022</v>
      </c>
      <c r="B23" s="323">
        <f t="shared" si="7"/>
        <v>29</v>
      </c>
      <c r="C23" s="323">
        <f t="shared" si="8"/>
        <v>30</v>
      </c>
      <c r="E23" s="326">
        <f t="shared" si="9"/>
        <v>2022</v>
      </c>
      <c r="F23" s="323">
        <f t="shared" si="10"/>
        <v>103</v>
      </c>
      <c r="G23" s="323">
        <f t="shared" si="11"/>
        <v>105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6</v>
      </c>
      <c r="F5" s="618"/>
      <c r="G5" s="947"/>
      <c r="H5" s="601">
        <v>33</v>
      </c>
      <c r="I5" s="618">
        <v>11</v>
      </c>
      <c r="J5" s="618">
        <v>22</v>
      </c>
      <c r="K5" s="618"/>
      <c r="L5" s="947"/>
    </row>
    <row r="6" spans="1:12" x14ac:dyDescent="0.25">
      <c r="A6" s="288">
        <v>2021</v>
      </c>
      <c r="B6" s="603">
        <v>0</v>
      </c>
      <c r="C6" s="614"/>
      <c r="D6" s="614"/>
      <c r="E6" s="1043">
        <v>4</v>
      </c>
      <c r="F6" s="1037"/>
      <c r="G6" s="982"/>
      <c r="H6" s="1043">
        <v>29</v>
      </c>
      <c r="I6" s="1037">
        <v>5</v>
      </c>
      <c r="J6" s="1037">
        <v>24</v>
      </c>
      <c r="K6" s="1037"/>
      <c r="L6" s="982"/>
    </row>
    <row r="7" spans="1:12" x14ac:dyDescent="0.25">
      <c r="A7" s="220">
        <v>2022</v>
      </c>
      <c r="B7" s="603">
        <v>1</v>
      </c>
      <c r="C7" s="614"/>
      <c r="D7" s="614"/>
      <c r="E7" s="1043">
        <v>1</v>
      </c>
      <c r="F7" s="1037"/>
      <c r="G7" s="982"/>
      <c r="H7" s="1043">
        <v>33</v>
      </c>
      <c r="I7" s="1037">
        <v>11</v>
      </c>
      <c r="J7" s="1037">
        <v>22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11</v>
      </c>
    </row>
    <row r="15" spans="1:12" ht="30" x14ac:dyDescent="0.25">
      <c r="A15" s="835" t="s">
        <v>1551</v>
      </c>
      <c r="B15" s="625">
        <f>IF(ISBLANK(J7),"",J7)</f>
        <v>22</v>
      </c>
    </row>
    <row r="17" spans="1:2" x14ac:dyDescent="0.25">
      <c r="A17" s="627" t="s">
        <v>1548</v>
      </c>
      <c r="B17" s="623">
        <f>IF(ISBLANK(I7),"",I7)</f>
        <v>11</v>
      </c>
    </row>
    <row r="18" spans="1:2" x14ac:dyDescent="0.25">
      <c r="A18" s="629" t="s">
        <v>1549</v>
      </c>
      <c r="B18" s="625">
        <f>IF(ISBLANK(J7),"",J7)</f>
        <v>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61.7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42.1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65.099999999999994</v>
      </c>
      <c r="C6" s="616">
        <v>30.4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63.3</v>
      </c>
      <c r="C10" s="616">
        <v>34.799999999999997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61.7</v>
      </c>
      <c r="C14" s="73">
        <v>42.1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163.37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116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3450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15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937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0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0.2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36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163.37</v>
      </c>
      <c r="C5" s="613">
        <v>79.37</v>
      </c>
      <c r="D5" s="753">
        <v>3395</v>
      </c>
      <c r="E5" s="753">
        <v>34</v>
      </c>
      <c r="G5" s="360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8">
        <v>2021</v>
      </c>
      <c r="B6" s="603">
        <v>163.37</v>
      </c>
      <c r="C6" s="614">
        <v>79.37</v>
      </c>
      <c r="D6" s="961">
        <v>3259</v>
      </c>
      <c r="E6" s="961">
        <v>33</v>
      </c>
      <c r="G6" s="482">
        <v>2017</v>
      </c>
      <c r="H6" s="214">
        <v>0</v>
      </c>
      <c r="I6" s="58">
        <v>0</v>
      </c>
      <c r="J6" s="58">
        <v>0</v>
      </c>
      <c r="K6" s="216">
        <v>0</v>
      </c>
    </row>
    <row r="7" spans="1:12" x14ac:dyDescent="0.25">
      <c r="A7" s="220">
        <v>2022</v>
      </c>
      <c r="B7" s="603">
        <v>163.37</v>
      </c>
      <c r="C7" s="614">
        <v>79.37</v>
      </c>
      <c r="D7" s="961">
        <v>3225</v>
      </c>
      <c r="E7" s="961">
        <v>36</v>
      </c>
      <c r="G7" s="484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79.37</v>
      </c>
      <c r="D14" s="633">
        <f>A5</f>
        <v>2020</v>
      </c>
      <c r="E14" s="627">
        <f>IF(ISBLANK(D5),"",D5)</f>
        <v>3395</v>
      </c>
      <c r="F14" s="213"/>
      <c r="G14" s="636" t="s">
        <v>933</v>
      </c>
      <c r="H14" s="623">
        <f>IF(ISBLANK(J7),"",J7)</f>
        <v>0</v>
      </c>
      <c r="I14" s="213"/>
      <c r="J14" s="213"/>
    </row>
    <row r="15" spans="1:12" x14ac:dyDescent="0.25">
      <c r="A15" s="872" t="s">
        <v>16</v>
      </c>
      <c r="B15" s="632">
        <f>IF(ISBLANK(B7),"",B7)</f>
        <v>163.37</v>
      </c>
      <c r="D15" s="634">
        <f t="shared" ref="D15:D16" si="0">A6</f>
        <v>2021</v>
      </c>
      <c r="E15" s="628">
        <f>IF(ISBLANK(D6),"",D6)</f>
        <v>3259</v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3225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79.37</v>
      </c>
      <c r="F19" s="255"/>
      <c r="G19" s="636" t="s">
        <v>537</v>
      </c>
      <c r="H19" s="623">
        <f>IF(ISBLANK(J7),"",J7)</f>
        <v>0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163.37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</v>
      </c>
      <c r="C5" s="1101">
        <v>3450</v>
      </c>
      <c r="D5" s="1102">
        <v>116</v>
      </c>
      <c r="E5" s="1101">
        <v>348</v>
      </c>
      <c r="F5" s="1102">
        <v>2</v>
      </c>
    </row>
    <row r="6" spans="1:9" x14ac:dyDescent="0.25">
      <c r="A6" s="220">
        <v>2021</v>
      </c>
      <c r="B6" s="1101">
        <v>0</v>
      </c>
      <c r="C6" s="1101">
        <v>3450</v>
      </c>
      <c r="D6" s="1102">
        <v>116</v>
      </c>
      <c r="E6" s="1101">
        <v>937</v>
      </c>
      <c r="F6" s="1102">
        <v>2</v>
      </c>
    </row>
    <row r="7" spans="1:9" x14ac:dyDescent="0.25">
      <c r="A7" s="221">
        <v>2022</v>
      </c>
      <c r="B7" s="73">
        <v>0.2</v>
      </c>
      <c r="C7" s="73">
        <v>3450</v>
      </c>
      <c r="D7" s="73">
        <v>116</v>
      </c>
      <c r="E7" s="73">
        <v>937</v>
      </c>
      <c r="F7" s="73">
        <v>15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194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185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9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1062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1025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37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5.5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4.0999999999999996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226</v>
      </c>
      <c r="C5" s="460">
        <v>226</v>
      </c>
      <c r="D5" s="460">
        <v>0</v>
      </c>
      <c r="E5" s="459">
        <v>883</v>
      </c>
      <c r="F5" s="460">
        <v>883</v>
      </c>
      <c r="G5" s="460">
        <v>0</v>
      </c>
      <c r="H5" s="459">
        <v>3.9</v>
      </c>
      <c r="I5" s="765">
        <v>0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344</v>
      </c>
      <c r="C6" s="460">
        <v>344</v>
      </c>
      <c r="D6" s="460">
        <v>0</v>
      </c>
      <c r="E6" s="459">
        <v>1039</v>
      </c>
      <c r="F6" s="460">
        <v>1039</v>
      </c>
      <c r="G6" s="460">
        <v>0</v>
      </c>
      <c r="H6" s="459">
        <v>3</v>
      </c>
      <c r="I6" s="765">
        <v>0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194</v>
      </c>
      <c r="C7" s="614">
        <v>185</v>
      </c>
      <c r="D7" s="614">
        <v>9</v>
      </c>
      <c r="E7" s="603">
        <v>1062</v>
      </c>
      <c r="F7" s="614">
        <v>1025</v>
      </c>
      <c r="G7" s="614">
        <v>37</v>
      </c>
      <c r="H7" s="949">
        <v>5.5</v>
      </c>
      <c r="I7" s="950">
        <v>4.0999999999999996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226</v>
      </c>
      <c r="C14" s="676">
        <f t="shared" ref="C14:D14" si="0">IF(ISBLANK(C5),"",C5)</f>
        <v>226</v>
      </c>
      <c r="D14" s="671">
        <f t="shared" si="0"/>
        <v>0</v>
      </c>
      <c r="F14" s="886">
        <f>A5</f>
        <v>2020</v>
      </c>
      <c r="G14" s="676">
        <f>IF(ISBLANK(E5),"",E5)</f>
        <v>883</v>
      </c>
      <c r="H14" s="676">
        <f t="shared" ref="H14:I16" si="1">IF(ISBLANK(F5),"",F5)</f>
        <v>883</v>
      </c>
      <c r="I14" s="671">
        <f t="shared" si="1"/>
        <v>0</v>
      </c>
      <c r="J14" s="758"/>
      <c r="K14" s="886">
        <f>A5</f>
        <v>2020</v>
      </c>
      <c r="L14" s="676">
        <f>IF(ISBLANK(H5),"",H5)</f>
        <v>3.9</v>
      </c>
      <c r="M14" s="671">
        <f>IF(ISBLANK(I5),"",I5)</f>
        <v>0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344</v>
      </c>
      <c r="C15" s="881">
        <f t="shared" si="3"/>
        <v>344</v>
      </c>
      <c r="D15" s="888">
        <f t="shared" si="3"/>
        <v>0</v>
      </c>
      <c r="F15" s="892">
        <f t="shared" ref="F15:F16" si="4">A6</f>
        <v>2021</v>
      </c>
      <c r="G15" s="855">
        <f t="shared" ref="G15:G16" si="5">IF(ISBLANK(E6),"",E6)</f>
        <v>1039</v>
      </c>
      <c r="H15" s="855">
        <f t="shared" si="1"/>
        <v>1039</v>
      </c>
      <c r="I15" s="672">
        <f t="shared" si="1"/>
        <v>0</v>
      </c>
      <c r="J15" s="213"/>
      <c r="K15" s="892">
        <f t="shared" ref="K15:K16" si="6">A6</f>
        <v>2021</v>
      </c>
      <c r="L15" s="855">
        <f t="shared" ref="L15:M16" si="7">IF(ISBLANK(H6),"",H6)</f>
        <v>3</v>
      </c>
      <c r="M15" s="672">
        <f t="shared" si="7"/>
        <v>0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194</v>
      </c>
      <c r="C16" s="890">
        <f t="shared" si="3"/>
        <v>185</v>
      </c>
      <c r="D16" s="891">
        <f t="shared" si="3"/>
        <v>9</v>
      </c>
      <c r="F16" s="893">
        <f t="shared" si="4"/>
        <v>2022</v>
      </c>
      <c r="G16" s="678">
        <f t="shared" si="5"/>
        <v>1062</v>
      </c>
      <c r="H16" s="678">
        <f t="shared" si="1"/>
        <v>1025</v>
      </c>
      <c r="I16" s="673">
        <f t="shared" si="1"/>
        <v>37</v>
      </c>
      <c r="J16" s="213"/>
      <c r="K16" s="893">
        <f t="shared" si="6"/>
        <v>2022</v>
      </c>
      <c r="L16" s="678">
        <f t="shared" si="7"/>
        <v>5.5</v>
      </c>
      <c r="M16" s="673">
        <f t="shared" si="7"/>
        <v>4.0999999999999996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226</v>
      </c>
      <c r="C22" s="676">
        <f t="shared" ref="C22:D22" si="8">IF(ISBLANK(C5),"",C5)</f>
        <v>226</v>
      </c>
      <c r="D22" s="671">
        <f t="shared" si="8"/>
        <v>0</v>
      </c>
      <c r="F22" s="886">
        <f>A5</f>
        <v>2020</v>
      </c>
      <c r="G22" s="676">
        <f>IF(ISBLANK(E5),"",E5)</f>
        <v>883</v>
      </c>
      <c r="H22" s="676">
        <f t="shared" ref="H22:I24" si="9">IF(ISBLANK(F5),"",F5)</f>
        <v>883</v>
      </c>
      <c r="I22" s="671">
        <f t="shared" si="9"/>
        <v>0</v>
      </c>
      <c r="J22" s="758"/>
      <c r="K22" s="886">
        <f>A5</f>
        <v>2020</v>
      </c>
      <c r="L22" s="676">
        <f>IF(ISBLANK(H5),"",H5)</f>
        <v>3.9</v>
      </c>
      <c r="M22" s="671">
        <f>IF(ISBLANK(I5),"",I5)</f>
        <v>0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344</v>
      </c>
      <c r="C23" s="855">
        <f t="shared" si="11"/>
        <v>344</v>
      </c>
      <c r="D23" s="672">
        <f t="shared" si="11"/>
        <v>0</v>
      </c>
      <c r="F23" s="892">
        <f t="shared" ref="F23:F24" si="12">A6</f>
        <v>2021</v>
      </c>
      <c r="G23" s="855">
        <f t="shared" ref="G23:G24" si="13">IF(ISBLANK(E6),"",E6)</f>
        <v>1039</v>
      </c>
      <c r="H23" s="855">
        <f t="shared" si="9"/>
        <v>1039</v>
      </c>
      <c r="I23" s="672">
        <f t="shared" si="9"/>
        <v>0</v>
      </c>
      <c r="J23" s="213"/>
      <c r="K23" s="892">
        <f t="shared" ref="K23:K24" si="14">A6</f>
        <v>2021</v>
      </c>
      <c r="L23" s="855">
        <f t="shared" ref="L23:M24" si="15">IF(ISBLANK(H6),"",H6)</f>
        <v>3</v>
      </c>
      <c r="M23" s="672">
        <f t="shared" si="15"/>
        <v>0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194</v>
      </c>
      <c r="C24" s="678">
        <f t="shared" si="11"/>
        <v>185</v>
      </c>
      <c r="D24" s="673">
        <f t="shared" si="11"/>
        <v>9</v>
      </c>
      <c r="F24" s="893">
        <f t="shared" si="12"/>
        <v>2022</v>
      </c>
      <c r="G24" s="678">
        <f t="shared" si="13"/>
        <v>1062</v>
      </c>
      <c r="H24" s="678">
        <f t="shared" si="9"/>
        <v>1025</v>
      </c>
      <c r="I24" s="673">
        <f t="shared" si="9"/>
        <v>37</v>
      </c>
      <c r="J24" s="213"/>
      <c r="K24" s="893">
        <f t="shared" si="14"/>
        <v>2022</v>
      </c>
      <c r="L24" s="678">
        <f t="shared" si="15"/>
        <v>5.5</v>
      </c>
      <c r="M24" s="673">
        <f t="shared" si="15"/>
        <v>4.0999999999999996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28</v>
      </c>
      <c r="C3" s="71">
        <v>15</v>
      </c>
      <c r="D3" s="71">
        <v>17.7</v>
      </c>
      <c r="F3" s="105" t="s">
        <v>545</v>
      </c>
      <c r="G3" s="97">
        <f>IF(ISBLANK(B3),"",B3)</f>
        <v>28</v>
      </c>
      <c r="H3" s="97">
        <f>IF(ISBLANK(B4),"",B4)</f>
        <v>40</v>
      </c>
      <c r="I3" s="97">
        <f>IF(ISBLANK(B5),"",B5)</f>
        <v>41</v>
      </c>
      <c r="J3" s="367"/>
    </row>
    <row r="4" spans="1:12" x14ac:dyDescent="0.25">
      <c r="A4" s="288">
        <v>2021</v>
      </c>
      <c r="B4" s="216">
        <v>40</v>
      </c>
      <c r="C4" s="216">
        <v>11</v>
      </c>
      <c r="D4" s="216">
        <v>18.100000000000001</v>
      </c>
      <c r="F4" s="130" t="s">
        <v>546</v>
      </c>
      <c r="G4" s="98">
        <f>IF(ISBLANK(C3),"",C3)</f>
        <v>15</v>
      </c>
      <c r="H4" s="98">
        <f>IF(ISBLANK(C4),"",C4)</f>
        <v>11</v>
      </c>
      <c r="I4" s="98">
        <f>IF(ISBLANK(C5),"",C5)</f>
        <v>14</v>
      </c>
      <c r="J4" s="367"/>
    </row>
    <row r="5" spans="1:12" x14ac:dyDescent="0.25">
      <c r="A5" s="220">
        <v>2022</v>
      </c>
      <c r="B5" s="170">
        <v>41</v>
      </c>
      <c r="C5" s="170">
        <v>14</v>
      </c>
      <c r="D5" s="170">
        <v>14.1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28</v>
      </c>
      <c r="H8" s="97">
        <f>IF(ISBLANK(B4),"",B4)</f>
        <v>40</v>
      </c>
      <c r="I8" s="97">
        <f>IF(ISBLANK(B5),"",B5)</f>
        <v>41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15</v>
      </c>
      <c r="H9" s="98">
        <f>IF(ISBLANK(C4),"",C4)</f>
        <v>11</v>
      </c>
      <c r="I9" s="98">
        <f>IF(ISBLANK(C5),"",C5)</f>
        <v>14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17.7</v>
      </c>
      <c r="H13" s="132">
        <f>IF(ISBLANK(D4),"",D4)</f>
        <v>18.100000000000001</v>
      </c>
      <c r="I13" s="132">
        <f>IF(ISBLANK(D5),"",D5)</f>
        <v>14.1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160</v>
      </c>
      <c r="C4" s="110">
        <v>174</v>
      </c>
      <c r="E4" s="29" t="s">
        <v>548</v>
      </c>
      <c r="F4" s="165">
        <f>B4/($B$22+$C$22)*100</f>
        <v>1.7783705679671</v>
      </c>
      <c r="G4" s="165">
        <f>C4/($B$22+$C$22)*100</f>
        <v>1.9339779926642215</v>
      </c>
      <c r="J4" s="29" t="s">
        <v>548</v>
      </c>
      <c r="K4" s="165">
        <f>G4</f>
        <v>1.9339779926642215</v>
      </c>
    </row>
    <row r="5" spans="1:11" x14ac:dyDescent="0.25">
      <c r="A5" s="204" t="s">
        <v>549</v>
      </c>
      <c r="B5" s="214">
        <v>156</v>
      </c>
      <c r="C5" s="162">
        <v>183</v>
      </c>
      <c r="E5" s="29" t="s">
        <v>549</v>
      </c>
      <c r="F5" s="165">
        <f t="shared" ref="F5:G21" si="0">B5/($B$22+$C$22)*100</f>
        <v>1.7339113037679228</v>
      </c>
      <c r="G5" s="165">
        <f t="shared" si="0"/>
        <v>2.0340113371123709</v>
      </c>
      <c r="J5" s="29" t="s">
        <v>549</v>
      </c>
      <c r="K5" s="165">
        <f t="shared" ref="K5:K21" si="1">G5</f>
        <v>2.0340113371123709</v>
      </c>
    </row>
    <row r="6" spans="1:11" x14ac:dyDescent="0.25">
      <c r="A6" s="204" t="s">
        <v>550</v>
      </c>
      <c r="B6" s="214">
        <v>178</v>
      </c>
      <c r="C6" s="162">
        <v>155</v>
      </c>
      <c r="E6" s="29" t="s">
        <v>550</v>
      </c>
      <c r="F6" s="165">
        <f t="shared" si="0"/>
        <v>1.9784372568633988</v>
      </c>
      <c r="G6" s="165">
        <f t="shared" si="0"/>
        <v>1.7227964877181283</v>
      </c>
      <c r="J6" s="29" t="s">
        <v>550</v>
      </c>
      <c r="K6" s="165">
        <f t="shared" si="1"/>
        <v>1.7227964877181283</v>
      </c>
    </row>
    <row r="7" spans="1:11" x14ac:dyDescent="0.25">
      <c r="A7" s="204" t="s">
        <v>551</v>
      </c>
      <c r="B7" s="214">
        <v>221</v>
      </c>
      <c r="C7" s="162">
        <v>221</v>
      </c>
      <c r="E7" s="29" t="s">
        <v>551</v>
      </c>
      <c r="F7" s="165">
        <f t="shared" si="0"/>
        <v>2.4563743470045569</v>
      </c>
      <c r="G7" s="165">
        <f t="shared" si="0"/>
        <v>2.4563743470045569</v>
      </c>
      <c r="J7" s="29" t="s">
        <v>551</v>
      </c>
      <c r="K7" s="165">
        <f t="shared" si="1"/>
        <v>2.4563743470045569</v>
      </c>
    </row>
    <row r="8" spans="1:11" x14ac:dyDescent="0.25">
      <c r="A8" s="204" t="s">
        <v>552</v>
      </c>
      <c r="B8" s="214">
        <v>196</v>
      </c>
      <c r="C8" s="162">
        <v>224</v>
      </c>
      <c r="E8" s="29" t="s">
        <v>552</v>
      </c>
      <c r="F8" s="165">
        <f t="shared" si="0"/>
        <v>2.1785039457596977</v>
      </c>
      <c r="G8" s="165">
        <f t="shared" si="0"/>
        <v>2.4897187951539399</v>
      </c>
      <c r="J8" s="29" t="s">
        <v>552</v>
      </c>
      <c r="K8" s="165">
        <f t="shared" si="1"/>
        <v>2.4897187951539399</v>
      </c>
    </row>
    <row r="9" spans="1:11" x14ac:dyDescent="0.25">
      <c r="A9" s="204" t="s">
        <v>553</v>
      </c>
      <c r="B9" s="214">
        <v>184</v>
      </c>
      <c r="C9" s="162">
        <v>205</v>
      </c>
      <c r="E9" s="29" t="s">
        <v>553</v>
      </c>
      <c r="F9" s="165">
        <f t="shared" si="0"/>
        <v>2.045126153162165</v>
      </c>
      <c r="G9" s="165">
        <f t="shared" si="0"/>
        <v>2.2785372902078471</v>
      </c>
      <c r="J9" s="29" t="s">
        <v>553</v>
      </c>
      <c r="K9" s="165">
        <f t="shared" si="1"/>
        <v>2.2785372902078471</v>
      </c>
    </row>
    <row r="10" spans="1:11" x14ac:dyDescent="0.25">
      <c r="A10" s="204" t="s">
        <v>554</v>
      </c>
      <c r="B10" s="214">
        <v>184</v>
      </c>
      <c r="C10" s="162">
        <v>234</v>
      </c>
      <c r="E10" s="29" t="s">
        <v>554</v>
      </c>
      <c r="F10" s="165">
        <f t="shared" si="0"/>
        <v>2.045126153162165</v>
      </c>
      <c r="G10" s="165">
        <f t="shared" si="0"/>
        <v>2.6008669556518837</v>
      </c>
      <c r="J10" s="29" t="s">
        <v>554</v>
      </c>
      <c r="K10" s="165">
        <f t="shared" si="1"/>
        <v>2.6008669556518837</v>
      </c>
    </row>
    <row r="11" spans="1:11" x14ac:dyDescent="0.25">
      <c r="A11" s="204" t="s">
        <v>555</v>
      </c>
      <c r="B11" s="214">
        <v>234</v>
      </c>
      <c r="C11" s="162">
        <v>281</v>
      </c>
      <c r="E11" s="29" t="s">
        <v>555</v>
      </c>
      <c r="F11" s="165">
        <f t="shared" si="0"/>
        <v>2.6008669556518837</v>
      </c>
      <c r="G11" s="165">
        <f t="shared" si="0"/>
        <v>3.1232633099922196</v>
      </c>
      <c r="J11" s="29" t="s">
        <v>555</v>
      </c>
      <c r="K11" s="165">
        <f t="shared" si="1"/>
        <v>3.1232633099922196</v>
      </c>
    </row>
    <row r="12" spans="1:11" x14ac:dyDescent="0.25">
      <c r="A12" s="204" t="s">
        <v>556</v>
      </c>
      <c r="B12" s="214">
        <v>261</v>
      </c>
      <c r="C12" s="162">
        <v>330</v>
      </c>
      <c r="E12" s="29" t="s">
        <v>556</v>
      </c>
      <c r="F12" s="165">
        <f t="shared" si="0"/>
        <v>2.9009669889963319</v>
      </c>
      <c r="G12" s="165">
        <f t="shared" si="0"/>
        <v>3.6678892964321439</v>
      </c>
      <c r="J12" s="29" t="s">
        <v>556</v>
      </c>
      <c r="K12" s="165">
        <f t="shared" si="1"/>
        <v>3.6678892964321439</v>
      </c>
    </row>
    <row r="13" spans="1:11" x14ac:dyDescent="0.25">
      <c r="A13" s="204" t="s">
        <v>557</v>
      </c>
      <c r="B13" s="214">
        <v>288</v>
      </c>
      <c r="C13" s="162">
        <v>334</v>
      </c>
      <c r="E13" s="29" t="s">
        <v>557</v>
      </c>
      <c r="F13" s="165">
        <f t="shared" si="0"/>
        <v>3.2010670223407804</v>
      </c>
      <c r="G13" s="165">
        <f t="shared" si="0"/>
        <v>3.7123485606313213</v>
      </c>
      <c r="J13" s="29" t="s">
        <v>557</v>
      </c>
      <c r="K13" s="165">
        <f t="shared" si="1"/>
        <v>3.7123485606313213</v>
      </c>
    </row>
    <row r="14" spans="1:11" x14ac:dyDescent="0.25">
      <c r="A14" s="204" t="s">
        <v>558</v>
      </c>
      <c r="B14" s="214">
        <v>344</v>
      </c>
      <c r="C14" s="162">
        <v>362</v>
      </c>
      <c r="E14" s="29" t="s">
        <v>558</v>
      </c>
      <c r="F14" s="165">
        <f t="shared" si="0"/>
        <v>3.8234967211292652</v>
      </c>
      <c r="G14" s="165">
        <f t="shared" si="0"/>
        <v>4.0235634100255639</v>
      </c>
      <c r="J14" s="29" t="s">
        <v>558</v>
      </c>
      <c r="K14" s="165">
        <f t="shared" si="1"/>
        <v>4.0235634100255639</v>
      </c>
    </row>
    <row r="15" spans="1:11" x14ac:dyDescent="0.25">
      <c r="A15" s="204" t="s">
        <v>559</v>
      </c>
      <c r="B15" s="214">
        <v>349</v>
      </c>
      <c r="C15" s="162">
        <v>419</v>
      </c>
      <c r="E15" s="29" t="s">
        <v>559</v>
      </c>
      <c r="F15" s="165">
        <f t="shared" si="0"/>
        <v>3.8790708013782371</v>
      </c>
      <c r="G15" s="165">
        <f t="shared" si="0"/>
        <v>4.6571079248638441</v>
      </c>
      <c r="J15" s="29" t="s">
        <v>559</v>
      </c>
      <c r="K15" s="165">
        <f t="shared" si="1"/>
        <v>4.6571079248638441</v>
      </c>
    </row>
    <row r="16" spans="1:11" x14ac:dyDescent="0.25">
      <c r="A16" s="204" t="s">
        <v>560</v>
      </c>
      <c r="B16" s="214">
        <v>390</v>
      </c>
      <c r="C16" s="162">
        <v>420</v>
      </c>
      <c r="E16" s="29" t="s">
        <v>560</v>
      </c>
      <c r="F16" s="165">
        <f t="shared" si="0"/>
        <v>4.3347782594198065</v>
      </c>
      <c r="G16" s="165">
        <f t="shared" si="0"/>
        <v>4.6682227409136381</v>
      </c>
      <c r="J16" s="29" t="s">
        <v>560</v>
      </c>
      <c r="K16" s="165">
        <f t="shared" si="1"/>
        <v>4.6682227409136381</v>
      </c>
    </row>
    <row r="17" spans="1:11" x14ac:dyDescent="0.25">
      <c r="A17" s="204" t="s">
        <v>561</v>
      </c>
      <c r="B17" s="214">
        <v>415</v>
      </c>
      <c r="C17" s="162">
        <v>436</v>
      </c>
      <c r="E17" s="29" t="s">
        <v>561</v>
      </c>
      <c r="F17" s="165">
        <f t="shared" si="0"/>
        <v>4.6126486606646662</v>
      </c>
      <c r="G17" s="165">
        <f t="shared" si="0"/>
        <v>4.8460597977103479</v>
      </c>
      <c r="J17" s="29" t="s">
        <v>561</v>
      </c>
      <c r="K17" s="165">
        <f t="shared" si="1"/>
        <v>4.8460597977103479</v>
      </c>
    </row>
    <row r="18" spans="1:11" x14ac:dyDescent="0.25">
      <c r="A18" s="204" t="s">
        <v>562</v>
      </c>
      <c r="B18" s="214">
        <v>370</v>
      </c>
      <c r="C18" s="162">
        <v>293</v>
      </c>
      <c r="E18" s="29" t="s">
        <v>562</v>
      </c>
      <c r="F18" s="165">
        <f t="shared" si="0"/>
        <v>4.1124819384239188</v>
      </c>
      <c r="G18" s="165">
        <f t="shared" si="0"/>
        <v>3.2566411025897524</v>
      </c>
      <c r="J18" s="29" t="s">
        <v>562</v>
      </c>
      <c r="K18" s="165">
        <f t="shared" si="1"/>
        <v>3.2566411025897524</v>
      </c>
    </row>
    <row r="19" spans="1:11" x14ac:dyDescent="0.25">
      <c r="A19" s="204" t="s">
        <v>563</v>
      </c>
      <c r="B19" s="214">
        <v>214</v>
      </c>
      <c r="C19" s="162">
        <v>127</v>
      </c>
      <c r="E19" s="29" t="s">
        <v>563</v>
      </c>
      <c r="F19" s="165">
        <f t="shared" si="0"/>
        <v>2.3785706346559965</v>
      </c>
      <c r="G19" s="165">
        <f t="shared" si="0"/>
        <v>1.4115816383238857</v>
      </c>
      <c r="J19" s="29" t="s">
        <v>563</v>
      </c>
      <c r="K19" s="165">
        <f t="shared" si="1"/>
        <v>1.4115816383238857</v>
      </c>
    </row>
    <row r="20" spans="1:11" x14ac:dyDescent="0.25">
      <c r="A20" s="204" t="s">
        <v>564</v>
      </c>
      <c r="B20" s="214">
        <v>164</v>
      </c>
      <c r="C20" s="162">
        <v>91</v>
      </c>
      <c r="E20" s="29" t="s">
        <v>564</v>
      </c>
      <c r="F20" s="165">
        <f t="shared" si="0"/>
        <v>1.8228298321662777</v>
      </c>
      <c r="G20" s="165">
        <f t="shared" si="0"/>
        <v>1.0114482605312882</v>
      </c>
      <c r="J20" s="29" t="s">
        <v>564</v>
      </c>
      <c r="K20" s="165">
        <f t="shared" si="1"/>
        <v>1.0114482605312882</v>
      </c>
    </row>
    <row r="21" spans="1:11" x14ac:dyDescent="0.25">
      <c r="A21" s="205" t="s">
        <v>565</v>
      </c>
      <c r="B21" s="72">
        <v>129</v>
      </c>
      <c r="C21" s="111">
        <v>71</v>
      </c>
      <c r="E21" s="31" t="s">
        <v>565</v>
      </c>
      <c r="F21" s="165">
        <f t="shared" si="0"/>
        <v>1.4338112704234744</v>
      </c>
      <c r="G21" s="165">
        <f t="shared" si="0"/>
        <v>0.78915193953540064</v>
      </c>
      <c r="J21" s="31" t="s">
        <v>565</v>
      </c>
      <c r="K21" s="212">
        <f t="shared" si="1"/>
        <v>0.78915193953540064</v>
      </c>
    </row>
    <row r="22" spans="1:11" x14ac:dyDescent="0.25">
      <c r="A22" s="311" t="s">
        <v>16</v>
      </c>
      <c r="B22" s="121">
        <f>SUM(B4:B21)</f>
        <v>4437</v>
      </c>
      <c r="C22" s="124">
        <f>SUM(C4:C21)</f>
        <v>4560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1073</v>
      </c>
      <c r="E3" s="299" t="s">
        <v>717</v>
      </c>
      <c r="F3" s="71">
        <v>52.67</v>
      </c>
      <c r="G3" s="71">
        <v>57.62</v>
      </c>
      <c r="K3" s="122" t="s">
        <v>16</v>
      </c>
      <c r="L3" s="71">
        <v>2.7</v>
      </c>
      <c r="M3" s="71">
        <v>2.41</v>
      </c>
    </row>
    <row r="4" spans="1:16" x14ac:dyDescent="0.25">
      <c r="A4" s="204" t="s">
        <v>712</v>
      </c>
      <c r="B4" s="214"/>
      <c r="C4" s="162">
        <v>1086</v>
      </c>
      <c r="E4" s="300" t="s">
        <v>718</v>
      </c>
      <c r="F4" s="216">
        <v>38.950000000000003</v>
      </c>
      <c r="G4" s="216">
        <v>32.340000000000003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672</v>
      </c>
      <c r="E5" s="300" t="s">
        <v>719</v>
      </c>
      <c r="F5" s="216">
        <v>6.16</v>
      </c>
      <c r="G5" s="216">
        <v>7.79</v>
      </c>
      <c r="K5" s="123" t="s">
        <v>213</v>
      </c>
      <c r="L5" s="73">
        <v>2.7</v>
      </c>
      <c r="M5" s="73">
        <v>2.41</v>
      </c>
      <c r="N5" s="213"/>
    </row>
    <row r="6" spans="1:16" x14ac:dyDescent="0.25">
      <c r="A6" s="204" t="s">
        <v>714</v>
      </c>
      <c r="B6" s="214"/>
      <c r="C6" s="162">
        <v>646</v>
      </c>
      <c r="E6" s="300" t="s">
        <v>720</v>
      </c>
      <c r="F6" s="216">
        <v>1.54</v>
      </c>
      <c r="G6" s="216">
        <v>1.58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287</v>
      </c>
      <c r="E7" s="301" t="s">
        <v>721</v>
      </c>
      <c r="F7" s="73">
        <v>0.67</v>
      </c>
      <c r="G7" s="73">
        <v>0.66</v>
      </c>
      <c r="K7" s="229"/>
      <c r="L7" s="213"/>
      <c r="M7" s="213"/>
    </row>
    <row r="8" spans="1:16" x14ac:dyDescent="0.25">
      <c r="A8" s="205" t="s">
        <v>716</v>
      </c>
      <c r="B8" s="72"/>
      <c r="C8" s="111">
        <v>225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26.898972173477059</v>
      </c>
      <c r="C13" s="303" t="e">
        <f>B3/SUM(B3:B8)*100</f>
        <v>#DIV/0!</v>
      </c>
      <c r="E13" s="219" t="s">
        <v>844</v>
      </c>
      <c r="F13" s="291">
        <f>IF(ISBLANK(F3),"",F3)</f>
        <v>52.67</v>
      </c>
      <c r="G13" s="291">
        <f>IF(ISBLANK(G3),"",G3)</f>
        <v>57.62</v>
      </c>
    </row>
    <row r="14" spans="1:16" x14ac:dyDescent="0.25">
      <c r="A14" s="222" t="s">
        <v>833</v>
      </c>
      <c r="B14" s="307">
        <f>C4/SUM(C3:C8)*100</f>
        <v>27.224868388067186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38.950000000000003</v>
      </c>
      <c r="G14" s="292">
        <f t="shared" si="0"/>
        <v>32.340000000000003</v>
      </c>
    </row>
    <row r="15" spans="1:16" x14ac:dyDescent="0.25">
      <c r="A15" s="222" t="s">
        <v>834</v>
      </c>
      <c r="B15" s="307">
        <f>C5/SUM(C3:C8)*100</f>
        <v>16.846327400350965</v>
      </c>
      <c r="C15" s="304" t="e">
        <f>B5/SUM(B3:B8)*100</f>
        <v>#DIV/0!</v>
      </c>
      <c r="E15" s="288" t="s">
        <v>846</v>
      </c>
      <c r="F15" s="292">
        <f t="shared" si="0"/>
        <v>6.16</v>
      </c>
      <c r="G15" s="292">
        <f t="shared" si="0"/>
        <v>7.79</v>
      </c>
    </row>
    <row r="16" spans="1:16" x14ac:dyDescent="0.25">
      <c r="A16" s="222" t="s">
        <v>835</v>
      </c>
      <c r="B16" s="307">
        <f>C6/SUM(C3:C8)*100</f>
        <v>16.194534971170718</v>
      </c>
      <c r="C16" s="304" t="e">
        <f>B6/SUM(B3:B8)*100</f>
        <v>#DIV/0!</v>
      </c>
      <c r="E16" s="288" t="s">
        <v>847</v>
      </c>
      <c r="F16" s="292">
        <f t="shared" si="0"/>
        <v>1.54</v>
      </c>
      <c r="G16" s="292">
        <f t="shared" si="0"/>
        <v>1.58</v>
      </c>
    </row>
    <row r="17" spans="1:18" x14ac:dyDescent="0.25">
      <c r="A17" s="222" t="s">
        <v>836</v>
      </c>
      <c r="B17" s="307">
        <f>C7/SUM(C3:C8)*100</f>
        <v>7.1947856605665574</v>
      </c>
      <c r="C17" s="304" t="e">
        <f>B7/SUM(B3:B8)*100</f>
        <v>#DIV/0!</v>
      </c>
      <c r="E17" s="221" t="s">
        <v>848</v>
      </c>
      <c r="F17" s="293">
        <f t="shared" si="0"/>
        <v>0.67</v>
      </c>
      <c r="G17" s="293">
        <f t="shared" si="0"/>
        <v>0.66</v>
      </c>
    </row>
    <row r="18" spans="1:18" x14ac:dyDescent="0.25">
      <c r="A18" s="223" t="s">
        <v>837</v>
      </c>
      <c r="B18" s="308">
        <f>C8/SUM(C3:C8)*100</f>
        <v>5.6405114063675104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26.898972173477059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27.224868388067186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16.846327400350965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16.194534971170718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7.1947856605665574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5.6405114063675104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1140</v>
      </c>
      <c r="E34" s="299" t="s">
        <v>717</v>
      </c>
      <c r="F34" s="71">
        <v>57.62</v>
      </c>
      <c r="G34" s="213"/>
      <c r="K34" s="122" t="s">
        <v>16</v>
      </c>
      <c r="L34" s="71">
        <v>2.41</v>
      </c>
      <c r="M34" s="213"/>
    </row>
    <row r="35" spans="1:16" x14ac:dyDescent="0.25">
      <c r="A35" s="204" t="s">
        <v>712</v>
      </c>
      <c r="B35" s="214"/>
      <c r="C35" s="162">
        <v>1046</v>
      </c>
      <c r="E35" s="300" t="s">
        <v>718</v>
      </c>
      <c r="F35" s="216">
        <v>32.340000000000003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580</v>
      </c>
      <c r="E36" s="300" t="s">
        <v>719</v>
      </c>
      <c r="F36" s="216">
        <v>7.79</v>
      </c>
      <c r="G36" s="213"/>
      <c r="K36" s="123" t="s">
        <v>213</v>
      </c>
      <c r="L36" s="73">
        <v>2.41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397</v>
      </c>
      <c r="E37" s="300" t="s">
        <v>720</v>
      </c>
      <c r="F37" s="216">
        <v>1.58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195</v>
      </c>
      <c r="E38" s="301" t="s">
        <v>721</v>
      </c>
      <c r="F38" s="73">
        <v>0.66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134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32.646048109965633</v>
      </c>
      <c r="C44" s="303" t="e">
        <f>B34/SUM(B34:B39)*100</f>
        <v>#DIV/0!</v>
      </c>
      <c r="E44" s="219" t="s">
        <v>844</v>
      </c>
      <c r="F44" s="291">
        <f>IF(ISBLANK(F34),"",F34)</f>
        <v>57.62</v>
      </c>
    </row>
    <row r="45" spans="1:16" x14ac:dyDescent="0.25">
      <c r="A45" s="222" t="s">
        <v>833</v>
      </c>
      <c r="B45" s="307">
        <f>C35/SUM(C34:C39)*100</f>
        <v>29.95418098510882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32.340000000000003</v>
      </c>
    </row>
    <row r="46" spans="1:16" x14ac:dyDescent="0.25">
      <c r="A46" s="222" t="s">
        <v>834</v>
      </c>
      <c r="B46" s="307">
        <f>C36/SUM(C34:C39)*100</f>
        <v>16.60939289805269</v>
      </c>
      <c r="C46" s="304" t="e">
        <f>B36/SUM(B34:B39)*100</f>
        <v>#DIV/0!</v>
      </c>
      <c r="E46" s="288" t="s">
        <v>846</v>
      </c>
      <c r="F46" s="292">
        <f t="shared" si="2"/>
        <v>7.79</v>
      </c>
    </row>
    <row r="47" spans="1:16" x14ac:dyDescent="0.25">
      <c r="A47" s="222" t="s">
        <v>835</v>
      </c>
      <c r="B47" s="307">
        <f>C37/SUM(C34:C39)*100</f>
        <v>11.368843069873998</v>
      </c>
      <c r="C47" s="304" t="e">
        <f>B37/SUM(B34:B39)*100</f>
        <v>#DIV/0!</v>
      </c>
      <c r="E47" s="288" t="s">
        <v>847</v>
      </c>
      <c r="F47" s="292">
        <f t="shared" si="2"/>
        <v>1.58</v>
      </c>
    </row>
    <row r="48" spans="1:16" x14ac:dyDescent="0.25">
      <c r="A48" s="222" t="s">
        <v>836</v>
      </c>
      <c r="B48" s="307">
        <f>C38/SUM(C34:C39)*100</f>
        <v>5.5841924398625435</v>
      </c>
      <c r="C48" s="304" t="e">
        <f>B38/SUM(B34:B39)*100</f>
        <v>#DIV/0!</v>
      </c>
      <c r="E48" s="221" t="s">
        <v>848</v>
      </c>
      <c r="F48" s="293">
        <f t="shared" si="2"/>
        <v>0.66</v>
      </c>
    </row>
    <row r="49" spans="1:3" x14ac:dyDescent="0.25">
      <c r="A49" s="223" t="s">
        <v>837</v>
      </c>
      <c r="B49" s="308">
        <f>C39/SUM(C34:C39)*100</f>
        <v>3.8373424971363117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32.646048109965633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29.95418098510882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16.60939289805269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11.368843069873998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5.5841924398625435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3.8373424971363117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2024-01-30T09:24:51Z</dcterms:modified>
</cp:coreProperties>
</file>