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<sst xmlns="http://schemas.openxmlformats.org/spreadsheetml/2006/main" count="6314" uniqueCount="2917">
  <si>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</si>
  <si>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</si>
  <si>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</si>
  <si>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</si>
  <si>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</si>
  <si>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</si>
  <si>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</si>
  <si>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</si>
  <si>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</si>
  <si>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</si>
  <si>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</si>
  <si>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</si>
  <si>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</si>
  <si>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</si>
  <si>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</si>
  <si>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</si>
  <si>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</si>
  <si>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</si>
  <si>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</si>
  <si>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</si>
  <si>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</si>
  <si>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</si>
  <si>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</si>
  <si>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</si>
  <si>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</si>
  <si>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</si>
  <si>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</si>
  <si>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</si>
  <si>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</si>
  <si>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</si>
  <si>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</si>
  <si>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</si>
  <si>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</si>
  <si>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</si>
  <si>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</si>
  <si>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</si>
  <si>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</si>
  <si>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</si>
  <si>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</si>
  <si>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</si>
  <si>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</si>
  <si>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</si>
  <si>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</si>
  <si>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</si>
  <si>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</si>
  <si>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</si>
  <si>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</si>
  <si>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</si>
  <si>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</si>
  <si>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</si>
  <si>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</si>
  <si>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</si>
  <si>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</si>
  <si>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</si>
  <si>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</si>
  <si>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</si>
  <si>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</si>
  <si>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</si>
  <si>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</si>
  <si>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</si>
  <si>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</si>
  <si>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</si>
  <si>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</si>
  <si>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</si>
  <si>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</si>
  <si>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</si>
  <si>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</si>
  <si>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</si>
  <si>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</si>
  <si>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</si>
  <si>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</si>
  <si>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</si>
  <si>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</si>
  <si>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</si>
  <si>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</si>
  <si>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</si>
  <si>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</si>
  <si>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</si>
  <si>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</si>
  <si>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</si>
  <si>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</si>
  <si>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</si>
  <si>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</si>
  <si>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</si>
  <si>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</si>
  <si>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</si>
  <si>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</si>
  <si>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</si>
  <si>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</si>
  <si>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</si>
  <si>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</si>
  <si>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</si>
  <si>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</si>
  <si>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</si>
  <si>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</si>
  <si>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</si>
  <si>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</si>
  <si>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</si>
  <si>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</si>
  <si>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</si>
  <si>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</si>
  <si>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</si>
  <si>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</si>
  <si>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</si>
  <si>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</si>
  <si>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</si>
  <si>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</si>
  <si>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</si>
  <si>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</si>
  <si>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</si>
  <si>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</si>
  <si>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</si>
  <si>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</si>
  <si>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</si>
  <si>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</si>
  <si>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</si>
  <si>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</si>
  <si>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</si>
  <si>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</si>
  <si>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</si>
  <si>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</si>
  <si>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</si>
  <si>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</si>
  <si>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</si>
  <si>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</si>
  <si>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</si>
  <si>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</si>
  <si>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</si>
  <si>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</si>
  <si>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</si>
  <si>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</si>
  <si>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</si>
  <si>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</si>
  <si>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</si>
  <si>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</si>
  <si>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</si>
  <si>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</si>
  <si>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</si>
  <si>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</si>
  <si>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</si>
  <si>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</si>
  <si>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</si>
  <si>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</si>
  <si>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</si>
  <si>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</si>
  <si>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</si>
  <si>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</si>
  <si>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</si>
  <si>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</si>
  <si>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</si>
  <si>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</si>
  <si>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</si>
  <si>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</si>
  <si>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</si>
  <si>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</si>
  <si>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</si>
  <si>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</si>
  <si>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</si>
  <si>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</si>
  <si>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</si>
  <si>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</si>
  <si>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</si>
  <si>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</si>
  <si>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</si>
  <si>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</si>
  <si>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</si>
  <si>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</si>
  <si>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</si>
  <si>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</si>
  <si>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</si>
  <si>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</si>
  <si>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</si>
  <si>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</si>
  <si>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</si>
  <si>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</si>
  <si>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</si>
  <si>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</si>
  <si>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</si>
  <si>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</si>
  <si>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</si>
  <si>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</si>
  <si>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</si>
  <si>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</si>
  <si>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</si>
  <si>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</si>
  <si>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</si>
  <si>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</si>
  <si>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</si>
  <si>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</si>
  <si>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</si>
  <si>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</si>
  <si>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</si>
  <si>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</si>
  <si>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</si>
  <si>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</si>
  <si>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</si>
  <si>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</si>
  <si>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</si>
  <si>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</si>
  <si>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</si>
  <si>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</si>
  <si>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</si>
  <si>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</si>
  <si>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</si>
  <si>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</si>
  <si>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</si>
  <si>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</si>
  <si>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</si>
  <si>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</si>
  <si>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</si>
  <si>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</si>
  <si>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</si>
  <si>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</si>
  <si>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</si>
  <si>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</si>
  <si>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</si>
  <si>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</si>
  <si>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</si>
  <si>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</si>
  <si>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</si>
  <si>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</si>
  <si>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</si>
  <si>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</si>
  <si>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</si>
  <si>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</si>
  <si>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</si>
  <si>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</si>
  <si>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</si>
  <si>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</si>
  <si>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</si>
  <si>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</si>
  <si>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</si>
  <si>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</si>
  <si>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</si>
  <si>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</si>
  <si>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</si>
  <si>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</si>
  <si>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</si>
  <si>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</si>
  <si>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</si>
  <si>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</si>
  <si>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</si>
  <si>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</si>
  <si>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</si>
  <si>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</si>
  <si>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</si>
  <si>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</si>
  <si>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</si>
  <si>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</si>
  <si>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</si>
  <si>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</si>
  <si>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</si>
  <si>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</si>
  <si>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</si>
  <si>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</si>
  <si>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</si>
  <si>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</si>
  <si>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</si>
  <si>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</si>
  <si>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</si>
  <si>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</si>
  <si>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</si>
  <si>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</si>
  <si>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</si>
  <si>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</si>
  <si>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</si>
  <si>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</si>
  <si>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</si>
  <si>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</si>
  <si>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</si>
  <si>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</si>
  <si>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</si>
  <si>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</si>
  <si>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</si>
  <si>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</si>
  <si>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</si>
  <si>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</si>
  <si>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</si>
  <si>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</si>
  <si>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</si>
  <si>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</si>
  <si>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</si>
  <si>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</si>
  <si>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</si>
  <si>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</si>
  <si>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</si>
  <si>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</si>
  <si>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</si>
  <si>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</si>
  <si>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</si>
  <si>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</si>
  <si>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</si>
  <si>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</si>
  <si>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</si>
  <si>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</si>
  <si>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</si>
  <si>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</si>
  <si>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</si>
  <si>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</si>
  <si>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</si>
  <si>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</si>
  <si>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</si>
  <si>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</si>
  <si>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</si>
  <si>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</si>
  <si>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</si>
  <si>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</si>
  <si>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</si>
  <si>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</si>
  <si>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</si>
  <si>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</si>
  <si>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</si>
  <si>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</si>
  <si>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</si>
  <si>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</si>
  <si>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</si>
  <si>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</si>
  <si>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</si>
  <si>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</si>
  <si>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</si>
  <si>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</si>
  <si>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</si>
  <si>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</si>
  <si>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</si>
  <si>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</si>
  <si>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</si>
  <si>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</si>
  <si>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</si>
  <si>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</si>
  <si>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</si>
  <si>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</si>
  <si>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</si>
  <si>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</si>
  <si>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</si>
  <si>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</si>
  <si>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</si>
  <si>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</si>
  <si>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</si>
  <si>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</si>
  <si>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</si>
  <si>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</si>
  <si>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</si>
  <si>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</si>
  <si>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</si>
  <si>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</si>
  <si>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</si>
  <si>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</si>
  <si>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</si>
  <si>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</si>
  <si>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</si>
  <si>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</si>
  <si>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</si>
  <si>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</si>
  <si>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</si>
  <si>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</si>
  <si>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</si>
  <si>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</si>
  <si>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</si>
  <si>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</si>
  <si>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</si>
  <si>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</si>
  <si>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</si>
  <si>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</si>
  <si>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</si>
  <si>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</si>
  <si>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</si>
  <si>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</si>
  <si>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</si>
  <si>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</si>
  <si>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</si>
  <si>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</si>
  <si>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</si>
  <si>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</si>
  <si>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</si>
  <si>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</si>
  <si>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</si>
  <si>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</si>
  <si>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</si>
  <si>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</si>
  <si>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</si>
  <si>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</si>
  <si>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</si>
  <si>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</si>
  <si>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</si>
  <si>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</si>
  <si>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</si>
  <si>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</si>
  <si>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</si>
  <si>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</si>
  <si>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</si>
  <si>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</si>
  <si>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</si>
  <si>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</si>
  <si>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</si>
  <si>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</si>
  <si>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</si>
  <si>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</si>
  <si>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</si>
  <si>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</si>
  <si>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</si>
  <si>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</si>
  <si>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</si>
  <si>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</si>
  <si>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</si>
  <si>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</si>
  <si>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</si>
  <si>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</si>
  <si>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</si>
  <si>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</si>
  <si>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</si>
  <si>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</si>
  <si>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</si>
  <si>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</si>
  <si>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</si>
  <si>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</si>
  <si>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</si>
  <si>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</si>
  <si>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</si>
  <si>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</si>
  <si>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</si>
  <si>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</si>
  <si>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</si>
  <si>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</si>
  <si>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</si>
  <si>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</si>
  <si>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</si>
  <si>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</si>
  <si>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</si>
  <si>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</si>
  <si>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</si>
  <si>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</si>
  <si>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</si>
  <si>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</si>
  <si>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</si>
  <si>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</si>
  <si>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</si>
  <si>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</si>
  <si>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</si>
  <si>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</si>
  <si>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</si>
  <si>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</si>
  <si>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</si>
  <si>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</si>
  <si>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</si>
  <si>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</si>
  <si>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</si>
  <si>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</si>
  <si>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</si>
  <si>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</si>
  <si>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</si>
  <si>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</si>
  <si>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</si>
  <si>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</si>
  <si>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</si>
  <si>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</si>
  <si>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</si>
  <si>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</si>
  <si>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</si>
  <si>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</si>
  <si>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</si>
  <si>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</si>
  <si>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</si>
  <si>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</si>
  <si>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</si>
  <si>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</si>
  <si>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</si>
  <si>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</si>
  <si>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</si>
  <si>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</si>
  <si>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</si>
  <si>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</si>
  <si>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</si>
  <si>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</si>
  <si>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</si>
  <si>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</si>
  <si>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</si>
  <si>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</si>
  <si>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</si>
  <si>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</si>
  <si>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</si>
  <si>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</si>
  <si>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</si>
  <si>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</si>
  <si>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</si>
  <si>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</si>
  <si>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</si>
  <si>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</si>
  <si>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</si>
  <si>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</si>
  <si>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</si>
  <si>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</si>
  <si>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</si>
  <si>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</si>
  <si>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</si>
  <si>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</si>
  <si>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</si>
  <si>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</si>
  <si>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</si>
  <si>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</si>
  <si>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</si>
  <si>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</si>
  <si>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</si>
  <si>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</si>
  <si>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</si>
  <si>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</si>
  <si>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</si>
  <si>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</si>
  <si>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</si>
  <si>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</si>
  <si>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</si>
  <si>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</si>
  <si>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</si>
  <si>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</si>
  <si>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</si>
  <si>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</si>
  <si>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</si>
  <si>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</si>
  <si>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</si>
  <si>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</si>
  <si>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</si>
  <si>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</si>
  <si>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</si>
  <si>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</si>
  <si>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</si>
  <si>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</si>
  <si>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</si>
  <si>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</si>
  <si>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</si>
  <si>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</si>
  <si>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</si>
  <si>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</si>
  <si>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</si>
  <si>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</si>
  <si>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</si>
  <si>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</si>
  <si>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</si>
  <si>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</si>
  <si>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</si>
  <si>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</si>
  <si>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</si>
  <si>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</si>
  <si>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</si>
  <si>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</si>
  <si>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</si>
  <si>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</si>
  <si>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</si>
  <si>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</si>
  <si>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</si>
  <si>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</si>
  <si>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</si>
  <si>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</si>
  <si>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</si>
  <si>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</si>
  <si>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</si>
  <si>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</si>
  <si>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</si>
  <si>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</si>
  <si>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</si>
  <si>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</si>
  <si>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</si>
  <si>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</si>
  <si>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</si>
  <si>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</si>
  <si>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</si>
  <si>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</si>
  <si>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</si>
  <si>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</si>
  <si>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</si>
  <si>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</si>
  <si>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</si>
  <si>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</si>
  <si>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</si>
  <si>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</si>
  <si>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</si>
  <si>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</si>
  <si>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</si>
  <si>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</si>
  <si>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</si>
  <si>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</si>
  <si>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</si>
  <si>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</si>
  <si>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</si>
  <si>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</si>
  <si>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</si>
  <si>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</si>
  <si>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</si>
  <si>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</si>
  <si>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</si>
  <si>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</si>
  <si>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</si>
  <si>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</si>
  <si>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</si>
  <si>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</si>
  <si>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</si>
  <si>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</si>
  <si>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</si>
  <si>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</si>
  <si>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</si>
  <si>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</si>
  <si>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</si>
  <si>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</si>
  <si>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</si>
  <si>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</si>
  <si>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</si>
  <si>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</si>
  <si>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</si>
  <si>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</si>
  <si>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</si>
  <si>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</si>
  <si>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</si>
  <si>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</si>
  <si>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</si>
  <si>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</si>
  <si>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</si>
  <si>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</si>
  <si>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</si>
  <si>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</si>
  <si>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</si>
  <si>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</si>
  <si>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</si>
  <si>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</si>
  <si>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</si>
  <si>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</si>
  <si>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</si>
  <si>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</si>
  <si>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</si>
  <si>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</si>
  <si>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</si>
  <si>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</si>
  <si>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</si>
  <si>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</si>
  <si>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</si>
  <si>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</si>
  <si>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</si>
  <si>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</si>
  <si>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</si>
  <si>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</si>
  <si>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</si>
  <si>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</si>
  <si>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</si>
  <si>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</si>
  <si>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</si>
  <si>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</si>
  <si>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</si>
  <si>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</si>
  <si>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</si>
  <si>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</si>
  <si>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</si>
  <si>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</si>
  <si>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</si>
  <si>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</si>
  <si>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</si>
  <si>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</si>
  <si>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</si>
  <si>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</si>
  <si>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</si>
  <si>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</si>
  <si>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</si>
  <si>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</si>
  <si>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</si>
  <si>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</si>
  <si>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</si>
  <si>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</si>
  <si>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</si>
  <si>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</si>
  <si>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</si>
  <si>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</si>
  <si>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</si>
  <si>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</si>
  <si>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</si>
  <si>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</si>
  <si>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</si>
  <si>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</si>
  <si>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</si>
  <si>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</si>
  <si>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</si>
  <si>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</si>
  <si>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</si>
  <si>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</si>
  <si>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</si>
  <si>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</si>
  <si>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</si>
  <si>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</si>
  <si>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</si>
  <si>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</si>
  <si>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</si>
  <si>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</si>
  <si>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</si>
  <si>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</si>
  <si>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</si>
  <si>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</si>
  <si>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</si>
  <si>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</si>
  <si>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</si>
  <si>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</si>
  <si>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</si>
  <si>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</si>
  <si>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</si>
  <si>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</si>
  <si>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</si>
  <si>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</si>
  <si>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</si>
  <si>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</si>
  <si>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</si>
  <si>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</si>
  <si>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</si>
  <si>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</si>
  <si>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</si>
  <si>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</si>
  <si>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</si>
  <si>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</si>
  <si>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</si>
  <si>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</si>
  <si>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</si>
  <si>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</si>
  <si>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</si>
  <si>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</si>
  <si>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</si>
  <si>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</si>
  <si>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</si>
  <si>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</si>
  <si>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</si>
  <si>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</si>
  <si>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</si>
  <si>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</si>
  <si>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</si>
  <si>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</si>
  <si>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</si>
  <si>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</si>
  <si>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</si>
  <si>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</si>
  <si>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</si>
  <si>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</si>
  <si>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</si>
  <si>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</si>
  <si>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</si>
  <si>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</si>
  <si>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</si>
  <si>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</si>
  <si>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</si>
  <si>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</si>
  <si>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</si>
  <si>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</si>
  <si>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</si>
  <si>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</si>
  <si>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</si>
  <si>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</si>
  <si>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</si>
  <si>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</si>
  <si>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</si>
  <si>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</si>
  <si>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</si>
  <si>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</si>
  <si>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</si>
  <si>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</si>
  <si>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</si>
  <si>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</si>
  <si>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</si>
  <si>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</si>
  <si>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</si>
  <si>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</si>
  <si>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</si>
  <si>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</si>
  <si>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</si>
  <si>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</si>
  <si>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</si>
  <si>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</si>
  <si>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</si>
  <si>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</si>
  <si>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</si>
  <si>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</si>
  <si>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</si>
  <si>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</si>
  <si>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</si>
  <si>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</si>
  <si>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</si>
  <si>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</si>
  <si>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</si>
  <si>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</si>
  <si>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</si>
  <si>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</si>
  <si>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</si>
  <si>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</si>
  <si>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</si>
  <si>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</si>
  <si>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</si>
  <si>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</si>
  <si>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</si>
  <si>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</si>
  <si>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</si>
  <si>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</si>
  <si>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</si>
  <si>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</si>
  <si>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</si>
  <si>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</si>
  <si>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</si>
  <si>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</si>
  <si>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</si>
  <si>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</si>
  <si>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</si>
  <si>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</si>
  <si>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</si>
  <si>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</si>
  <si>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</si>
  <si>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</si>
  <si>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</si>
  <si>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</si>
  <si>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</si>
  <si>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</si>
  <si>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</si>
  <si>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</si>
  <si>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</si>
  <si>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</si>
  <si>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</si>
  <si>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</si>
  <si>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</si>
  <si>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</si>
  <si>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</si>
  <si>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</si>
  <si>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</si>
  <si>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</si>
  <si>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</si>
  <si>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</si>
  <si>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</si>
  <si>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</si>
  <si>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</si>
  <si>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</si>
  <si>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</si>
  <si>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</si>
  <si>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</si>
  <si>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</si>
  <si>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</si>
  <si>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</si>
  <si>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</si>
  <si>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</si>
  <si>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</si>
  <si>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</si>
  <si>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</si>
  <si>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</si>
  <si>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</si>
  <si>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</si>
  <si>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</si>
  <si>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</si>
  <si>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</si>
  <si>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</si>
  <si>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</si>
  <si>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</si>
  <si>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</si>
  <si>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</si>
  <si>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</si>
  <si>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</si>
  <si>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</si>
  <si>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</si>
  <si>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</si>
  <si>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</si>
  <si>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</si>
  <si>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</si>
  <si>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</si>
  <si>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</si>
  <si>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</si>
  <si>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</si>
  <si>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</si>
  <si>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</si>
  <si>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</si>
  <si>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</si>
  <si>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</si>
  <si>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</si>
  <si>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</si>
  <si>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</si>
  <si>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</si>
  <si>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</si>
  <si>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</si>
  <si>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</si>
  <si>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</si>
  <si>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</si>
  <si>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</si>
  <si>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</si>
  <si>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</si>
  <si>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</si>
  <si>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</si>
  <si>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</si>
  <si>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</si>
  <si>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</si>
  <si>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</si>
  <si>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</si>
  <si>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</si>
  <si>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</si>
  <si>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</si>
  <si>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</si>
  <si>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</si>
  <si>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</si>
  <si>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</si>
  <si>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</si>
  <si>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</si>
  <si>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</si>
  <si>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</si>
  <si>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</si>
  <si>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</si>
  <si>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</si>
  <si>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</si>
  <si>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</si>
  <si>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</si>
  <si>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</si>
  <si>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</si>
  <si>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</si>
  <si>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</si>
  <si>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</si>
  <si>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</si>
  <si>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</si>
  <si>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</si>
  <si>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</si>
  <si>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</si>
  <si>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</si>
  <si>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</si>
  <si>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</si>
  <si>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</si>
  <si>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</si>
  <si>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</si>
  <si>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</si>
  <si>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</si>
  <si>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</si>
  <si>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</si>
  <si>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</si>
  <si>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</si>
  <si>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</si>
  <si>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</si>
  <si>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</si>
  <si>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</si>
  <si>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</si>
  <si>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</si>
  <si>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</si>
  <si>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</si>
  <si>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</si>
  <si>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</si>
  <si>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</si>
  <si>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</si>
  <si>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</si>
  <si>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</si>
  <si>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</si>
  <si>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</si>
  <si>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</si>
  <si>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</si>
  <si>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</si>
  <si>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</si>
  <si>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</si>
  <si>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</si>
  <si>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</si>
  <si>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</si>
  <si>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</si>
  <si>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</si>
  <si>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</si>
  <si>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</si>
  <si>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</si>
  <si>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</si>
  <si>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</si>
  <si>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</si>
  <si>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</si>
  <si>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</si>
  <si>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</si>
  <si>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</si>
  <si>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</si>
  <si>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</si>
  <si>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</si>
  <si>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</si>
  <si>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</si>
  <si>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</si>
  <si>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</si>
  <si>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</si>
  <si>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</si>
  <si>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</si>
  <si>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</si>
  <si>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</si>
  <si>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</si>
  <si>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</si>
  <si>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</si>
  <si>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</si>
  <si>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</si>
  <si>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</si>
  <si>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</si>
  <si>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</si>
  <si>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</si>
  <si>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</si>
  <si>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</si>
  <si>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</si>
  <si>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</si>
  <si>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</si>
  <si>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</si>
  <si>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</si>
  <si>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</si>
  <si>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</si>
  <si>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</si>
  <si>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</si>
  <si>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</si>
  <si>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</si>
  <si>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</si>
  <si>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</si>
  <si>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</si>
  <si>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</si>
  <si>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</si>
  <si>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</si>
  <si>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</si>
  <si>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</si>
  <si>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</si>
  <si>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</si>
  <si>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</si>
  <si>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</si>
  <si>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</si>
  <si>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</si>
  <si>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</si>
  <si>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</si>
  <si>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</si>
  <si>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</si>
  <si>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</si>
  <si>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</si>
  <si>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</si>
  <si>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</si>
  <si>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</si>
  <si>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</si>
  <si>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</si>
  <si>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</si>
  <si>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</si>
  <si>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</si>
  <si>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</si>
  <si>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</si>
  <si>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</si>
  <si>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</si>
  <si>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</si>
  <si>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</si>
  <si>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</si>
  <si>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</si>
  <si>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</si>
  <si>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</si>
  <si>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</si>
  <si>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</si>
  <si>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</si>
  <si>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</si>
  <si>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</si>
  <si>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</si>
  <si>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</si>
  <si>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</si>
  <si>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</si>
  <si>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</si>
  <si>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</si>
  <si>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</si>
  <si>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</si>
  <si>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</si>
  <si>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</si>
  <si>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</si>
  <si>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</si>
  <si>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</si>
  <si>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</si>
  <si>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</si>
  <si>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</si>
  <si>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</si>
  <si>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</si>
  <si>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</si>
  <si>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</si>
  <si>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</si>
  <si>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</si>
  <si>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</si>
  <si>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</si>
  <si>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</si>
  <si>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</si>
  <si>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</si>
  <si>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</si>
  <si>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</si>
  <si>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</si>
  <si>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</si>
  <si>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</si>
  <si>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</si>
  <si>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</si>
  <si>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</si>
  <si>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</si>
  <si>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</si>
  <si>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</si>
  <si>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</si>
  <si>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</si>
  <si>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</si>
  <si>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</si>
  <si>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</si>
  <si>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</si>
  <si>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</si>
  <si>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</si>
  <si>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</si>
  <si>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</si>
  <si>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</si>
  <si>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</si>
  <si>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</si>
  <si>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</si>
  <si>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</si>
  <si>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</si>
  <si>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</si>
  <si>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</si>
  <si>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</si>
  <si>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</si>
  <si>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</si>
  <si>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</si>
  <si>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</si>
  <si>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</si>
  <si>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</si>
  <si>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</si>
  <si>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</si>
  <si>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</si>
  <si>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</si>
  <si>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</si>
  <si>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</si>
  <si>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</si>
  <si>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</si>
  <si>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</si>
  <si>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</si>
  <si>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</si>
  <si>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</si>
  <si>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</si>
  <si>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</si>
  <si>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</si>
  <si>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</si>
  <si>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</si>
  <si>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</si>
  <si>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</si>
  <si>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</si>
  <si>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</si>
  <si>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</si>
  <si>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</si>
  <si>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</si>
  <si>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</si>
  <si>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</si>
  <si>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</si>
  <si>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</si>
  <si>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</si>
  <si>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</si>
  <si>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</si>
  <si>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</si>
  <si>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</si>
  <si>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</si>
  <si>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</si>
  <si>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</si>
  <si>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</si>
  <si>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</si>
  <si>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</si>
  <si>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</si>
  <si>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</si>
  <si>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</si>
  <si>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</si>
  <si>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</si>
  <si>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</si>
  <si>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</si>
  <si>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</si>
  <si>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</si>
  <si>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</si>
  <si>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</si>
  <si>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</si>
  <si>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</si>
  <si>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</si>
  <si>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</si>
  <si>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</si>
  <si>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</si>
  <si>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</si>
  <si>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</si>
  <si>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</si>
  <si>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</si>
  <si>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</si>
  <si>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</si>
  <si>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</si>
  <si>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</si>
  <si>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</si>
  <si>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</si>
  <si>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</si>
  <si>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</si>
  <si>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</si>
  <si>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</si>
  <si>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</si>
  <si>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</si>
  <si>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</si>
  <si>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</si>
  <si>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</si>
  <si>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</si>
  <si>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</si>
  <si>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</si>
  <si>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</si>
  <si>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</si>
  <si>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</si>
  <si>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</si>
  <si>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</si>
  <si>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</si>
  <si>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</si>
  <si>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</si>
  <si>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</si>
  <si>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</si>
  <si>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</si>
  <si>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</si>
  <si>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</si>
  <si>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</si>
  <si>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</si>
  <si>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</si>
  <si>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</si>
  <si>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</si>
  <si>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</si>
  <si>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</si>
  <si>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</si>
  <si>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</si>
  <si>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</si>
  <si>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</si>
  <si>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</si>
  <si>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</si>
  <si>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</si>
  <si>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</si>
  <si>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</si>
  <si>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</si>
  <si>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</si>
  <si>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</si>
  <si>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</si>
  <si>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</si>
  <si>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</si>
  <si>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</si>
  <si>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</si>
  <si>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</si>
  <si>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</si>
  <si>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</si>
  <si>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</si>
  <si>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</si>
  <si>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</si>
  <si>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</si>
  <si>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</si>
  <si>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</si>
  <si>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</si>
  <si>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</si>
  <si>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</si>
  <si>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</si>
  <si>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</si>
  <si>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</si>
  <si>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</si>
  <si>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</si>
  <si>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</si>
  <si>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</si>
  <si>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</si>
  <si>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</si>
  <si>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</si>
  <si>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</si>
  <si>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</si>
  <si>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</si>
  <si>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</si>
  <si>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</si>
  <si>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</si>
  <si>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</si>
  <si>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</si>
  <si>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</si>
  <si>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</si>
  <si>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</si>
  <si>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</si>
  <si>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</si>
  <si>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</si>
  <si>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</si>
  <si>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</si>
  <si>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</si>
  <si>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</si>
  <si>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</si>
  <si>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</si>
  <si>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</si>
  <si>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</si>
  <si>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</si>
  <si>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</si>
  <si>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</si>
  <si>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</si>
  <si>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</si>
  <si>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</si>
  <si>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</si>
  <si>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</si>
  <si>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</si>
  <si>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</si>
  <si>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</si>
  <si>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</si>
  <si>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</si>
  <si>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</si>
  <si>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</si>
  <si>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</si>
  <si>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</si>
  <si>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</si>
  <si>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</si>
  <si>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</si>
  <si>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</si>
  <si>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</si>
  <si>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</si>
  <si>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</si>
  <si>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</si>
  <si>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</si>
  <si>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</si>
  <si>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</si>
  <si>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</si>
  <si>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</si>
  <si>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</si>
  <si>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</si>
  <si>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</si>
  <si>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</si>
  <si>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</si>
  <si>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</si>
  <si>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</si>
  <si>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</si>
  <si>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</si>
  <si>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</si>
  <si>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</si>
  <si>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</si>
  <si>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</si>
  <si>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</si>
  <si>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</si>
  <si>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</si>
  <si>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</si>
  <si>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</si>
  <si>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</si>
  <si>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</si>
  <si>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</si>
  <si>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</si>
  <si>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</si>
  <si>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</si>
  <si>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</si>
  <si>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</si>
  <si>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</si>
  <si>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</si>
  <si>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</si>
  <si>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</si>
  <si>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</si>
  <si>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</si>
  <si>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</si>
  <si>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</si>
  <si>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</si>
  <si>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</si>
  <si>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</si>
  <si>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</si>
  <si>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</si>
  <si>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</si>
  <si>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</si>
  <si>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</si>
  <si>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</si>
  <si>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</si>
  <si>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</si>
  <si>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</si>
  <si>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</si>
  <si>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</si>
  <si>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</si>
  <si>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</si>
  <si>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</si>
  <si>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</si>
  <si>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</si>
  <si>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</si>
  <si>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</si>
  <si>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</si>
  <si>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</si>
  <si>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</si>
  <si>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</si>
  <si>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</si>
  <si>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</si>
  <si>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</si>
  <si>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</si>
  <si>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</si>
  <si>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</si>
  <si>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</si>
  <si>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</si>
  <si>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</si>
  <si>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</si>
  <si>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</si>
  <si>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</si>
  <si>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</si>
  <si>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</si>
  <si>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</si>
  <si>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</si>
  <si>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</si>
  <si>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</si>
  <si>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</si>
  <si>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</si>
  <si>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</si>
  <si>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</si>
  <si>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</si>
  <si>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</si>
  <si>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</si>
  <si>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</si>
  <si>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</si>
  <si>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</si>
  <si>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</si>
  <si>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</si>
  <si>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</si>
  <si>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</si>
  <si>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</si>
  <si>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</si>
  <si>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</si>
  <si>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</si>
  <si>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</si>
  <si>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</si>
  <si>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</si>
  <si>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</si>
  <si>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</si>
  <si>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</si>
  <si>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</si>
  <si>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</si>
  <si>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</si>
  <si>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</si>
  <si>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</si>
  <si>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</si>
  <si>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</si>
  <si>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</si>
  <si>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</si>
  <si>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</si>
  <si>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</si>
  <si>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</si>
  <si>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</si>
  <si>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</si>
  <si>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</si>
  <si>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</si>
  <si>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</si>
  <si>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</si>
  <si>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</si>
  <si>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</si>
  <si>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</si>
  <si>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</si>
  <si>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</si>
  <si>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</si>
  <si>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</si>
  <si>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</si>
  <si>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</si>
  <si>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</si>
  <si>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</si>
  <si>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</si>
  <si>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</si>
  <si>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</si>
  <si>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</si>
  <si>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</si>
  <si>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</si>
  <si>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</si>
  <si>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</si>
  <si>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</si>
  <si>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</si>
  <si>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</si>
  <si>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</si>
  <si>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</si>
  <si>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</si>
  <si>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</si>
  <si>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</si>
  <si>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</si>
  <si>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</si>
  <si>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</si>
  <si>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</si>
  <si>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</si>
  <si>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</si>
  <si>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</si>
  <si>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</si>
  <si>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</si>
  <si>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</si>
  <si>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</si>
  <si>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</si>
  <si>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</si>
  <si>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</si>
  <si>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</si>
  <si>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</si>
  <si>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</si>
  <si>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</si>
  <si>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</si>
  <si>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</si>
  <si>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</si>
  <si>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</si>
  <si>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</si>
  <si>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</si>
  <si>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</si>
  <si>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</si>
  <si>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</si>
  <si>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</si>
  <si>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</si>
  <si>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</si>
  <si>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</si>
  <si>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</si>
  <si>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</si>
  <si>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</si>
  <si>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</si>
  <si>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</si>
  <si>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</si>
  <si>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</si>
  <si>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</si>
  <si>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</si>
  <si>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</si>
  <si>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</si>
  <si>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</si>
  <si>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</si>
  <si>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</si>
  <si>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</si>
  <si>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</si>
  <si>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</si>
  <si>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</si>
  <si>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</si>
  <si>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</si>
  <si>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</si>
  <si>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</si>
  <si>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</si>
  <si>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</si>
  <si>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</si>
  <si>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</si>
  <si>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</si>
  <si>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</si>
  <si>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</si>
  <si>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</si>
  <si>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</si>
  <si>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</si>
  <si>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</si>
  <si>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</si>
  <si>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</si>
  <si>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</si>
  <si>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</si>
  <si>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</si>
  <si>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</si>
  <si>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</si>
  <si>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</si>
  <si>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</si>
  <si>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</si>
  <si>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</si>
  <si>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</si>
  <si>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</si>
  <si>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</si>
  <si>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</si>
  <si>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</si>
  <si>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</si>
  <si>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</si>
  <si>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</si>
  <si>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</si>
  <si>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</si>
  <si>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</si>
  <si>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</si>
  <si>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</si>
  <si>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</si>
  <si>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</si>
  <si>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</si>
  <si>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</si>
  <si>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</si>
  <si>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</si>
  <si>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</si>
  <si>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</si>
  <si>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</si>
  <si>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</si>
  <si>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</si>
  <si>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</si>
  <si>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</si>
  <si>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</si>
  <si>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</si>
  <si>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</si>
  <si>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</si>
  <si>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</si>
  <si>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</si>
  <si>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</si>
  <si>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</si>
  <si>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</si>
  <si>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</si>
  <si>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</si>
  <si>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</si>
  <si>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</si>
  <si>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</si>
  <si>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</si>
  <si>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</si>
  <si>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</si>
  <si>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</si>
  <si>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</si>
  <si>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</si>
  <si>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</si>
  <si>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</si>
  <si>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</si>
  <si>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</si>
  <si>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</si>
  <si>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</si>
  <si>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</si>
  <si>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</si>
  <si>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</si>
  <si>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</si>
  <si>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</si>
  <si>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</si>
  <si>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</si>
  <si>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</si>
  <si>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</si>
  <si>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</si>
  <si>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</si>
  <si>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</si>
  <si>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</si>
  <si>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</si>
  <si>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</si>
  <si>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</si>
  <si>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</si>
  <si>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</si>
  <si>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</si>
  <si>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</si>
  <si>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</si>
  <si>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</si>
  <si>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</si>
  <si>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</si>
  <si>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</si>
  <si>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</si>
  <si>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</si>
  <si>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</si>
  <si>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</si>
  <si>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</si>
  <si>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</si>
  <si>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</si>
  <si>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</si>
  <si>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</si>
  <si>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</si>
  <si>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</si>
  <si>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</si>
  <si>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</si>
  <si>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</si>
  <si>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</si>
  <si>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</si>
  <si>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</si>
  <si>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</si>
  <si>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</si>
  <si>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</si>
  <si>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</si>
  <si>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</si>
  <si>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</si>
  <si>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</si>
  <si>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</si>
  <si>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</si>
  <si>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</si>
  <si>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</si>
  <si>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</si>
  <si>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</si>
  <si>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</si>
  <si>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</si>
  <si>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</si>
  <si>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</si>
  <si>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</si>
  <si>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</si>
  <si>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</si>
  <si>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</si>
  <si>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</si>
  <si>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</si>
  <si>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</si>
  <si>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</si>
  <si>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</si>
  <si>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</si>
  <si>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</si>
  <si>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</si>
  <si>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</si>
  <si>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</si>
  <si>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</si>
  <si>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</si>
  <si>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</si>
  <si>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</si>
  <si>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</si>
  <si>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</si>
  <si>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</si>
  <si>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</si>
  <si>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</si>
  <si>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</si>
  <si>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</si>
  <si>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</si>
  <si>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</si>
  <si>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</si>
  <si>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</si>
  <si>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</si>
  <si>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</si>
  <si>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</si>
  <si>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</si>
  <si>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</si>
  <si>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</si>
  <si>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</si>
  <si>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</si>
  <si>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</si>
  <si>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</si>
  <si>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</si>
  <si>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</si>
  <si>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</si>
  <si>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</si>
  <si>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</si>
  <si>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</si>
  <si>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</si>
  <si>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</si>
  <si>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</si>
  <si>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</si>
  <si>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</si>
  <si>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</si>
  <si>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</si>
  <si>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</si>
  <si>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</si>
  <si>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</si>
  <si>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</si>
  <si>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</si>
  <si>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</si>
  <si>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</si>
  <si>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</si>
  <si>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</si>
  <si>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</si>
  <si>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</si>
  <si>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</si>
  <si>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</si>
  <si>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</si>
  <si>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</si>
  <si>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</si>
  <si>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</si>
  <si>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</si>
  <si>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</si>
  <si>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</si>
  <si>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</si>
  <si>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</si>
  <si>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</si>
  <si>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</si>
  <si>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</si>
  <si>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</si>
  <si>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</si>
  <si>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</si>
  <si>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</si>
  <si>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</si>
  <si>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</si>
  <si>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</si>
  <si>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</si>
  <si>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</si>
  <si>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</si>
  <si>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</si>
  <si>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</si>
  <si>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</si>
  <si>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</si>
  <si>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</si>
  <si>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</si>
  <si>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</si>
  <si>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</si>
  <si>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</si>
  <si>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</si>
  <si>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</si>
  <si>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</si>
  <si>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</si>
  <si>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</si>
  <si>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</si>
  <si>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</si>
  <si>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</si>
  <si>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</si>
  <si>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</si>
  <si>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</si>
  <si>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</si>
  <si>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</si>
  <si>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</si>
  <si>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</si>
  <si>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</si>
  <si>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</si>
  <si>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</si>
  <si>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</si>
  <si>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</si>
  <si>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</si>
  <si>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</si>
  <si>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</si>
  <si>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</si>
  <si>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</si>
  <si>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</si>
  <si>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</si>
  <si>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</si>
  <si>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</si>
  <si>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</si>
  <si>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</si>
  <si>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</si>
  <si>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</si>
  <si>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</si>
  <si>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</si>
  <si>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</si>
  <si>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</si>
  <si>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</si>
  <si>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</si>
  <si>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</si>
  <si>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</si>
  <si>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</si>
  <si>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</si>
  <si>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</si>
  <si>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</si>
  <si>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</si>
  <si>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</si>
  <si>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</si>
  <si>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</si>
  <si>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</si>
  <si>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</si>
  <si>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</si>
  <si>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</si>
  <si>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</si>
  <si>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</si>
  <si>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</si>
  <si>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</si>
  <si>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</si>
  <si>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</si>
  <si>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</si>
  <si>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</si>
  <si>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</si>
  <si>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</si>
  <si>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</si>
  <si>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</si>
  <si>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</si>
  <si>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</si>
  <si>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</si>
  <si>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</si>
  <si>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</si>
  <si>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</si>
  <si>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</si>
  <si>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</si>
  <si>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</si>
  <si>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</si>
  <si>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</si>
  <si>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</si>
  <si>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</si>
  <si>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</si>
  <si>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</si>
  <si>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</si>
  <si>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</si>
  <si>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</si>
  <si>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</si>
  <si>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</si>
  <si>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</si>
  <si>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</si>
  <si>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</si>
  <si>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</si>
  <si>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</si>
  <si>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</si>
  <si>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</si>
  <si>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</si>
  <si>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</si>
  <si>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</si>
  <si>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</si>
  <si>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</si>
  <si>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</si>
  <si>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</si>
  <si>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</si>
  <si>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</si>
  <si>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</si>
  <si>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</si>
  <si>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</si>
  <si>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</si>
  <si>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</si>
  <si>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</si>
  <si>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</si>
  <si>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</si>
  <si>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</si>
  <si>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</si>
  <si>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</si>
  <si>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</si>
  <si>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</si>
  <si>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</si>
  <si>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</si>
  <si>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</si>
  <si>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</si>
  <si>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</si>
  <si>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</si>
  <si>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</si>
  <si>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</si>
  <si>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</si>
  <si>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</si>
  <si>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</si>
  <si>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</si>
  <si>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</si>
  <si>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</si>
  <si>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</si>
  <si>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</si>
  <si>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</si>
  <si>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</si>
  <si>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</si>
  <si>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</si>
  <si>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</si>
  <si>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</si>
  <si>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</si>
  <si>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</si>
  <si>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</si>
  <si>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</si>
  <si>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</si>
  <si>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</si>
  <si>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</si>
  <si>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</si>
  <si>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</si>
  <si>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</si>
  <si>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</si>
  <si>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</si>
  <si>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</si>
  <si>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</si>
  <si>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</si>
  <si>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</si>
  <si>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</si>
  <si>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</si>
  <si>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</si>
  <si>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</si>
  <si>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</si>
  <si>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</si>
  <si>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</si>
  <si>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</si>
  <si>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</si>
  <si>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</si>
  <si>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</si>
  <si>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</si>
  <si>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</si>
  <si>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</si>
  <si>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</si>
  <si>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</si>
  <si>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</si>
  <si>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</si>
  <si>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</si>
  <si>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</si>
  <si>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</si>
  <si>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</si>
  <si>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</si>
  <si>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</si>
  <si>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</si>
  <si>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</si>
  <si>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</si>
  <si>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</si>
  <si>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</si>
  <si>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</si>
  <si>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</si>
  <si>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</si>
  <si>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</si>
  <si>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</si>
  <si>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</si>
  <si>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</si>
  <si>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</si>
  <si>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</si>
  <si>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</si>
  <si>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</si>
  <si>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</si>
  <si>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</si>
  <si>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</si>
  <si>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</si>
  <si>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</si>
  <si>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</si>
  <si>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</si>
  <si>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</si>
  <si>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</si>
  <si>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</si>
  <si>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</si>
  <si>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</si>
  <si>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</si>
  <si>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</si>
  <si>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</si>
  <si>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</si>
  <si>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</si>
  <si>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</si>
  <si>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</si>
  <si>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</si>
  <si>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</si>
  <si>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</si>
  <si>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</si>
  <si>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</si>
  <si>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</si>
  <si>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</si>
  <si>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</si>
  <si>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</si>
  <si>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</si>
  <si>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</si>
  <si>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</si>
  <si>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</si>
  <si>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</si>
  <si>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</si>
  <si>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</si>
  <si>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</si>
  <si>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</si>
  <si>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</si>
  <si>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</si>
  <si>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</si>
  <si>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</si>
  <si>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</si>
  <si>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</si>
  <si>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</si>
  <si>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</si>
  <si>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</si>
  <si>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</si>
  <si>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</si>
  <si>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</si>
  <si>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</si>
  <si>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</si>
  <si>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</si>
  <si>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</si>
  <si>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</si>
  <si>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</si>
  <si>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</si>
  <si>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</si>
  <si>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</si>
  <si>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</si>
  <si>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</si>
  <si>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</si>
  <si>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</si>
  <si>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</si>
  <si>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</si>
  <si>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</si>
  <si>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</si>
  <si>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</si>
  <si>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</si>
  <si>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</si>
  <si>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</si>
  <si>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</si>
  <si>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</si>
  <si>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</si>
  <si>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</si>
  <si>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</si>
  <si>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</si>
  <si>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</si>
  <si>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</si>
  <si>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</si>
  <si>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</si>
  <si>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</si>
  <si>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</si>
  <si>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</si>
  <si>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</si>
  <si>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</si>
  <si>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</si>
  <si>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</si>
  <si>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</si>
  <si>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</si>
  <si>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</si>
  <si>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</si>
  <si>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</si>
  <si>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</si>
  <si>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</si>
  <si>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</si>
  <si>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</si>
  <si>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</si>
  <si>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</si>
  <si>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</si>
  <si>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</si>
  <si>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</si>
  <si>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</si>
  <si>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</si>
  <si>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</si>
  <si>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</si>
  <si>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</si>
  <si>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</si>
  <si>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</si>
  <si>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</si>
  <si>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</si>
  <si>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</si>
  <si>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</si>
  <si>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</si>
  <si>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</si>
  <si>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</si>
  <si>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</si>
  <si>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</si>
  <si>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</si>
  <si>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</si>
  <si>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</si>
  <si>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</si>
  <si>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</si>
  <si>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</si>
  <si>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</si>
  <si>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</si>
  <si>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</si>
  <si>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</si>
  <si>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</si>
  <si>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</si>
  <si>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</si>
  <si>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</si>
  <si>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</si>
  <si>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</si>
  <si>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</si>
  <si>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</si>
  <si>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</si>
  <si>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</si>
  <si>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</si>
  <si>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</si>
  <si>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</si>
  <si>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</si>
  <si>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</si>
  <si>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</si>
  <si>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</si>
  <si>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</si>
  <si>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</si>
  <si>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</si>
  <si>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</si>
  <si>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</si>
  <si>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</si>
  <si>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</si>
  <si>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</si>
  <si>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</si>
  <si>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</si>
  <si>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</si>
  <si>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</si>
  <si>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</si>
  <si>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</si>
  <si>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</si>
  <si>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</si>
  <si>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</si>
  <si>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</si>
  <si>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</si>
  <si>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</si>
  <si>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</si>
  <si>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</si>
  <si>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</si>
  <si>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</si>
  <si>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</si>
  <si>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</si>
  <si>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</si>
  <si>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</si>
  <si>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</si>
  <si>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</si>
  <si>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</si>
  <si>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</si>
  <si>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</si>
  <si>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</si>
  <si>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</si>
  <si>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</si>
  <si>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</si>
  <si>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</si>
  <si>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</si>
  <si>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</si>
  <si>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</si>
  <si>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</si>
  <si>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</si>
  <si>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</si>
  <si>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</si>
  <si>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</si>
  <si>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</si>
  <si>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</si>
  <si>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</si>
  <si>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</si>
  <si>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</si>
  <si>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</si>
  <si>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</si>
  <si>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</si>
  <si>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</si>
  <si>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</si>
  <si>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</si>
  <si>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</si>
  <si>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</si>
  <si>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</si>
  <si>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</si>
  <si>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</si>
  <si>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</si>
  <si>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</si>
  <si>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</si>
  <si>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</si>
  <si>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</si>
  <si>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</si>
  <si>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</si>
  <si>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</si>
  <si>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</si>
  <si>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</si>
  <si>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</si>
  <si>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</si>
  <si>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</si>
  <si>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</si>
  <si>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</si>
  <si>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</si>
  <si>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</si>
  <si>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</si>
  <si>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</si>
  <si>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</si>
  <si>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</si>
  <si>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</si>
  <si>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</si>
  <si>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</si>
  <si>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</si>
  <si>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</si>
  <si>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</si>
  <si>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</si>
  <si>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</si>
  <si>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</si>
  <si>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</si>
  <si>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</si>
  <si>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</si>
  <si>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</si>
  <si>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</si>
  <si>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</si>
  <si>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</si>
  <si>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</si>
  <si>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</si>
  <si>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</si>
  <si>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</si>
  <si>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</si>
  <si>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</si>
  <si>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</si>
  <si>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</si>
  <si>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</si>
  <si>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</si>
  <si>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</si>
  <si>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</si>
  <si>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</si>
  <si>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</si>
  <si>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</si>
  <si>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</si>
  <si>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</si>
  <si>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</si>
  <si>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</si>
  <si>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</si>
  <si>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</si>
  <si>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</si>
  <si>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</si>
  <si>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</si>
  <si>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</si>
  <si>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</si>
  <si>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</si>
  <si>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</si>
  <si>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</si>
  <si>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</si>
  <si>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</si>
  <si>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</si>
  <si>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</si>
  <si>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</si>
  <si>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</si>
  <si>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</si>
  <si>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</si>
  <si>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</si>
  <si>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</si>
  <si>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</si>
  <si>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</si>
  <si>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</si>
  <si>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</si>
  <si>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</si>
  <si>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</si>
  <si>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</si>
  <si>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</si>
  <si>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</si>
  <si>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</si>
  <si>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</si>
  <si>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</si>
  <si>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</si>
  <si>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</si>
  <si>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</si>
  <si>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</si>
  <si>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</si>
  <si>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</si>
  <si>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</si>
  <si>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</si>
  <si>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</si>
  <si>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</si>
  <si>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</si>
  <si>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</si>
  <si>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</si>
  <si>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</si>
  <si>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</si>
  <si>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</si>
  <si>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</si>
  <si>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</si>
  <si>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</si>
  <si>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</si>
  <si>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</si>
  <si>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</si>
  <si>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</si>
  <si>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</si>
  <si>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</si>
  <si>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</si>
  <si>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</si>
  <si>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</si>
  <si>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</si>
  <si>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</si>
  <si>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</si>
  <si>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</si>
  <si>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</si>
  <si>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</si>
  <si>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</si>
  <si>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</si>
  <si>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</si>
  <si>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</si>
  <si>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</si>
  <si>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</si>
  <si>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</si>
  <si>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</si>
  <si>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</si>
  <si>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</si>
  <si>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</si>
  <si>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</si>
  <si>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</si>
  <si>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</si>
  <si>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</si>
  <si>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</si>
  <si>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</si>
  <si>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</si>
  <si>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</si>
  <si>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</si>
  <si>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</si>
  <si>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</si>
  <si>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</si>
  <si>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</si>
  <si>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</si>
  <si>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</si>
  <si>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</si>
  <si>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</si>
  <si>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</si>
  <si>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</si>
  <si>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</si>
  <si>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</si>
  <si>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</si>
  <si>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</si>
  <si>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</si>
  <si>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</si>
  <si>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</si>
  <si>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</si>
  <si>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</si>
  <si>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</si>
  <si>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</si>
  <si>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</si>
  <si>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</si>
  <si>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</si>
  <si>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</si>
  <si>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</si>
  <si>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</si>
  <si>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</si>
  <si>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</si>
  <si>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</si>
  <si>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</si>
  <si>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</si>
  <si>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</si>
  <si>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</si>
  <si>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</si>
  <si>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</si>
  <si>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</si>
  <si>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</si>
  <si>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</si>
  <si>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</si>
  <si>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</si>
  <si>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</si>
  <si>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</si>
  <si>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</si>
  <si>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</si>
  <si>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</si>
  <si>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</si>
  <si>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</si>
  <si>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</si>
  <si>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</si>
  <si>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</si>
  <si>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</si>
  <si>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</si>
  <si>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</si>
  <si>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</si>
  <si>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</si>
  <si>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</si>
  <si>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</si>
  <si>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</si>
  <si>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</si>
  <si>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</si>
  <si>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</si>
  <si>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</si>
  <si>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</si>
  <si>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</si>
  <si>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</si>
  <si>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</si>
  <si>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</si>
  <si>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</si>
  <si>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</si>
  <si>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</si>
  <si>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</si>
  <si>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</si>
  <si>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</si>
  <si>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</si>
  <si>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</si>
  <si>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</si>
  <si>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</si>
  <si>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</si>
  <si>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</si>
  <si>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</si>
  <si>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</si>
  <si>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</si>
  <si>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</si>
  <si>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</si>
  <si>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</si>
  <si>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</si>
  <si>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</si>
  <si>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</si>
  <si>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</si>
  <si>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</si>
  <si>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</si>
  <si>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</si>
  <si>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</si>
  <si>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</si>
  <si>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</si>
  <si>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</si>
  <si>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</si>
  <si>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</si>
  <si>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</si>
  <si>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</si>
  <si>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</si>
  <si>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</si>
  <si>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</si>
  <si>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</si>
  <si>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</si>
  <si>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</si>
  <si>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</si>
  <si>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</si>
  <si>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</si>
  <si>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</si>
  <si>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</si>
  <si>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</si>
  <si>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</si>
  <si>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</si>
  <si>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</si>
  <si>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</si>
  <si>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</si>
  <si>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</si>
  <si>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</si>
  <si>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</si>
  <si>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</si>
  <si>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</si>
  <si>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</si>
  <si>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</si>
  <si>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</si>
  <si>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</si>
  <si>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</si>
  <si>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</si>
  <si>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</si>
  <si>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</si>
  <si>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</si>
  <si>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</si>
  <si>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</si>
  <si>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</si>
  <si>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</si>
  <si>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</si>
  <si>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</si>
  <si>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</si>
  <si>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</si>
  <si>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</si>
  <si>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</si>
  <si>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</si>
  <si>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</si>
  <si>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</si>
  <si>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</si>
  <si>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</si>
  <si>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</si>
  <si>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</si>
  <si>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</si>
  <si>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</si>
  <si>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</si>
  <si>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</si>
  <si>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</si>
  <si>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</si>
  <si>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</si>
  <si>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</si>
  <si>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</si>
  <si>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</si>
  <si>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</si>
  <si>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</si>
  <si>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</si>
  <si>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</si>
  <si>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</si>
  <si>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</si>
  <si>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</si>
  <si>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</si>
  <si>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</si>
  <si>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</si>
  <si>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</si>
  <si>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</si>
  <si>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</si>
  <si>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</si>
  <si>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</si>
  <si>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</si>
  <si>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</si>
  <si>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</si>
  <si>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</si>
  <si>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</si>
  <si>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</si>
  <si>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</si>
  <si>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</si>
  <si>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</si>
  <si>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</si>
  <si>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</si>
  <si>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</si>
  <si>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</si>
  <si>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</si>
  <si>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</si>
  <si>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</si>
  <si>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</si>
  <si>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</si>
  <si>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</si>
  <si>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</si>
  <si>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</si>
  <si>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</si>
  <si>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</si>
  <si>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</si>
  <si>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</si>
  <si>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</si>
  <si>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</si>
  <si>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</si>
  <si>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</si>
  <si>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</si>
  <si>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</si>
  <si>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</si>
  <si>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</si>
  <si>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</si>
  <si>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</si>
  <si>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</si>
  <si>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</si>
  <si>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</si>
  <si>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</si>
  <si>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</si>
  <si>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</si>
  <si>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</si>
  <si>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</si>
  <si>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</si>
  <si>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</si>
  <si>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</si>
  <si>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</si>
  <si>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</si>
  <si>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</si>
  <si>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</si>
  <si>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</si>
  <si>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</si>
  <si>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</si>
  <si>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</si>
  <si>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</si>
  <si>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</si>
  <si>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</si>
  <si>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</si>
  <si>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</si>
  <si>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</si>
  <si>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</si>
  <si>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</si>
  <si>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</si>
  <si>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</si>
  <si>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</si>
  <si>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</si>
  <si>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</si>
  <si>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</si>
  <si>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</si>
  <si>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</si>
  <si>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</si>
  <si>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</si>
  <si>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</si>
  <si>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</si>
  <si>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</si>
  <si>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</si>
  <si>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</si>
  <si>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</si>
  <si>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</si>
  <si>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</si>
  <si>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</si>
  <si>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</si>
  <si>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</si>
  <si>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</si>
  <si>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</si>
  <si>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</si>
  <si>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</si>
  <si>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</si>
  <si>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</si>
  <si>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</si>
  <si>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</si>
  <si>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</si>
  <si>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</si>
  <si>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</si>
  <si>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</si>
  <si>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</si>
  <si>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</si>
  <si>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</si>
  <si>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</si>
  <si>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</si>
  <si>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</si>
  <si>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</si>
  <si>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</si>
  <si>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</si>
  <si>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</si>
  <si>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</si>
  <si>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</si>
  <si>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</si>
  <si>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</si>
  <si>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</si>
  <si>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</si>
  <si>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</si>
  <si>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</si>
  <si>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</si>
  <si>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</si>
  <si>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</si>
  <si>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</si>
  <si>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</si>
  <si>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</si>
  <si>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</si>
  <si>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</si>
  <si>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</si>
  <si>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</si>
  <si>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</si>
  <si>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</si>
  <si>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</si>
  <si>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</si>
  <si>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</si>
  <si>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</si>
  <si>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</si>
  <si>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</si>
  <si>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</si>
  <si>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</si>
  <si>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</si>
  <si>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</si>
  <si>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</si>
  <si>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</si>
  <si>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</si>
  <si>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</si>
  <si>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</si>
  <si>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</si>
  <si>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</si>
  <si>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</si>
  <si>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</si>
  <si>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</si>
  <si>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</si>
  <si>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</si>
  <si>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</si>
  <si>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</si>
  <si>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</si>
  <si>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</si>
  <si>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</si>
  <si>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</si>
  <si>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</si>
  <si>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</si>
  <si>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</si>
  <si>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</si>
  <si>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</si>
  <si>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</si>
  <si>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</si>
  <si>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</si>
  <si>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</si>
  <si>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</si>
  <si>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</si>
  <si>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</si>
  <si>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</si>
  <si>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</si>
  <si>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</si>
  <si>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</si>
  <si>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</si>
  <si>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</si>
  <si>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</si>
  <si>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</si>
  <si>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</si>
  <si>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</si>
  <si>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</si>
  <si>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</si>
  <si>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</si>
  <si>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</si>
  <si>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</si>
  <si>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</si>
  <si>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</si>
  <si>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</si>
  <si>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</si>
  <si>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</si>
  <si>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</si>
  <si>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</si>
  <si>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</si>
  <si>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</si>
  <si>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</si>
  <si>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</si>
  <si>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</si>
  <si>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</si>
  <si>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</si>
  <si>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</si>
  <si>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</si>
  <si>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</si>
  <si>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</si>
  <si>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</si>
  <si>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</si>
  <si>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</si>
  <si>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</si>
  <si>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</si>
  <si>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</si>
  <si>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</si>
  <si>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</si>
  <si>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</si>
  <si>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</si>
  <si>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</si>
  <si>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</si>
  <si>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</si>
  <si>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</si>
  <si>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</si>
  <si>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</si>
  <si>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</si>
  <si>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</si>
  <si>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</si>
  <si>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</si>
  <si>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</si>
  <si>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</si>
  <si>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</si>
  <si>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</si>
  <si>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</si>
  <si>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</si>
  <si>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</si>
  <si>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</si>
  <si>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</si>
  <si>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</si>
  <si>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</si>
  <si>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</si>
  <si>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</si>
  <si>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</si>
  <si>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</si>
  <si>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</si>
  <si>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</si>
  <si>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</si>
  <si>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</si>
  <si>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</si>
  <si>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</si>
  <si>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</si>
  <si>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</si>
  <si>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</si>
  <si>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</si>
  <si>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</si>
  <si>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</si>
  <si>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</si>
  <si>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</si>
  <si>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</si>
  <si>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</si>
  <si>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</si>
  <si>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</si>
  <si>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</si>
  <si>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</si>
  <si>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</si>
  <si>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</si>
  <si>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</si>
  <si>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</si>
  <si>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</si>
  <si>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</si>
  <si>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</si>
  <si>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</si>
  <si>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</si>
  <si>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</si>
  <si>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</si>
  <si>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</si>
  <si>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</si>
  <si>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</si>
  <si>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</si>
  <si>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</si>
  <si>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</si>
  <si>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</si>
  <si>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</si>
  <si>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</si>
  <si>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</si>
  <si>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</si>
  <si>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</si>
  <si>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</si>
  <si>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</si>
  <si>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</si>
  <si>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</si>
  <si>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</si>
  <si>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</si>
  <si>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</si>
  <si>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</si>
  <si>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</si>
  <si>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</si>
  <si>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</si>
  <si>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</si>
  <si>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</si>
  <si>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</si>
  <si>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</si>
  <si>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</si>
  <si>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</si>
  <si>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</si>
  <si>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</si>
  <si>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</si>
  <si>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</si>
  <si>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</si>
  <si>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</si>
  <si>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</si>
  <si>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</si>
  <si>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</si>
  <si>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</si>
  <si>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</si>
  <si>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</si>
  <si>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</si>
  <si>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</si>
  <si>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</si>
  <si>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</si>
  <si>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</si>
  <si>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</si>
  <si>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</si>
  <si>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</si>
  <si>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</si>
  <si>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</si>
  <si>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</si>
  <si>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</si>
  <si>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</si>
  <si>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</si>
  <si>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</si>
  <si>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</si>
  <si>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</si>
  <si>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</si>
  <si>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</si>
  <si>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</si>
  <si>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</si>
  <si>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</si>
  <si>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</si>
  <si>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</si>
  <si>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</si>
  <si>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</si>
  <si>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</si>
  <si>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</si>
  <si>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</si>
  <si>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</si>
  <si>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</si>
  <si>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</si>
  <si>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</si>
  <si>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</si>
  <si>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</si>
  <si>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</si>
  <si>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</si>
  <si>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</si>
  <si>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</si>
  <si>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</si>
  <si>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</si>
  <si>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</si>
  <si>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</si>
  <si>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</si>
  <si>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</si>
  <si>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</si>
  <si>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</si>
  <si>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</si>
  <si>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</si>
  <si>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</si>
  <si>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</si>
  <si>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</si>
  <si>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</si>
  <si>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</si>
  <si>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</si>
  <si>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</si>
  <si>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</si>
  <si>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</si>
  <si>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</si>
  <si>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</si>
  <si>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</si>
  <si>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</si>
  <si>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</si>
  <si>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</si>
  <si>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</si>
  <si>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</si>
  <si>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</si>
  <si>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</si>
  <si>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</si>
  <si>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</si>
  <si>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</si>
  <si>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</si>
  <si>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</si>
  <si>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</si>
  <si>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</si>
  <si>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</si>
  <si>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</si>
  <si>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</si>
  <si>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</si>
  <si>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</si>
  <si>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</si>
  <si>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</si>
  <si>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</si>
  <si>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</si>
  <si>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</si>
  <si>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</si>
  <si>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</si>
  <si>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</si>
  <si>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</si>
  <si>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</si>
  <si>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</si>
  <si>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</si>
  <si>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</si>
  <si>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</si>
  <si>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</si>
  <si>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</si>
  <si>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</si>
  <si>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</si>
  <si>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</si>
  <si>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</si>
  <si>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</si>
  <si>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</si>
  <si>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</si>
  <si>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</si>
  <si>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</si>
  <si>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</si>
  <si>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</si>
  <si>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</si>
  <si>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</si>
  <si>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</si>
  <si>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</si>
  <si>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</si>
  <si>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</si>
  <si>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</si>
  <si>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</si>
  <si>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</si>
  <si>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</si>
  <si>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</si>
  <si>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</si>
  <si>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</si>
  <si>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</si>
  <si>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</si>
  <si>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</si>
  <si>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</si>
  <si>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</si>
  <si>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</si>
  <si>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</si>
  <si>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</si>
  <si>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</si>
  <si>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</si>
  <si>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</si>
  <si>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</si>
  <si>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</si>
  <si>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</si>
  <si>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</si>
  <si>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</si>
  <si>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</si>
  <si>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</si>
  <si>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</si>
  <si>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</si>
  <si>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</si>
  <si>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</si>
  <si>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</si>
  <si>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</si>
  <si>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</si>
  <si>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</si>
  <si>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</si>
  <si>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</si>
  <si>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</si>
  <si>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</si>
  <si>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</si>
  <si>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</si>
  <si>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</si>
  <si>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</si>
  <si>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</si>
  <si>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</si>
  <si>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</si>
  <si>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</si>
  <si>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</si>
  <si>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</si>
  <si>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</si>
  <si>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</si>
  <si>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</si>
  <si>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</si>
  <si>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</si>
  <si>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</si>
  <si>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</si>
  <si>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</si>
  <si>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</si>
  <si>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</si>
  <si>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</si>
  <si>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</si>
  <si>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</si>
  <si>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</si>
  <si>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</si>
  <si>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</si>
  <si>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</si>
  <si>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</si>
  <si>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</si>
  <si>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</si>
  <si>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Пећинци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</si>
</sst>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276</c:v>
                </c:pt>
                <c:pt idx="1">
                  <c:v>359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293</c:v>
                </c:pt>
                <c:pt idx="1">
                  <c:v>369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1400</c:v>
                </c:pt>
                <c:pt idx="1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584</c:v>
                </c:pt>
                <c:pt idx="1">
                  <c:v>527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</c:v>
                </c:pt>
                <c:pt idx="1">
                  <c:v>28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111.624</c:v>
                </c:pt>
                <c:pt idx="1">
                  <c:v>139.184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5803</c:v>
                </c:pt>
                <c:pt idx="1">
                  <c:v>5497</c:v>
                </c:pt>
                <c:pt idx="2">
                  <c:v>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10.5</c:v>
                </c:pt>
                <c:pt idx="1">
                  <c:v>5.3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195712"/>
        <c:axId val="308198016"/>
      </c:barChart>
      <c:catAx>
        <c:axId val="3081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198016"/>
        <c:crosses val="autoZero"/>
        <c:auto val="1"/>
        <c:lblAlgn val="ctr"/>
        <c:lblOffset val="100"/>
        <c:noMultiLvlLbl val="0"/>
      </c:catAx>
      <c:valAx>
        <c:axId val="30819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1957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12.1</c:v>
                </c:pt>
                <c:pt idx="1">
                  <c:v>15.8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920704"/>
        <c:axId val="310922624"/>
      </c:barChart>
      <c:catAx>
        <c:axId val="3109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922624"/>
        <c:crosses val="autoZero"/>
        <c:auto val="1"/>
        <c:lblAlgn val="ctr"/>
        <c:lblOffset val="100"/>
        <c:noMultiLvlLbl val="0"/>
      </c:catAx>
      <c:valAx>
        <c:axId val="3109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920704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18.911719939117198</c:v>
                </c:pt>
                <c:pt idx="1">
                  <c:v>62.084148727984342</c:v>
                </c:pt>
                <c:pt idx="2">
                  <c:v>19.004131332898456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54</c:v>
                </c:pt>
                <c:pt idx="1">
                  <c:v>95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6</c:v>
                </c:pt>
                <c:pt idx="1">
                  <c:v>18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19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3619584"/>
        <c:axId val="313621120"/>
      </c:barChart>
      <c:catAx>
        <c:axId val="3136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21120"/>
        <c:crosses val="autoZero"/>
        <c:auto val="1"/>
        <c:lblAlgn val="ctr"/>
        <c:lblOffset val="100"/>
        <c:noMultiLvlLbl val="0"/>
      </c:catAx>
      <c:valAx>
        <c:axId val="3136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361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5045376"/>
        <c:axId val="315046912"/>
      </c:barChart>
      <c:catAx>
        <c:axId val="3150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46912"/>
        <c:crosses val="autoZero"/>
        <c:auto val="1"/>
        <c:lblAlgn val="ctr"/>
        <c:lblOffset val="100"/>
        <c:noMultiLvlLbl val="0"/>
      </c:catAx>
      <c:valAx>
        <c:axId val="3150469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50453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124.4</c:v>
                </c:pt>
                <c:pt idx="1">
                  <c:v>114.3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109.8</c:v>
                </c:pt>
                <c:pt idx="1">
                  <c:v>125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074432"/>
        <c:axId val="315075968"/>
      </c:barChart>
      <c:catAx>
        <c:axId val="31507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75968"/>
        <c:crosses val="autoZero"/>
        <c:auto val="1"/>
        <c:lblAlgn val="ctr"/>
        <c:lblOffset val="100"/>
        <c:noMultiLvlLbl val="0"/>
      </c:catAx>
      <c:valAx>
        <c:axId val="315075968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744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275</c:v>
                </c:pt>
                <c:pt idx="1">
                  <c:v>251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388288"/>
        <c:axId val="315612544"/>
      </c:barChart>
      <c:catAx>
        <c:axId val="3153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612544"/>
        <c:crosses val="autoZero"/>
        <c:auto val="1"/>
        <c:lblAlgn val="ctr"/>
        <c:lblOffset val="100"/>
        <c:noMultiLvlLbl val="0"/>
      </c:catAx>
      <c:valAx>
        <c:axId val="31561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38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</c:v>
                </c:pt>
                <c:pt idx="1">
                  <c:v>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976704"/>
        <c:axId val="316019456"/>
      </c:barChart>
      <c:catAx>
        <c:axId val="3159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019456"/>
        <c:crosses val="autoZero"/>
        <c:auto val="1"/>
        <c:lblAlgn val="ctr"/>
        <c:lblOffset val="100"/>
        <c:noMultiLvlLbl val="0"/>
      </c:catAx>
      <c:valAx>
        <c:axId val="31601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976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19</c:v>
                </c:pt>
                <c:pt idx="1">
                  <c:v>30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68</c:v>
                </c:pt>
                <c:pt idx="1">
                  <c:v>75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516992"/>
        <c:axId val="316691968"/>
      </c:barChart>
      <c:catAx>
        <c:axId val="3165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691968"/>
        <c:crosses val="autoZero"/>
        <c:auto val="1"/>
        <c:lblAlgn val="ctr"/>
        <c:lblOffset val="100"/>
        <c:noMultiLvlLbl val="0"/>
      </c:catAx>
      <c:valAx>
        <c:axId val="3166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516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2.4353120243531201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2.4679278103935638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2.6092628832354858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2.440747988693194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2.582083061535116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2.7342900630571862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2.9571646010002173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3.1365514242226569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3.0441400304414001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3.1202435312024352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3.4464013916068708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3.9519460752337463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3.6910197869101977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3.576864535768645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2.9952163513807348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1.7666884105240268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1.4948901935203305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0.83170254403131105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8178048"/>
        <c:axId val="318179584"/>
      </c:barChart>
      <c:catAx>
        <c:axId val="3181780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8179584"/>
        <c:crosses val="autoZero"/>
        <c:auto val="1"/>
        <c:lblAlgn val="ctr"/>
        <c:lblOffset val="100"/>
        <c:noMultiLvlLbl val="0"/>
      </c:catAx>
      <c:valAx>
        <c:axId val="3181795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8178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2.8701891715590344</c:v>
                </c:pt>
                <c:pt idx="1">
                  <c:v>2.7777777777777777</c:v>
                </c:pt>
                <c:pt idx="2">
                  <c:v>2.7614698847575561</c:v>
                </c:pt>
                <c:pt idx="3">
                  <c:v>2.582083061535116</c:v>
                </c:pt>
                <c:pt idx="4">
                  <c:v>2.603826918895412</c:v>
                </c:pt>
                <c:pt idx="5">
                  <c:v>2.9245488149597736</c:v>
                </c:pt>
                <c:pt idx="6">
                  <c:v>3.6149162861491626</c:v>
                </c:pt>
                <c:pt idx="7">
                  <c:v>3.7562513589910846</c:v>
                </c:pt>
                <c:pt idx="8">
                  <c:v>3.658404000869754</c:v>
                </c:pt>
                <c:pt idx="9">
                  <c:v>3.7562513589910846</c:v>
                </c:pt>
                <c:pt idx="10">
                  <c:v>3.3431180691454663</c:v>
                </c:pt>
                <c:pt idx="11">
                  <c:v>3.8975864318330071</c:v>
                </c:pt>
                <c:pt idx="12">
                  <c:v>3.8323548597521198</c:v>
                </c:pt>
                <c:pt idx="13">
                  <c:v>3.3920417482061316</c:v>
                </c:pt>
                <c:pt idx="14">
                  <c:v>2.3809523809523809</c:v>
                </c:pt>
                <c:pt idx="15">
                  <c:v>1.1959121548162643</c:v>
                </c:pt>
                <c:pt idx="16">
                  <c:v>0.88606218743205045</c:v>
                </c:pt>
                <c:pt idx="17">
                  <c:v>0.48380082626657966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9107072"/>
        <c:axId val="319127552"/>
      </c:barChart>
      <c:catAx>
        <c:axId val="319107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9127552"/>
        <c:crosses val="autoZero"/>
        <c:auto val="1"/>
        <c:lblAlgn val="ctr"/>
        <c:lblOffset val="100"/>
        <c:noMultiLvlLbl val="0"/>
      </c:catAx>
      <c:valAx>
        <c:axId val="3191275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107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0.1174474748792901</c:v>
                </c:pt>
                <c:pt idx="1">
                  <c:v>6.4168377823408618E-2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2.0879551089651573</c:v>
                </c:pt>
                <c:pt idx="1">
                  <c:v>1.1036960985626283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298-411D-9B82-05ED339DD625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298-411D-9B82-05ED339DD6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9.1870024794466918</c:v>
                </c:pt>
                <c:pt idx="1">
                  <c:v>5.4671457905544143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298-411D-9B82-05ED339DD625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298-411D-9B82-05ED339DD6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24.807516638392276</c:v>
                </c:pt>
                <c:pt idx="1">
                  <c:v>20.777720739219713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298-411D-9B82-05ED339DD62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298-411D-9B82-05ED339DD625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51.102701291922223</c:v>
                </c:pt>
                <c:pt idx="1">
                  <c:v>63.667864476386036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298-411D-9B82-05ED339DD625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298-411D-9B82-05ED339DD6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5.2198877724128927</c:v>
                </c:pt>
                <c:pt idx="1">
                  <c:v>3.6447638603696095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298-411D-9B82-05ED339DD625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298-411D-9B82-05ED339DD6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7.47748923398147</c:v>
                </c:pt>
                <c:pt idx="1">
                  <c:v>5.2746406570841886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9271680"/>
        <c:axId val="319273216"/>
      </c:barChart>
      <c:catAx>
        <c:axId val="319271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273216"/>
        <c:crosses val="autoZero"/>
        <c:auto val="1"/>
        <c:lblAlgn val="ctr"/>
        <c:lblOffset val="100"/>
        <c:noMultiLvlLbl val="0"/>
      </c:catAx>
      <c:valAx>
        <c:axId val="319273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2716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236-46C2-84EB-8E044A8752A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236-46C2-84EB-8E044A8752A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32.376353908390968</c:v>
                </c:pt>
                <c:pt idx="1">
                  <c:v>28.580595482546201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236-46C2-84EB-8E044A8752A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236-46C2-84EB-8E044A8752A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32.715646613597812</c:v>
                </c:pt>
                <c:pt idx="1">
                  <c:v>42.440965092402465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236-46C2-84EB-8E044A8752A0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236-46C2-84EB-8E044A8752A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34.738353125407805</c:v>
                </c:pt>
                <c:pt idx="1">
                  <c:v>28.850102669404514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0.16964635260341901</c:v>
                </c:pt>
                <c:pt idx="1">
                  <c:v>0.12833675564681724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0246912"/>
        <c:axId val="320270336"/>
      </c:barChart>
      <c:catAx>
        <c:axId val="32024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70336"/>
        <c:crosses val="autoZero"/>
        <c:auto val="1"/>
        <c:lblAlgn val="ctr"/>
        <c:lblOffset val="100"/>
        <c:noMultiLvlLbl val="0"/>
      </c:catAx>
      <c:valAx>
        <c:axId val="32027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46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329</c:v>
                </c:pt>
                <c:pt idx="1">
                  <c:v>284</c:v>
                </c:pt>
                <c:pt idx="2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265</c:v>
                </c:pt>
                <c:pt idx="1">
                  <c:v>235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17</c:v>
                </c:pt>
                <c:pt idx="4">
                  <c:v>27</c:v>
                </c:pt>
                <c:pt idx="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19</c:v>
                </c:pt>
                <c:pt idx="4">
                  <c:v>15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0560128"/>
        <c:axId val="320566400"/>
      </c:barChart>
      <c:catAx>
        <c:axId val="32056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566400"/>
        <c:crosses val="autoZero"/>
        <c:auto val="1"/>
        <c:lblAlgn val="ctr"/>
        <c:lblOffset val="100"/>
        <c:noMultiLvlLbl val="0"/>
      </c:catAx>
      <c:valAx>
        <c:axId val="320566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56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1.36</c:v>
                </c:pt>
                <c:pt idx="1">
                  <c:v>0.62</c:v>
                </c:pt>
                <c:pt idx="4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0592128"/>
        <c:axId val="320594688"/>
      </c:barChart>
      <c:catAx>
        <c:axId val="32059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594688"/>
        <c:crosses val="autoZero"/>
        <c:auto val="1"/>
        <c:lblAlgn val="ctr"/>
        <c:lblOffset val="100"/>
        <c:noMultiLvlLbl val="0"/>
      </c:catAx>
      <c:valAx>
        <c:axId val="3205946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592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25</c:v>
                </c:pt>
                <c:pt idx="1">
                  <c:v>63.754457463066736</c:v>
                </c:pt>
                <c:pt idx="2">
                  <c:v>13.740704817329455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75</c:v>
                </c:pt>
                <c:pt idx="1">
                  <c:v>36.245542536933264</c:v>
                </c:pt>
                <c:pt idx="2">
                  <c:v>86.259295182670542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0766336"/>
        <c:axId val="320767872"/>
      </c:barChart>
      <c:catAx>
        <c:axId val="320766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767872"/>
        <c:crosses val="autoZero"/>
        <c:auto val="1"/>
        <c:lblAlgn val="ctr"/>
        <c:lblOffset val="100"/>
        <c:noMultiLvlLbl val="0"/>
      </c:catAx>
      <c:valAx>
        <c:axId val="320767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7663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84</c:v>
                </c:pt>
                <c:pt idx="1">
                  <c:v>94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94</c:v>
                </c:pt>
                <c:pt idx="1">
                  <c:v>115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251584"/>
        <c:axId val="321288448"/>
      </c:barChart>
      <c:catAx>
        <c:axId val="32125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288448"/>
        <c:crosses val="autoZero"/>
        <c:auto val="1"/>
        <c:lblAlgn val="ctr"/>
        <c:lblOffset val="100"/>
        <c:noMultiLvlLbl val="0"/>
      </c:catAx>
      <c:valAx>
        <c:axId val="32128844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125158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145</c:v>
                </c:pt>
                <c:pt idx="1">
                  <c:v>186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165</c:v>
                </c:pt>
                <c:pt idx="1">
                  <c:v>198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774720"/>
        <c:axId val="321776256"/>
      </c:barChart>
      <c:catAx>
        <c:axId val="32177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776256"/>
        <c:crosses val="autoZero"/>
        <c:auto val="1"/>
        <c:lblAlgn val="ctr"/>
        <c:lblOffset val="100"/>
        <c:noMultiLvlLbl val="0"/>
      </c:catAx>
      <c:valAx>
        <c:axId val="32177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1774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22.021660649819495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26.965939412964996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18.756867053837702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15.649034688431957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9.4176738345628639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7.1888243603829851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2259200"/>
        <c:axId val="322265472"/>
      </c:barChart>
      <c:catAx>
        <c:axId val="322259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265472"/>
        <c:crosses val="autoZero"/>
        <c:auto val="1"/>
        <c:lblAlgn val="ctr"/>
        <c:lblOffset val="100"/>
        <c:noMultiLvlLbl val="0"/>
      </c:catAx>
      <c:valAx>
        <c:axId val="322265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259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49.18</c:v>
                </c:pt>
                <c:pt idx="1">
                  <c:v>41.51</c:v>
                </c:pt>
                <c:pt idx="2">
                  <c:v>7.53</c:v>
                </c:pt>
                <c:pt idx="3">
                  <c:v>1.19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51.6</c:v>
                </c:pt>
                <c:pt idx="1">
                  <c:v>37.049999999999997</c:v>
                </c:pt>
                <c:pt idx="2">
                  <c:v>9.14</c:v>
                </c:pt>
                <c:pt idx="3">
                  <c:v>1.65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2297216"/>
        <c:axId val="322336256"/>
      </c:barChart>
      <c:catAx>
        <c:axId val="3222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336256"/>
        <c:crosses val="autoZero"/>
        <c:auto val="1"/>
        <c:lblAlgn val="ctr"/>
        <c:lblOffset val="100"/>
        <c:noMultiLvlLbl val="0"/>
      </c:catAx>
      <c:valAx>
        <c:axId val="32233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29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52945</c:v>
                </c:pt>
                <c:pt idx="1">
                  <c:v>57918</c:v>
                </c:pt>
                <c:pt idx="2">
                  <c:v>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986368"/>
        <c:axId val="322990080"/>
      </c:barChart>
      <c:catAx>
        <c:axId val="32298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990080"/>
        <c:crosses val="autoZero"/>
        <c:auto val="1"/>
        <c:lblAlgn val="ctr"/>
        <c:lblOffset val="100"/>
        <c:noMultiLvlLbl val="0"/>
      </c:catAx>
      <c:valAx>
        <c:axId val="32299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298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2786</c:v>
                </c:pt>
                <c:pt idx="1">
                  <c:v>2880</c:v>
                </c:pt>
                <c:pt idx="2">
                  <c:v>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3988</c:v>
                </c:pt>
                <c:pt idx="1">
                  <c:v>3997</c:v>
                </c:pt>
                <c:pt idx="2">
                  <c:v>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179264"/>
        <c:axId val="323181184"/>
      </c:barChart>
      <c:catAx>
        <c:axId val="3231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181184"/>
        <c:crosses val="autoZero"/>
        <c:auto val="1"/>
        <c:lblAlgn val="ctr"/>
        <c:lblOffset val="100"/>
        <c:noMultiLvlLbl val="0"/>
      </c:catAx>
      <c:valAx>
        <c:axId val="32318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179264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15.4</c:v>
                </c:pt>
                <c:pt idx="1">
                  <c:v>24</c:v>
                </c:pt>
                <c:pt idx="2">
                  <c:v>1.3</c:v>
                </c:pt>
                <c:pt idx="3">
                  <c:v>59.300000000000004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16.7</c:v>
                </c:pt>
                <c:pt idx="1">
                  <c:v>48.8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38.730569948186528</c:v>
                </c:pt>
                <c:pt idx="1">
                  <c:v>60.709914320685435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61.269430051813465</c:v>
                </c:pt>
                <c:pt idx="1">
                  <c:v>39.290085679314565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4068864"/>
        <c:axId val="324070784"/>
      </c:barChart>
      <c:catAx>
        <c:axId val="32406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070784"/>
        <c:crosses val="autoZero"/>
        <c:auto val="1"/>
        <c:lblAlgn val="ctr"/>
        <c:lblOffset val="100"/>
        <c:noMultiLvlLbl val="0"/>
      </c:catAx>
      <c:valAx>
        <c:axId val="3240707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0688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7.1</c:v>
                </c:pt>
                <c:pt idx="1">
                  <c:v>8.4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476928"/>
        <c:axId val="324478848"/>
      </c:barChart>
      <c:catAx>
        <c:axId val="3244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78848"/>
        <c:crosses val="autoZero"/>
        <c:auto val="1"/>
        <c:lblAlgn val="ctr"/>
        <c:lblOffset val="100"/>
        <c:noMultiLvlLbl val="0"/>
      </c:catAx>
      <c:valAx>
        <c:axId val="32447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4769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20.9</c:v>
                </c:pt>
                <c:pt idx="1">
                  <c:v>26.4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872448"/>
        <c:axId val="291472512"/>
      </c:barChart>
      <c:catAx>
        <c:axId val="32487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472512"/>
        <c:crosses val="autoZero"/>
        <c:auto val="1"/>
        <c:lblAlgn val="ctr"/>
        <c:lblOffset val="100"/>
        <c:noMultiLvlLbl val="0"/>
      </c:catAx>
      <c:valAx>
        <c:axId val="29147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87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10.64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21.28</c:v>
                </c:pt>
                <c:pt idx="1">
                  <c:v>8.6999999999999993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1834112"/>
        <c:axId val="291917824"/>
      </c:barChart>
      <c:catAx>
        <c:axId val="2918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917824"/>
        <c:crosses val="autoZero"/>
        <c:auto val="1"/>
        <c:lblAlgn val="ctr"/>
        <c:lblOffset val="100"/>
        <c:noMultiLvlLbl val="0"/>
      </c:catAx>
      <c:valAx>
        <c:axId val="29191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18341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694</c:v>
                </c:pt>
                <c:pt idx="1">
                  <c:v>1288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284</c:v>
                </c:pt>
                <c:pt idx="1">
                  <c:v>228</c:v>
                </c:pt>
                <c:pt idx="2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932032"/>
        <c:axId val="291933568"/>
      </c:barChart>
      <c:catAx>
        <c:axId val="29193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933568"/>
        <c:crosses val="autoZero"/>
        <c:auto val="1"/>
        <c:lblAlgn val="ctr"/>
        <c:lblOffset val="100"/>
        <c:noMultiLvlLbl val="0"/>
      </c:catAx>
      <c:valAx>
        <c:axId val="291933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193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1517</c:v>
                </c:pt>
                <c:pt idx="1">
                  <c:v>2127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476</c:v>
                </c:pt>
                <c:pt idx="1">
                  <c:v>329</c:v>
                </c:pt>
                <c:pt idx="2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00288"/>
        <c:axId val="292301824"/>
      </c:barChart>
      <c:catAx>
        <c:axId val="2923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01824"/>
        <c:crosses val="autoZero"/>
        <c:auto val="1"/>
        <c:lblAlgn val="ctr"/>
        <c:lblOffset val="100"/>
        <c:noMultiLvlLbl val="0"/>
      </c:catAx>
      <c:valAx>
        <c:axId val="292301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2300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1.7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2344960"/>
        <c:axId val="292346496"/>
      </c:barChart>
      <c:catAx>
        <c:axId val="29234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46496"/>
        <c:crosses val="autoZero"/>
        <c:auto val="1"/>
        <c:lblAlgn val="ctr"/>
        <c:lblOffset val="100"/>
        <c:noMultiLvlLbl val="0"/>
      </c:catAx>
      <c:valAx>
        <c:axId val="292346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234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29.6</c:v>
                </c:pt>
                <c:pt idx="1">
                  <c:v>30.9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41.2</c:v>
                </c:pt>
                <c:pt idx="1">
                  <c:v>41.6</c:v>
                </c:pt>
                <c:pt idx="2">
                  <c:v>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3114624"/>
        <c:axId val="293116160"/>
      </c:barChart>
      <c:catAx>
        <c:axId val="2931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16160"/>
        <c:crosses val="autoZero"/>
        <c:auto val="1"/>
        <c:lblAlgn val="ctr"/>
        <c:lblOffset val="100"/>
        <c:noMultiLvlLbl val="0"/>
      </c:catAx>
      <c:valAx>
        <c:axId val="293116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114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8170.17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417344"/>
        <c:axId val="293418880"/>
      </c:barChart>
      <c:catAx>
        <c:axId val="29341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418880"/>
        <c:crosses val="autoZero"/>
        <c:auto val="1"/>
        <c:lblAlgn val="ctr"/>
        <c:lblOffset val="100"/>
        <c:noMultiLvlLbl val="0"/>
      </c:catAx>
      <c:valAx>
        <c:axId val="29341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41734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499264"/>
        <c:axId val="293500800"/>
      </c:barChart>
      <c:catAx>
        <c:axId val="2934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500800"/>
        <c:crosses val="autoZero"/>
        <c:auto val="1"/>
        <c:lblAlgn val="ctr"/>
        <c:lblOffset val="100"/>
        <c:noMultiLvlLbl val="0"/>
      </c:catAx>
      <c:valAx>
        <c:axId val="29350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3499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B88-40B7-9CC2-24EA0569207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B88-40B7-9CC2-24EA056920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15.3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B88-40B7-9CC2-24EA0569207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B88-40B7-9CC2-24EA056920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50.2</c:v>
                </c:pt>
                <c:pt idx="1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B88-40B7-9CC2-24EA056920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34.5</c:v>
                </c:pt>
                <c:pt idx="1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276</c:v>
                </c:pt>
                <c:pt idx="1">
                  <c:v>359</c:v>
                </c:pt>
                <c:pt idx="2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293</c:v>
                </c:pt>
                <c:pt idx="1">
                  <c:v>369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292096"/>
        <c:axId val="294293888"/>
      </c:barChart>
      <c:catAx>
        <c:axId val="2942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93888"/>
        <c:crosses val="autoZero"/>
        <c:auto val="1"/>
        <c:lblAlgn val="ctr"/>
        <c:lblOffset val="100"/>
        <c:noMultiLvlLbl val="0"/>
      </c:catAx>
      <c:valAx>
        <c:axId val="29429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92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54</c:v>
                </c:pt>
                <c:pt idx="1">
                  <c:v>95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6</c:v>
                </c:pt>
                <c:pt idx="1">
                  <c:v>18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316288"/>
        <c:axId val="294367232"/>
      </c:barChart>
      <c:catAx>
        <c:axId val="2943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67232"/>
        <c:crosses val="autoZero"/>
        <c:auto val="1"/>
        <c:lblAlgn val="ctr"/>
        <c:lblOffset val="100"/>
        <c:noMultiLvlLbl val="0"/>
      </c:catAx>
      <c:valAx>
        <c:axId val="29436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16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329</c:v>
                </c:pt>
                <c:pt idx="1">
                  <c:v>284</c:v>
                </c:pt>
                <c:pt idx="2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265</c:v>
                </c:pt>
                <c:pt idx="1">
                  <c:v>235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672256"/>
        <c:axId val="294673792"/>
      </c:barChart>
      <c:catAx>
        <c:axId val="29467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73792"/>
        <c:crosses val="autoZero"/>
        <c:auto val="1"/>
        <c:lblAlgn val="ctr"/>
        <c:lblOffset val="100"/>
        <c:noMultiLvlLbl val="0"/>
      </c:catAx>
      <c:valAx>
        <c:axId val="29467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6722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16.7</c:v>
                </c:pt>
                <c:pt idx="1">
                  <c:v>48.8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AB2-462D-93F4-A7F5666A62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AB2-462D-93F4-A7F5666A62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15.3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AB2-462D-93F4-A7F5666A62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AB2-462D-93F4-A7F5666A62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50.2</c:v>
                </c:pt>
                <c:pt idx="1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AB2-462D-93F4-A7F5666A62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AB2-462D-93F4-A7F5666A62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34.5</c:v>
                </c:pt>
                <c:pt idx="1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94976128"/>
        <c:axId val="294982016"/>
      </c:barChart>
      <c:catAx>
        <c:axId val="29497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4982016"/>
        <c:crosses val="autoZero"/>
        <c:auto val="1"/>
        <c:lblAlgn val="ctr"/>
        <c:lblOffset val="100"/>
        <c:noMultiLvlLbl val="0"/>
      </c:catAx>
      <c:valAx>
        <c:axId val="294982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4976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95094528"/>
        <c:axId val="295219200"/>
      </c:barChart>
      <c:catAx>
        <c:axId val="2950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5219200"/>
        <c:crosses val="autoZero"/>
        <c:auto val="1"/>
        <c:lblAlgn val="ctr"/>
        <c:lblOffset val="100"/>
        <c:noMultiLvlLbl val="0"/>
      </c:catAx>
      <c:valAx>
        <c:axId val="2952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50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80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101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381632"/>
        <c:axId val="296034688"/>
      </c:barChart>
      <c:catAx>
        <c:axId val="295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6034688"/>
        <c:crosses val="autoZero"/>
        <c:auto val="1"/>
        <c:lblAlgn val="ctr"/>
        <c:lblOffset val="100"/>
        <c:noMultiLvlLbl val="0"/>
      </c:catAx>
      <c:valAx>
        <c:axId val="29603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38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052992"/>
        <c:axId val="296054784"/>
      </c:barChart>
      <c:catAx>
        <c:axId val="2960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6054784"/>
        <c:crosses val="autoZero"/>
        <c:auto val="1"/>
        <c:lblAlgn val="ctr"/>
        <c:lblOffset val="100"/>
        <c:noMultiLvlLbl val="0"/>
      </c:catAx>
      <c:valAx>
        <c:axId val="29605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52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1400</c:v>
                </c:pt>
                <c:pt idx="1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216448"/>
        <c:axId val="296217984"/>
      </c:barChart>
      <c:catAx>
        <c:axId val="29621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6217984"/>
        <c:crosses val="autoZero"/>
        <c:auto val="1"/>
        <c:lblAlgn val="ctr"/>
        <c:lblOffset val="100"/>
        <c:noMultiLvlLbl val="0"/>
      </c:catAx>
      <c:valAx>
        <c:axId val="2962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21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584</c:v>
                </c:pt>
                <c:pt idx="1">
                  <c:v>527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504704"/>
        <c:axId val="296547456"/>
      </c:barChart>
      <c:catAx>
        <c:axId val="2965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47456"/>
        <c:crosses val="autoZero"/>
        <c:auto val="1"/>
        <c:lblAlgn val="ctr"/>
        <c:lblOffset val="100"/>
        <c:noMultiLvlLbl val="0"/>
      </c:catAx>
      <c:valAx>
        <c:axId val="29654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0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15.1</c:v>
                </c:pt>
                <c:pt idx="1">
                  <c:v>13.2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85.7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84.9</c:v>
                </c:pt>
                <c:pt idx="1">
                  <c:v>1.1000000000000001</c:v>
                </c:pt>
                <c:pt idx="2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</c:v>
                </c:pt>
                <c:pt idx="1">
                  <c:v>28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566144"/>
        <c:axId val="296658048"/>
      </c:barChart>
      <c:catAx>
        <c:axId val="296566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58048"/>
        <c:crosses val="autoZero"/>
        <c:auto val="1"/>
        <c:lblAlgn val="ctr"/>
        <c:lblOffset val="100"/>
        <c:noMultiLvlLbl val="0"/>
      </c:catAx>
      <c:valAx>
        <c:axId val="29665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6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696448"/>
        <c:axId val="296702336"/>
      </c:barChart>
      <c:catAx>
        <c:axId val="296696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02336"/>
        <c:crosses val="autoZero"/>
        <c:auto val="1"/>
        <c:lblAlgn val="ctr"/>
        <c:lblOffset val="100"/>
        <c:noMultiLvlLbl val="0"/>
      </c:catAx>
      <c:valAx>
        <c:axId val="296702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9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5803</c:v>
                </c:pt>
                <c:pt idx="1">
                  <c:v>5497</c:v>
                </c:pt>
                <c:pt idx="2">
                  <c:v>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718720"/>
        <c:axId val="296720256"/>
      </c:barChart>
      <c:catAx>
        <c:axId val="2967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20256"/>
        <c:crosses val="autoZero"/>
        <c:auto val="1"/>
        <c:lblAlgn val="ctr"/>
        <c:lblOffset val="100"/>
        <c:noMultiLvlLbl val="0"/>
      </c:catAx>
      <c:valAx>
        <c:axId val="2967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18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18.911719939117198</c:v>
                </c:pt>
                <c:pt idx="1">
                  <c:v>62.084148727984342</c:v>
                </c:pt>
                <c:pt idx="2">
                  <c:v>19.004131332898456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19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7698048"/>
        <c:axId val="297699584"/>
      </c:barChart>
      <c:catAx>
        <c:axId val="2976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699584"/>
        <c:crosses val="autoZero"/>
        <c:auto val="1"/>
        <c:lblAlgn val="ctr"/>
        <c:lblOffset val="100"/>
        <c:noMultiLvlLbl val="0"/>
      </c:catAx>
      <c:valAx>
        <c:axId val="29769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7698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8078592"/>
        <c:axId val="298080128"/>
      </c:barChart>
      <c:catAx>
        <c:axId val="2980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80128"/>
        <c:crosses val="autoZero"/>
        <c:auto val="1"/>
        <c:lblAlgn val="ctr"/>
        <c:lblOffset val="100"/>
        <c:noMultiLvlLbl val="0"/>
      </c:catAx>
      <c:valAx>
        <c:axId val="2980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8078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124.4</c:v>
                </c:pt>
                <c:pt idx="1">
                  <c:v>114.3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109.8</c:v>
                </c:pt>
                <c:pt idx="1">
                  <c:v>125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123264"/>
        <c:axId val="298124800"/>
      </c:barChart>
      <c:catAx>
        <c:axId val="29812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24800"/>
        <c:crosses val="autoZero"/>
        <c:auto val="1"/>
        <c:lblAlgn val="ctr"/>
        <c:lblOffset val="100"/>
        <c:noMultiLvlLbl val="0"/>
      </c:catAx>
      <c:valAx>
        <c:axId val="29812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23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275</c:v>
                </c:pt>
                <c:pt idx="1">
                  <c:v>251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8583936"/>
        <c:axId val="298585472"/>
      </c:barChart>
      <c:catAx>
        <c:axId val="2985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585472"/>
        <c:crosses val="autoZero"/>
        <c:auto val="1"/>
        <c:lblAlgn val="ctr"/>
        <c:lblOffset val="100"/>
        <c:noMultiLvlLbl val="0"/>
      </c:catAx>
      <c:valAx>
        <c:axId val="29858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58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</c:v>
                </c:pt>
                <c:pt idx="1">
                  <c:v>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857600"/>
        <c:axId val="298859136"/>
      </c:barChart>
      <c:catAx>
        <c:axId val="2988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859136"/>
        <c:crosses val="autoZero"/>
        <c:auto val="1"/>
        <c:lblAlgn val="ctr"/>
        <c:lblOffset val="100"/>
        <c:noMultiLvlLbl val="0"/>
      </c:catAx>
      <c:valAx>
        <c:axId val="29885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857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19</c:v>
                </c:pt>
                <c:pt idx="1">
                  <c:v>30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68</c:v>
                </c:pt>
                <c:pt idx="1">
                  <c:v>75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906368"/>
        <c:axId val="298907904"/>
      </c:barChart>
      <c:catAx>
        <c:axId val="29890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907904"/>
        <c:crosses val="autoZero"/>
        <c:auto val="1"/>
        <c:lblAlgn val="ctr"/>
        <c:lblOffset val="100"/>
        <c:noMultiLvlLbl val="0"/>
      </c:catAx>
      <c:valAx>
        <c:axId val="29890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906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2.4353120243531201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2.4679278103935638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2.6092628832354858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2.440747988693194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2.582083061535116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2.7342900630571862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2.9571646010002173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3.1365514242226569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3.0441400304414001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3.1202435312024352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3.4464013916068708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3.9519460752337463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3.6910197869101977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3.576864535768645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2.9952163513807348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1.7666884105240268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1.4948901935203305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0.83170254403131105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776640"/>
        <c:axId val="299794816"/>
      </c:barChart>
      <c:catAx>
        <c:axId val="2997766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9794816"/>
        <c:crosses val="autoZero"/>
        <c:auto val="1"/>
        <c:lblAlgn val="ctr"/>
        <c:lblOffset val="100"/>
        <c:noMultiLvlLbl val="0"/>
      </c:catAx>
      <c:valAx>
        <c:axId val="2997948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97766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2.8701891715590344</c:v>
                </c:pt>
                <c:pt idx="1">
                  <c:v>2.7777777777777777</c:v>
                </c:pt>
                <c:pt idx="2">
                  <c:v>2.7614698847575561</c:v>
                </c:pt>
                <c:pt idx="3">
                  <c:v>2.582083061535116</c:v>
                </c:pt>
                <c:pt idx="4">
                  <c:v>2.603826918895412</c:v>
                </c:pt>
                <c:pt idx="5">
                  <c:v>2.9245488149597736</c:v>
                </c:pt>
                <c:pt idx="6">
                  <c:v>3.6149162861491626</c:v>
                </c:pt>
                <c:pt idx="7">
                  <c:v>3.7562513589910846</c:v>
                </c:pt>
                <c:pt idx="8">
                  <c:v>3.658404000869754</c:v>
                </c:pt>
                <c:pt idx="9">
                  <c:v>3.7562513589910846</c:v>
                </c:pt>
                <c:pt idx="10">
                  <c:v>3.3431180691454663</c:v>
                </c:pt>
                <c:pt idx="11">
                  <c:v>3.8975864318330071</c:v>
                </c:pt>
                <c:pt idx="12">
                  <c:v>3.8323548597521198</c:v>
                </c:pt>
                <c:pt idx="13">
                  <c:v>3.3920417482061316</c:v>
                </c:pt>
                <c:pt idx="14">
                  <c:v>2.3809523809523809</c:v>
                </c:pt>
                <c:pt idx="15">
                  <c:v>1.1959121548162643</c:v>
                </c:pt>
                <c:pt idx="16">
                  <c:v>0.88606218743205045</c:v>
                </c:pt>
                <c:pt idx="17">
                  <c:v>0.48380082626657966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965824"/>
        <c:axId val="299979904"/>
      </c:barChart>
      <c:catAx>
        <c:axId val="2999658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9979904"/>
        <c:crosses val="autoZero"/>
        <c:auto val="1"/>
        <c:lblAlgn val="ctr"/>
        <c:lblOffset val="100"/>
        <c:noMultiLvlLbl val="0"/>
      </c:catAx>
      <c:valAx>
        <c:axId val="2999799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65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0.1174474748792901</c:v>
                </c:pt>
                <c:pt idx="1">
                  <c:v>6.4168377823408618E-2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2.0879551089651573</c:v>
                </c:pt>
                <c:pt idx="1">
                  <c:v>1.1036960985626283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999-4A88-8E6B-D7471B08A357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999-4A88-8E6B-D7471B08A357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999-4A88-8E6B-D7471B08A357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999-4A88-8E6B-D7471B08A35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9.1870024794466918</c:v>
                </c:pt>
                <c:pt idx="1">
                  <c:v>5.4671457905544143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999-4A88-8E6B-D7471B08A357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999-4A88-8E6B-D7471B08A3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24.807516638392276</c:v>
                </c:pt>
                <c:pt idx="1">
                  <c:v>20.777720739219713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999-4A88-8E6B-D7471B08A35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999-4A88-8E6B-D7471B08A3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51.102701291922223</c:v>
                </c:pt>
                <c:pt idx="1">
                  <c:v>63.667864476386036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D999-4A88-8E6B-D7471B08A357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D999-4A88-8E6B-D7471B08A3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5.2198877724128927</c:v>
                </c:pt>
                <c:pt idx="1">
                  <c:v>3.6447638603696095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D999-4A88-8E6B-D7471B08A357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D999-4A88-8E6B-D7471B08A35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7.47748923398147</c:v>
                </c:pt>
                <c:pt idx="1">
                  <c:v>5.2746406570841886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0203392"/>
        <c:axId val="300209280"/>
      </c:barChart>
      <c:catAx>
        <c:axId val="30020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209280"/>
        <c:crosses val="autoZero"/>
        <c:auto val="1"/>
        <c:lblAlgn val="ctr"/>
        <c:lblOffset val="100"/>
        <c:noMultiLvlLbl val="0"/>
      </c:catAx>
      <c:valAx>
        <c:axId val="30020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203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F8A-4E90-8E44-BD779C691FB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F8A-4E90-8E44-BD779C691FB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32.376353908390968</c:v>
                </c:pt>
                <c:pt idx="1">
                  <c:v>28.580595482546201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F8A-4E90-8E44-BD779C691FB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F8A-4E90-8E44-BD779C691FB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32.715646613597812</c:v>
                </c:pt>
                <c:pt idx="1">
                  <c:v>42.440965092402465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F8A-4E90-8E44-BD779C691FB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F8A-4E90-8E44-BD779C691FB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34.738353125407805</c:v>
                </c:pt>
                <c:pt idx="1">
                  <c:v>28.850102669404514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0.16964635260341901</c:v>
                </c:pt>
                <c:pt idx="1">
                  <c:v>0.12833675564681724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1359488"/>
        <c:axId val="301361024"/>
      </c:barChart>
      <c:catAx>
        <c:axId val="30135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1361024"/>
        <c:crosses val="autoZero"/>
        <c:auto val="1"/>
        <c:lblAlgn val="ctr"/>
        <c:lblOffset val="100"/>
        <c:noMultiLvlLbl val="0"/>
      </c:catAx>
      <c:valAx>
        <c:axId val="30136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1359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17</c:v>
                </c:pt>
                <c:pt idx="4">
                  <c:v>27</c:v>
                </c:pt>
                <c:pt idx="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19</c:v>
                </c:pt>
                <c:pt idx="4">
                  <c:v>15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1813760"/>
        <c:axId val="301815296"/>
      </c:barChart>
      <c:catAx>
        <c:axId val="301813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815296"/>
        <c:crosses val="autoZero"/>
        <c:auto val="1"/>
        <c:lblAlgn val="ctr"/>
        <c:lblOffset val="100"/>
        <c:noMultiLvlLbl val="0"/>
      </c:catAx>
      <c:valAx>
        <c:axId val="301815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81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1.36</c:v>
                </c:pt>
                <c:pt idx="1">
                  <c:v>0.62</c:v>
                </c:pt>
                <c:pt idx="3">
                  <c:v>0</c:v>
                </c:pt>
                <c:pt idx="4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2490752"/>
        <c:axId val="302492288"/>
      </c:barChart>
      <c:catAx>
        <c:axId val="30249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492288"/>
        <c:crosses val="autoZero"/>
        <c:auto val="1"/>
        <c:lblAlgn val="ctr"/>
        <c:lblOffset val="100"/>
        <c:noMultiLvlLbl val="0"/>
      </c:catAx>
      <c:valAx>
        <c:axId val="3024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49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25</c:v>
                </c:pt>
                <c:pt idx="1">
                  <c:v>63.754457463066736</c:v>
                </c:pt>
                <c:pt idx="2">
                  <c:v>13.740704817329455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75</c:v>
                </c:pt>
                <c:pt idx="1">
                  <c:v>36.245542536933264</c:v>
                </c:pt>
                <c:pt idx="2">
                  <c:v>86.259295182670542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2772608"/>
        <c:axId val="302774144"/>
      </c:barChart>
      <c:catAx>
        <c:axId val="302772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774144"/>
        <c:crosses val="autoZero"/>
        <c:auto val="1"/>
        <c:lblAlgn val="ctr"/>
        <c:lblOffset val="100"/>
        <c:noMultiLvlLbl val="0"/>
      </c:catAx>
      <c:valAx>
        <c:axId val="302774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772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12.1</c:v>
                </c:pt>
                <c:pt idx="1">
                  <c:v>15.8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110400"/>
        <c:axId val="303120384"/>
      </c:barChart>
      <c:catAx>
        <c:axId val="3031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20384"/>
        <c:crosses val="autoZero"/>
        <c:auto val="1"/>
        <c:lblAlgn val="ctr"/>
        <c:lblOffset val="100"/>
        <c:noMultiLvlLbl val="0"/>
      </c:catAx>
      <c:valAx>
        <c:axId val="30312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11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84</c:v>
                </c:pt>
                <c:pt idx="1">
                  <c:v>94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94</c:v>
                </c:pt>
                <c:pt idx="1">
                  <c:v>115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244800"/>
        <c:axId val="303246336"/>
      </c:barChart>
      <c:catAx>
        <c:axId val="3032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246336"/>
        <c:crosses val="autoZero"/>
        <c:auto val="1"/>
        <c:lblAlgn val="ctr"/>
        <c:lblOffset val="100"/>
        <c:noMultiLvlLbl val="0"/>
      </c:catAx>
      <c:valAx>
        <c:axId val="30324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244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145</c:v>
                </c:pt>
                <c:pt idx="1">
                  <c:v>186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165</c:v>
                </c:pt>
                <c:pt idx="1">
                  <c:v>198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391872"/>
        <c:axId val="303393408"/>
      </c:barChart>
      <c:catAx>
        <c:axId val="3033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393408"/>
        <c:crosses val="autoZero"/>
        <c:auto val="1"/>
        <c:lblAlgn val="ctr"/>
        <c:lblOffset val="100"/>
        <c:noMultiLvlLbl val="0"/>
      </c:catAx>
      <c:valAx>
        <c:axId val="3033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39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80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101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22.021660649819495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26.965939412964996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18.756867053837702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15.649034688431957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9.4176738345628639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7.1888243603829851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3635456"/>
        <c:axId val="303657728"/>
      </c:barChart>
      <c:catAx>
        <c:axId val="303635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657728"/>
        <c:crosses val="autoZero"/>
        <c:auto val="1"/>
        <c:lblAlgn val="ctr"/>
        <c:lblOffset val="100"/>
        <c:noMultiLvlLbl val="0"/>
      </c:catAx>
      <c:valAx>
        <c:axId val="303657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635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49.18</c:v>
                </c:pt>
                <c:pt idx="1">
                  <c:v>41.51</c:v>
                </c:pt>
                <c:pt idx="2">
                  <c:v>7.53</c:v>
                </c:pt>
                <c:pt idx="3">
                  <c:v>1.19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51.6</c:v>
                </c:pt>
                <c:pt idx="1">
                  <c:v>37.049999999999997</c:v>
                </c:pt>
                <c:pt idx="2">
                  <c:v>9.14</c:v>
                </c:pt>
                <c:pt idx="3">
                  <c:v>1.65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3682304"/>
        <c:axId val="303683840"/>
      </c:barChart>
      <c:catAx>
        <c:axId val="30368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683840"/>
        <c:crosses val="autoZero"/>
        <c:auto val="1"/>
        <c:lblAlgn val="ctr"/>
        <c:lblOffset val="100"/>
        <c:noMultiLvlLbl val="0"/>
      </c:catAx>
      <c:valAx>
        <c:axId val="30368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6823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52945</c:v>
                </c:pt>
                <c:pt idx="1">
                  <c:v>57918</c:v>
                </c:pt>
                <c:pt idx="2">
                  <c:v>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721088"/>
        <c:axId val="303722880"/>
      </c:barChart>
      <c:catAx>
        <c:axId val="30372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22880"/>
        <c:crosses val="autoZero"/>
        <c:auto val="1"/>
        <c:lblAlgn val="ctr"/>
        <c:lblOffset val="100"/>
        <c:noMultiLvlLbl val="0"/>
      </c:catAx>
      <c:valAx>
        <c:axId val="3037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2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2786</c:v>
                </c:pt>
                <c:pt idx="1">
                  <c:v>2880</c:v>
                </c:pt>
                <c:pt idx="2">
                  <c:v>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3988</c:v>
                </c:pt>
                <c:pt idx="1">
                  <c:v>3997</c:v>
                </c:pt>
                <c:pt idx="2">
                  <c:v>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757184"/>
        <c:axId val="303758720"/>
      </c:barChart>
      <c:catAx>
        <c:axId val="3037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58720"/>
        <c:crosses val="autoZero"/>
        <c:auto val="1"/>
        <c:lblAlgn val="ctr"/>
        <c:lblOffset val="100"/>
        <c:noMultiLvlLbl val="0"/>
      </c:catAx>
      <c:valAx>
        <c:axId val="30375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757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15.4</c:v>
                </c:pt>
                <c:pt idx="1">
                  <c:v>24</c:v>
                </c:pt>
                <c:pt idx="2">
                  <c:v>1.3</c:v>
                </c:pt>
                <c:pt idx="3">
                  <c:v>59.300000000000004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38.730569948186528</c:v>
                </c:pt>
                <c:pt idx="1">
                  <c:v>60.709914320685435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61.269430051813465</c:v>
                </c:pt>
                <c:pt idx="1">
                  <c:v>39.290085679314565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3977216"/>
        <c:axId val="303978752"/>
      </c:barChart>
      <c:catAx>
        <c:axId val="303977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978752"/>
        <c:crosses val="autoZero"/>
        <c:auto val="1"/>
        <c:lblAlgn val="ctr"/>
        <c:lblOffset val="100"/>
        <c:noMultiLvlLbl val="0"/>
      </c:catAx>
      <c:valAx>
        <c:axId val="303978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9772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269952"/>
        <c:axId val="304271744"/>
      </c:barChart>
      <c:catAx>
        <c:axId val="3042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271744"/>
        <c:crosses val="autoZero"/>
        <c:auto val="1"/>
        <c:lblAlgn val="ctr"/>
        <c:lblOffset val="100"/>
        <c:noMultiLvlLbl val="0"/>
      </c:catAx>
      <c:valAx>
        <c:axId val="3042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26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7.1</c:v>
                </c:pt>
                <c:pt idx="1">
                  <c:v>8.4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689536"/>
        <c:axId val="304691072"/>
      </c:barChart>
      <c:catAx>
        <c:axId val="3046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691072"/>
        <c:crosses val="autoZero"/>
        <c:auto val="1"/>
        <c:lblAlgn val="ctr"/>
        <c:lblOffset val="100"/>
        <c:noMultiLvlLbl val="0"/>
      </c:catAx>
      <c:valAx>
        <c:axId val="30469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68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20.9</c:v>
                </c:pt>
                <c:pt idx="1">
                  <c:v>26.4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707456"/>
        <c:axId val="304708992"/>
      </c:barChart>
      <c:catAx>
        <c:axId val="30470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708992"/>
        <c:crosses val="autoZero"/>
        <c:auto val="1"/>
        <c:lblAlgn val="ctr"/>
        <c:lblOffset val="100"/>
        <c:noMultiLvlLbl val="0"/>
      </c:catAx>
      <c:valAx>
        <c:axId val="3047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70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10.64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21.28</c:v>
                </c:pt>
                <c:pt idx="1">
                  <c:v>8.6999999999999993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4743552"/>
        <c:axId val="304745088"/>
      </c:barChart>
      <c:catAx>
        <c:axId val="3047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745088"/>
        <c:crosses val="autoZero"/>
        <c:auto val="1"/>
        <c:lblAlgn val="ctr"/>
        <c:lblOffset val="100"/>
        <c:noMultiLvlLbl val="0"/>
      </c:catAx>
      <c:valAx>
        <c:axId val="30474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4743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10.5</c:v>
                </c:pt>
                <c:pt idx="1">
                  <c:v>5.3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790528"/>
        <c:axId val="304841472"/>
      </c:barChart>
      <c:catAx>
        <c:axId val="3047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41472"/>
        <c:crosses val="autoZero"/>
        <c:auto val="1"/>
        <c:lblAlgn val="ctr"/>
        <c:lblOffset val="100"/>
        <c:noMultiLvlLbl val="0"/>
      </c:catAx>
      <c:valAx>
        <c:axId val="30484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9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15.1</c:v>
                </c:pt>
                <c:pt idx="1">
                  <c:v>13.2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85.7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84.9</c:v>
                </c:pt>
                <c:pt idx="1">
                  <c:v>1.1000000000000001</c:v>
                </c:pt>
                <c:pt idx="2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5199744"/>
        <c:axId val="307515776"/>
      </c:barChart>
      <c:catAx>
        <c:axId val="3051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515776"/>
        <c:crosses val="autoZero"/>
        <c:auto val="1"/>
        <c:lblAlgn val="ctr"/>
        <c:lblOffset val="100"/>
        <c:noMultiLvlLbl val="0"/>
      </c:catAx>
      <c:valAx>
        <c:axId val="307515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5199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694</c:v>
                </c:pt>
                <c:pt idx="1">
                  <c:v>1288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284</c:v>
                </c:pt>
                <c:pt idx="1">
                  <c:v>228</c:v>
                </c:pt>
                <c:pt idx="2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570944"/>
        <c:axId val="307953664"/>
      </c:barChart>
      <c:catAx>
        <c:axId val="30757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53664"/>
        <c:crosses val="autoZero"/>
        <c:auto val="1"/>
        <c:lblAlgn val="ctr"/>
        <c:lblOffset val="100"/>
        <c:noMultiLvlLbl val="0"/>
      </c:catAx>
      <c:valAx>
        <c:axId val="307953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7570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1517</c:v>
                </c:pt>
                <c:pt idx="1">
                  <c:v>2127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476</c:v>
                </c:pt>
                <c:pt idx="1">
                  <c:v>329</c:v>
                </c:pt>
                <c:pt idx="2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971968"/>
        <c:axId val="307973504"/>
      </c:barChart>
      <c:catAx>
        <c:axId val="30797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73504"/>
        <c:crosses val="autoZero"/>
        <c:auto val="1"/>
        <c:lblAlgn val="ctr"/>
        <c:lblOffset val="100"/>
        <c:noMultiLvlLbl val="0"/>
      </c:catAx>
      <c:valAx>
        <c:axId val="307973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797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1.7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8020736"/>
        <c:axId val="308022272"/>
      </c:barChart>
      <c:catAx>
        <c:axId val="30802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022272"/>
        <c:crosses val="autoZero"/>
        <c:auto val="1"/>
        <c:lblAlgn val="ctr"/>
        <c:lblOffset val="100"/>
        <c:noMultiLvlLbl val="0"/>
      </c:catAx>
      <c:valAx>
        <c:axId val="308022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802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29.6</c:v>
                </c:pt>
                <c:pt idx="1">
                  <c:v>30.9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41.2</c:v>
                </c:pt>
                <c:pt idx="1">
                  <c:v>41.6</c:v>
                </c:pt>
                <c:pt idx="2">
                  <c:v>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8049024"/>
        <c:axId val="308050560"/>
      </c:barChart>
      <c:catAx>
        <c:axId val="3080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50560"/>
        <c:crosses val="autoZero"/>
        <c:auto val="1"/>
        <c:lblAlgn val="ctr"/>
        <c:lblOffset val="100"/>
        <c:noMultiLvlLbl val="0"/>
      </c:catAx>
      <c:valAx>
        <c:axId val="30805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049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111.624</c:v>
                </c:pt>
                <c:pt idx="1">
                  <c:v>139.184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163328"/>
        <c:axId val="308164864"/>
      </c:barChart>
      <c:catAx>
        <c:axId val="308163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164864"/>
        <c:crosses val="autoZero"/>
        <c:auto val="1"/>
        <c:lblAlgn val="ctr"/>
        <c:lblOffset val="100"/>
        <c:noMultiLvlLbl val="0"/>
      </c:catAx>
      <c:valAx>
        <c:axId val="308164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16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8170.17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318208"/>
        <c:axId val="308319744"/>
      </c:barChart>
      <c:catAx>
        <c:axId val="30831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319744"/>
        <c:crosses val="autoZero"/>
        <c:auto val="1"/>
        <c:lblAlgn val="ctr"/>
        <c:lblOffset val="100"/>
        <c:noMultiLvlLbl val="0"/>
      </c:catAx>
      <c:valAx>
        <c:axId val="30831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31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767744"/>
        <c:axId val="309138176"/>
      </c:barChart>
      <c:catAx>
        <c:axId val="3087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38176"/>
        <c:crosses val="autoZero"/>
        <c:auto val="1"/>
        <c:lblAlgn val="ctr"/>
        <c:lblOffset val="100"/>
        <c:noMultiLvlLbl val="0"/>
      </c:catAx>
      <c:valAx>
        <c:axId val="3091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76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9066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9330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16889</v>
      </c>
      <c r="C4" s="35">
        <v>8388</v>
      </c>
      <c r="D4" s="63">
        <v>8501</v>
      </c>
      <c r="E4" s="213"/>
    </row>
    <row r="5" spans="1:5" ht="30" x14ac:dyDescent="0.25">
      <c r="A5" s="203" t="s">
        <v>724</v>
      </c>
      <c r="B5" s="72">
        <v>16910</v>
      </c>
      <c r="C5" s="61">
        <v>8396</v>
      </c>
      <c r="D5" s="111">
        <v>8514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2272</v>
      </c>
      <c r="C4" s="71">
        <v>4421</v>
      </c>
    </row>
    <row r="5" spans="1:6" x14ac:dyDescent="0.25">
      <c r="A5" s="288" t="s">
        <v>727</v>
      </c>
      <c r="B5" s="216">
        <v>431</v>
      </c>
      <c r="C5" s="216">
        <v>674</v>
      </c>
    </row>
    <row r="6" spans="1:6" x14ac:dyDescent="0.25">
      <c r="A6" s="288" t="s">
        <v>728</v>
      </c>
      <c r="B6" s="216">
        <v>1444</v>
      </c>
      <c r="C6" s="216">
        <v>1490</v>
      </c>
    </row>
    <row r="7" spans="1:6" x14ac:dyDescent="0.25">
      <c r="A7" s="288" t="s">
        <v>729</v>
      </c>
      <c r="B7" s="216">
        <v>1814</v>
      </c>
      <c r="C7" s="216">
        <v>1536</v>
      </c>
    </row>
    <row r="8" spans="1:6" x14ac:dyDescent="0.25">
      <c r="A8" s="288" t="s">
        <v>730</v>
      </c>
      <c r="B8" s="216">
        <v>43</v>
      </c>
      <c r="C8" s="216">
        <v>105</v>
      </c>
    </row>
    <row r="9" spans="1:6" x14ac:dyDescent="0.25">
      <c r="A9" s="288" t="s">
        <v>731</v>
      </c>
      <c r="B9" s="216">
        <v>643</v>
      </c>
      <c r="C9" s="216">
        <v>589</v>
      </c>
    </row>
    <row r="10" spans="1:6" ht="30" x14ac:dyDescent="0.25">
      <c r="A10" s="295" t="s">
        <v>732</v>
      </c>
      <c r="B10" s="216">
        <v>2739</v>
      </c>
      <c r="C10" s="216">
        <v>439</v>
      </c>
    </row>
    <row r="11" spans="1:6" x14ac:dyDescent="0.25">
      <c r="A11" s="288" t="s">
        <v>895</v>
      </c>
      <c r="B11" s="216">
        <v>395</v>
      </c>
      <c r="C11" s="216">
        <v>685</v>
      </c>
    </row>
    <row r="12" spans="1:6" x14ac:dyDescent="0.25">
      <c r="A12" s="296" t="s">
        <v>16</v>
      </c>
      <c r="B12" s="1">
        <f>SUM(B4:B11)</f>
        <v>9781</v>
      </c>
      <c r="C12" s="1">
        <f>SUM(C4:C11)</f>
        <v>9939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3150</v>
      </c>
      <c r="C19" s="71">
        <v>4271</v>
      </c>
    </row>
    <row r="20" spans="1:3" x14ac:dyDescent="0.25">
      <c r="A20" s="288" t="s">
        <v>727</v>
      </c>
      <c r="B20" s="216">
        <v>286</v>
      </c>
      <c r="C20" s="216">
        <v>382</v>
      </c>
    </row>
    <row r="21" spans="1:3" x14ac:dyDescent="0.25">
      <c r="A21" s="288" t="s">
        <v>728</v>
      </c>
      <c r="B21" s="216">
        <v>1397</v>
      </c>
      <c r="C21" s="216">
        <v>1549</v>
      </c>
    </row>
    <row r="22" spans="1:3" x14ac:dyDescent="0.25">
      <c r="A22" s="288" t="s">
        <v>729</v>
      </c>
      <c r="B22" s="216">
        <v>1892</v>
      </c>
      <c r="C22" s="216">
        <v>1603</v>
      </c>
    </row>
    <row r="23" spans="1:3" x14ac:dyDescent="0.25">
      <c r="A23" s="288" t="s">
        <v>730</v>
      </c>
      <c r="B23" s="216">
        <v>7</v>
      </c>
      <c r="C23" s="216">
        <v>50</v>
      </c>
    </row>
    <row r="24" spans="1:3" x14ac:dyDescent="0.25">
      <c r="A24" s="288" t="s">
        <v>731</v>
      </c>
      <c r="B24" s="216">
        <v>496</v>
      </c>
      <c r="C24" s="216">
        <v>431</v>
      </c>
    </row>
    <row r="25" spans="1:3" ht="30" x14ac:dyDescent="0.25">
      <c r="A25" s="295" t="s">
        <v>732</v>
      </c>
      <c r="B25" s="216">
        <v>1541</v>
      </c>
      <c r="C25" s="216">
        <v>319</v>
      </c>
    </row>
    <row r="26" spans="1:3" x14ac:dyDescent="0.25">
      <c r="A26" s="288" t="s">
        <v>895</v>
      </c>
      <c r="B26" s="216">
        <v>291</v>
      </c>
      <c r="C26" s="216">
        <v>736</v>
      </c>
    </row>
    <row r="27" spans="1:3" x14ac:dyDescent="0.25">
      <c r="A27" s="296" t="s">
        <v>16</v>
      </c>
      <c r="B27" s="1">
        <f>SUM(B19:B26)</f>
        <v>9060</v>
      </c>
      <c r="C27" s="1">
        <f>SUM(C19:C26)</f>
        <v>9341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74.36</v>
      </c>
      <c r="C4" s="1027">
        <v>71.5</v>
      </c>
      <c r="D4" s="1027">
        <v>77.55</v>
      </c>
      <c r="E4" s="1028">
        <v>39</v>
      </c>
      <c r="F4" s="1028">
        <v>126.7</v>
      </c>
      <c r="G4" s="1029">
        <v>42.5</v>
      </c>
      <c r="H4" s="1030">
        <v>41.2</v>
      </c>
      <c r="I4" s="1031">
        <v>43.8</v>
      </c>
      <c r="J4" s="1028">
        <v>20.9</v>
      </c>
    </row>
    <row r="5" spans="1:12" x14ac:dyDescent="0.25">
      <c r="A5" s="500">
        <v>2021</v>
      </c>
      <c r="B5" s="759">
        <v>73.12</v>
      </c>
      <c r="C5" s="760">
        <v>70.02</v>
      </c>
      <c r="D5" s="760">
        <v>76.7</v>
      </c>
      <c r="E5" s="1032">
        <v>39</v>
      </c>
      <c r="F5" s="1032">
        <v>126.9</v>
      </c>
      <c r="G5" s="1033">
        <v>42.5</v>
      </c>
      <c r="H5" s="1034">
        <v>41.2</v>
      </c>
      <c r="I5" s="1035">
        <v>43.9</v>
      </c>
      <c r="J5" s="1032">
        <v>26.4</v>
      </c>
    </row>
    <row r="6" spans="1:12" x14ac:dyDescent="0.25">
      <c r="A6" s="501">
        <v>2022</v>
      </c>
      <c r="B6" s="1020">
        <v>72.66</v>
      </c>
      <c r="C6" s="1021">
        <v>69.63</v>
      </c>
      <c r="D6" s="1021">
        <v>76.16</v>
      </c>
      <c r="E6" s="1022">
        <v>38</v>
      </c>
      <c r="F6" s="1022">
        <v>126.7</v>
      </c>
      <c r="G6" s="1023">
        <v>42.4</v>
      </c>
      <c r="H6" s="1024">
        <v>41.1</v>
      </c>
      <c r="I6" s="1025">
        <v>43.7</v>
      </c>
      <c r="J6" s="1022">
        <v>16.3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20.9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26.4</v>
      </c>
    </row>
    <row r="13" spans="1:12" x14ac:dyDescent="0.25">
      <c r="A13" s="635">
        <f t="shared" si="0"/>
        <v>2022</v>
      </c>
      <c r="B13" s="629">
        <f t="shared" si="1"/>
        <v>16.3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9933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6923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37.6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66477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486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28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8466</v>
      </c>
      <c r="C5" s="70">
        <v>6774</v>
      </c>
      <c r="D5" s="55">
        <v>3988</v>
      </c>
      <c r="E5" s="110">
        <v>2786</v>
      </c>
      <c r="F5" s="55">
        <v>35.5</v>
      </c>
      <c r="G5" s="55">
        <v>41.2</v>
      </c>
      <c r="H5" s="110">
        <v>29.6</v>
      </c>
      <c r="I5" s="55">
        <v>52945</v>
      </c>
      <c r="J5" s="70"/>
      <c r="K5" s="55"/>
      <c r="L5" s="55"/>
      <c r="M5" s="71">
        <v>33</v>
      </c>
      <c r="N5" s="71">
        <v>28</v>
      </c>
      <c r="O5" s="71">
        <v>39</v>
      </c>
    </row>
    <row r="6" spans="1:16" x14ac:dyDescent="0.25">
      <c r="A6" s="217">
        <v>2021</v>
      </c>
      <c r="B6" s="214">
        <v>9036</v>
      </c>
      <c r="C6" s="214">
        <v>6877</v>
      </c>
      <c r="D6" s="58">
        <v>3997</v>
      </c>
      <c r="E6" s="162">
        <v>2880</v>
      </c>
      <c r="F6" s="58">
        <v>36.299999999999997</v>
      </c>
      <c r="G6" s="58">
        <v>41.6</v>
      </c>
      <c r="H6" s="162">
        <v>30.9</v>
      </c>
      <c r="I6" s="58">
        <v>57918</v>
      </c>
      <c r="J6" s="214">
        <v>594</v>
      </c>
      <c r="K6" s="58">
        <v>265</v>
      </c>
      <c r="L6" s="58">
        <v>329</v>
      </c>
      <c r="M6" s="216">
        <v>32</v>
      </c>
      <c r="N6" s="216">
        <v>28</v>
      </c>
      <c r="O6" s="216">
        <v>35</v>
      </c>
    </row>
    <row r="7" spans="1:16" x14ac:dyDescent="0.25">
      <c r="A7" s="231">
        <v>2022</v>
      </c>
      <c r="B7" s="169">
        <v>9933</v>
      </c>
      <c r="C7" s="169">
        <v>6923</v>
      </c>
      <c r="D7" s="94">
        <v>3967</v>
      </c>
      <c r="E7" s="171">
        <v>2956</v>
      </c>
      <c r="F7" s="94">
        <v>37.6</v>
      </c>
      <c r="G7" s="58">
        <v>42.5</v>
      </c>
      <c r="H7" s="162">
        <v>32.6</v>
      </c>
      <c r="I7" s="94">
        <v>66477</v>
      </c>
      <c r="J7" s="169">
        <v>519</v>
      </c>
      <c r="K7" s="94">
        <v>235</v>
      </c>
      <c r="L7" s="94">
        <v>284</v>
      </c>
      <c r="M7" s="216">
        <v>28</v>
      </c>
      <c r="N7" s="216">
        <v>25</v>
      </c>
      <c r="O7" s="216">
        <v>31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486</v>
      </c>
      <c r="K8" s="1082">
        <v>225</v>
      </c>
      <c r="L8" s="1082">
        <v>261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52945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57918</v>
      </c>
      <c r="F14" s="516">
        <f>A5</f>
        <v>2020</v>
      </c>
      <c r="G14" s="312">
        <f>IF(ISBLANK(E5),"",E5)</f>
        <v>2786</v>
      </c>
      <c r="H14" s="312">
        <f>IF(ISBLANK(D5),"",D5)</f>
        <v>3988</v>
      </c>
      <c r="K14" s="516">
        <f>A6</f>
        <v>2021</v>
      </c>
      <c r="L14" s="312">
        <f>IF(ISBLANK(L6),"",L6)</f>
        <v>329</v>
      </c>
      <c r="M14" s="312">
        <f>IF(ISBLANK(K6),"",K6)</f>
        <v>265</v>
      </c>
    </row>
    <row r="15" spans="1:16" x14ac:dyDescent="0.25">
      <c r="A15" s="483">
        <f>A7</f>
        <v>2022</v>
      </c>
      <c r="B15" s="313">
        <f t="shared" si="0"/>
        <v>66477</v>
      </c>
      <c r="F15" s="488">
        <f t="shared" ref="F15:F16" si="1">A6</f>
        <v>2021</v>
      </c>
      <c r="G15" s="481">
        <f t="shared" ref="G15:G16" si="2">IF(ISBLANK(E6),"",E6)</f>
        <v>2880</v>
      </c>
      <c r="H15" s="481">
        <f t="shared" ref="H15:H16" si="3">IF(ISBLANK(D6),"",D6)</f>
        <v>3997</v>
      </c>
      <c r="K15" s="488">
        <f>A7</f>
        <v>2022</v>
      </c>
      <c r="L15" s="481">
        <f t="shared" ref="L15:L16" si="4">IF(ISBLANK(L7),"",L7)</f>
        <v>284</v>
      </c>
      <c r="M15" s="481">
        <f t="shared" ref="M15:M16" si="5">IF(ISBLANK(K7),"",K7)</f>
        <v>235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2956</v>
      </c>
      <c r="H16" s="313">
        <f t="shared" si="3"/>
        <v>3967</v>
      </c>
      <c r="K16" s="483">
        <f>A8</f>
        <v>2023</v>
      </c>
      <c r="L16" s="313">
        <f t="shared" si="4"/>
        <v>261</v>
      </c>
      <c r="M16" s="313">
        <f t="shared" si="5"/>
        <v>225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8466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9036</v>
      </c>
      <c r="C21" s="375"/>
      <c r="D21" s="199"/>
      <c r="F21" s="516">
        <f>A5</f>
        <v>2020</v>
      </c>
      <c r="G21" s="312">
        <f>IF(ISBLANK(E5),"",E5)</f>
        <v>2786</v>
      </c>
      <c r="H21" s="312">
        <f>IF(ISBLANK(D5),"",D5)</f>
        <v>3988</v>
      </c>
      <c r="K21" s="516">
        <f>A6</f>
        <v>2021</v>
      </c>
      <c r="L21" s="312">
        <f>IF(ISBLANK(L6),"",L6)</f>
        <v>329</v>
      </c>
      <c r="M21" s="312">
        <f>IF(ISBLANK(K6),"",K6)</f>
        <v>265</v>
      </c>
    </row>
    <row r="22" spans="1:15" x14ac:dyDescent="0.25">
      <c r="A22" s="483">
        <f t="shared" si="6"/>
        <v>2022</v>
      </c>
      <c r="B22" s="313">
        <f t="shared" si="7"/>
        <v>9933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2880</v>
      </c>
      <c r="H22" s="481">
        <f t="shared" ref="H22:H23" si="10">IF(ISBLANK(D6),"",D6)</f>
        <v>3997</v>
      </c>
      <c r="K22" s="488">
        <f>A7</f>
        <v>2022</v>
      </c>
      <c r="L22" s="481">
        <f>IF(ISBLANK(L7),"",L7)</f>
        <v>284</v>
      </c>
      <c r="M22" s="481">
        <f>IF(ISBLANK(K7),"",K7)</f>
        <v>235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2956</v>
      </c>
      <c r="H23" s="313">
        <f t="shared" si="10"/>
        <v>3967</v>
      </c>
      <c r="K23" s="483">
        <f>A8</f>
        <v>2023</v>
      </c>
      <c r="L23" s="313">
        <f>IF(ISBLANK(L8),"",L8)</f>
        <v>261</v>
      </c>
      <c r="M23" s="313">
        <f>IF(ISBLANK(K8),"",K8)</f>
        <v>225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8466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9036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9933</v>
      </c>
      <c r="C28" s="375"/>
      <c r="D28" s="199"/>
      <c r="F28" s="516">
        <f>A5</f>
        <v>2020</v>
      </c>
      <c r="G28" s="312">
        <f>IF(ISBLANK(H5),"",H5)</f>
        <v>29.6</v>
      </c>
      <c r="H28" s="312">
        <f>IF(ISBLANK(G5),"",G5)</f>
        <v>41.2</v>
      </c>
      <c r="K28" s="516">
        <f>A5</f>
        <v>2020</v>
      </c>
      <c r="L28" s="312">
        <f>IF(ISBLANK(O5),"",O5)</f>
        <v>39</v>
      </c>
      <c r="M28" s="312">
        <f>IF(ISBLANK(N5),"",N5)</f>
        <v>28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30.9</v>
      </c>
      <c r="H29" s="481">
        <f t="shared" ref="H29:H30" si="15">IF(ISBLANK(G6),"",G6)</f>
        <v>41.6</v>
      </c>
      <c r="K29" s="488">
        <f t="shared" ref="K29:K30" si="16">A6</f>
        <v>2021</v>
      </c>
      <c r="L29" s="481">
        <f t="shared" ref="L29:L30" si="17">IF(ISBLANK(O6),"",O6)</f>
        <v>35</v>
      </c>
      <c r="M29" s="481">
        <f t="shared" ref="M29:M30" si="18">IF(ISBLANK(N6),"",N6)</f>
        <v>28</v>
      </c>
    </row>
    <row r="30" spans="1:15" x14ac:dyDescent="0.25">
      <c r="F30" s="483">
        <f t="shared" si="13"/>
        <v>2022</v>
      </c>
      <c r="G30" s="313">
        <f t="shared" si="14"/>
        <v>32.6</v>
      </c>
      <c r="H30" s="313">
        <f t="shared" si="15"/>
        <v>42.5</v>
      </c>
      <c r="K30" s="483">
        <f t="shared" si="16"/>
        <v>2022</v>
      </c>
      <c r="L30" s="313">
        <f t="shared" si="17"/>
        <v>31</v>
      </c>
      <c r="M30" s="313">
        <f t="shared" si="18"/>
        <v>25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29.6</v>
      </c>
      <c r="H35" s="312">
        <f>IF(ISBLANK(G5),"",G5)</f>
        <v>41.2</v>
      </c>
      <c r="K35" s="516">
        <f>A5</f>
        <v>2020</v>
      </c>
      <c r="L35" s="312">
        <f>IF(ISBLANK(O5),"",O5)</f>
        <v>39</v>
      </c>
      <c r="M35" s="312">
        <f>IF(ISBLANK(N5),"",N5)</f>
        <v>28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30.9</v>
      </c>
      <c r="H36" s="481">
        <f t="shared" ref="H36:H37" si="21">IF(ISBLANK(G6),"",G6)</f>
        <v>41.6</v>
      </c>
      <c r="K36" s="488">
        <f t="shared" ref="K36:K37" si="22">A6</f>
        <v>2021</v>
      </c>
      <c r="L36" s="481">
        <f t="shared" ref="L36:L37" si="23">IF(ISBLANK(O6),"",O6)</f>
        <v>35</v>
      </c>
      <c r="M36" s="481">
        <f t="shared" ref="M36:M37" si="24">IF(ISBLANK(N6),"",N6)</f>
        <v>28</v>
      </c>
    </row>
    <row r="37" spans="6:15" x14ac:dyDescent="0.25">
      <c r="F37" s="483">
        <f t="shared" si="19"/>
        <v>2022</v>
      </c>
      <c r="G37" s="313">
        <f t="shared" si="20"/>
        <v>32.6</v>
      </c>
      <c r="H37" s="313">
        <f t="shared" si="21"/>
        <v>42.5</v>
      </c>
      <c r="K37" s="483">
        <f t="shared" si="22"/>
        <v>2022</v>
      </c>
      <c r="L37" s="313">
        <f t="shared" si="23"/>
        <v>31</v>
      </c>
      <c r="M37" s="313">
        <f t="shared" si="24"/>
        <v>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19.2</v>
      </c>
      <c r="C6" s="35">
        <v>17</v>
      </c>
      <c r="D6" s="63">
        <v>21</v>
      </c>
      <c r="E6" s="35">
        <v>49.5</v>
      </c>
      <c r="F6" s="35">
        <v>43.8</v>
      </c>
      <c r="G6" s="35">
        <v>54.1</v>
      </c>
      <c r="H6" s="294">
        <v>31.3</v>
      </c>
      <c r="I6" s="35">
        <v>39.200000000000003</v>
      </c>
      <c r="J6" s="63">
        <v>24.9</v>
      </c>
      <c r="M6" s="127" t="s">
        <v>16</v>
      </c>
      <c r="N6" s="937">
        <f>IF(ISBLANK(B8),"",B8)</f>
        <v>16.7</v>
      </c>
      <c r="O6" s="937">
        <f>IF(ISBLANK(E8),"",E8)</f>
        <v>48.8</v>
      </c>
      <c r="P6" s="128">
        <f>IF(ISBLANK(H8),"",H8)</f>
        <v>34.6</v>
      </c>
    </row>
    <row r="7" spans="1:19" x14ac:dyDescent="0.25">
      <c r="A7" s="288">
        <v>2022</v>
      </c>
      <c r="B7" s="169">
        <v>16.399999999999999</v>
      </c>
      <c r="C7" s="94">
        <v>15.3</v>
      </c>
      <c r="D7" s="171">
        <v>17.3</v>
      </c>
      <c r="E7" s="94">
        <v>51.3</v>
      </c>
      <c r="F7" s="94">
        <v>49.8</v>
      </c>
      <c r="G7" s="94">
        <v>52.5</v>
      </c>
      <c r="H7" s="169">
        <v>32.4</v>
      </c>
      <c r="I7" s="94">
        <v>34.9</v>
      </c>
      <c r="J7" s="171">
        <v>30.3</v>
      </c>
    </row>
    <row r="8" spans="1:19" x14ac:dyDescent="0.25">
      <c r="A8" s="220">
        <v>2023</v>
      </c>
      <c r="B8" s="169">
        <v>16.7</v>
      </c>
      <c r="C8" s="94">
        <v>18.2</v>
      </c>
      <c r="D8" s="171">
        <v>15.3</v>
      </c>
      <c r="E8" s="94">
        <v>48.8</v>
      </c>
      <c r="F8" s="94">
        <v>47.1</v>
      </c>
      <c r="G8" s="94">
        <v>50.2</v>
      </c>
      <c r="H8" s="169">
        <v>34.6</v>
      </c>
      <c r="I8" s="94">
        <v>34.700000000000003</v>
      </c>
      <c r="J8" s="171">
        <v>34.5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15.3</v>
      </c>
      <c r="O12" s="938">
        <f>IF(ISBLANK(G8),"",G8)</f>
        <v>50.2</v>
      </c>
      <c r="P12" s="940">
        <f>IF(ISBLANK(J8),"",J8)</f>
        <v>34.5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18.2</v>
      </c>
      <c r="O13" s="939">
        <f>IF(ISBLANK(F8),"",F8)</f>
        <v>47.1</v>
      </c>
      <c r="P13" s="941">
        <f>IF(ISBLANK(I8),"",I8)</f>
        <v>34.700000000000003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16.7</v>
      </c>
      <c r="O20" s="937">
        <f>IF(ISBLANK(E8),"",E8)</f>
        <v>48.8</v>
      </c>
      <c r="P20" s="942">
        <f>IF(ISBLANK(H8),"",H8)</f>
        <v>34.6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15.3</v>
      </c>
      <c r="O24" s="938">
        <f>IF(ISBLANK(G8),"",G8)</f>
        <v>50.2</v>
      </c>
      <c r="P24" s="940">
        <f>IF(ISBLANK(J8),"",J8)</f>
        <v>34.5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18.2</v>
      </c>
      <c r="O25" s="939">
        <f>IF(ISBLANK(F8),"",F8)</f>
        <v>47.1</v>
      </c>
      <c r="P25" s="941">
        <f>IF(ISBLANK(I8),"",I8)</f>
        <v>34.700000000000003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1444868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78543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1419580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77168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2250929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122360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278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10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12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647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89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738789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16.399999999999999</v>
      </c>
      <c r="E20" s="602">
        <v>15.4</v>
      </c>
      <c r="F20" s="602">
        <v>15.4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19.899999999999999</v>
      </c>
      <c r="E21" s="753">
        <v>23.5</v>
      </c>
      <c r="F21" s="753">
        <v>24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6.6</v>
      </c>
      <c r="E22" s="754">
        <v>1.3</v>
      </c>
      <c r="F22" s="754">
        <v>1.3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15.4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24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1.3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59.300000000000004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15.4</v>
      </c>
      <c r="C30" s="206" t="s">
        <v>501</v>
      </c>
    </row>
    <row r="31" spans="1:11" x14ac:dyDescent="0.25">
      <c r="A31" s="700" t="s">
        <v>1438</v>
      </c>
      <c r="B31" s="736">
        <f>F21</f>
        <v>24</v>
      </c>
    </row>
    <row r="32" spans="1:11" x14ac:dyDescent="0.25">
      <c r="A32" s="700" t="s">
        <v>1439</v>
      </c>
      <c r="B32" s="736">
        <f>F22</f>
        <v>1.3</v>
      </c>
    </row>
    <row r="33" spans="1:2" x14ac:dyDescent="0.25">
      <c r="A33" s="701" t="s">
        <v>1440</v>
      </c>
      <c r="B33" s="734">
        <f>100-(B30+B31+B32)</f>
        <v>59.300000000000004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265</v>
      </c>
      <c r="C4" s="71">
        <v>8</v>
      </c>
      <c r="D4" s="71">
        <v>13</v>
      </c>
      <c r="G4" s="219">
        <f>A4</f>
        <v>2020</v>
      </c>
      <c r="H4" s="291">
        <f>IF(ISBLANK(C4),"",C4)</f>
        <v>8</v>
      </c>
      <c r="I4" s="291">
        <f>IF(ISBLANK(D4),"",D4)</f>
        <v>13</v>
      </c>
    </row>
    <row r="5" spans="1:9" x14ac:dyDescent="0.25">
      <c r="A5" s="288">
        <v>2021</v>
      </c>
      <c r="B5" s="216">
        <v>267</v>
      </c>
      <c r="C5" s="216">
        <v>9</v>
      </c>
      <c r="D5" s="216">
        <v>9</v>
      </c>
      <c r="G5" s="288">
        <f t="shared" ref="G5:G6" si="0">A5</f>
        <v>2021</v>
      </c>
      <c r="H5" s="292">
        <f t="shared" ref="H5:H6" si="1">IF(ISBLANK(C5),"",C5)</f>
        <v>9</v>
      </c>
      <c r="I5" s="292">
        <f t="shared" ref="I5:I6" si="2">IF(ISBLANK(D5),"",D5)</f>
        <v>9</v>
      </c>
    </row>
    <row r="6" spans="1:9" x14ac:dyDescent="0.25">
      <c r="A6" s="220">
        <v>2022</v>
      </c>
      <c r="B6" s="170">
        <v>278</v>
      </c>
      <c r="C6" s="170">
        <v>10</v>
      </c>
      <c r="D6" s="170">
        <v>12</v>
      </c>
      <c r="G6" s="221">
        <f t="shared" si="0"/>
        <v>2022</v>
      </c>
      <c r="H6" s="293">
        <f t="shared" si="1"/>
        <v>10</v>
      </c>
      <c r="I6" s="293">
        <f t="shared" si="2"/>
        <v>12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8</v>
      </c>
      <c r="I12" s="291">
        <f>IF(ISBLANK(D4),"",D4)</f>
        <v>13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9</v>
      </c>
      <c r="I13" s="292">
        <f t="shared" si="4"/>
        <v>9</v>
      </c>
    </row>
    <row r="14" spans="1:9" x14ac:dyDescent="0.25">
      <c r="G14" s="221">
        <f t="shared" si="3"/>
        <v>2022</v>
      </c>
      <c r="H14" s="293">
        <f t="shared" ref="H14:I14" si="5">IF(ISBLANK(C6),"",C6)</f>
        <v>10</v>
      </c>
      <c r="I14" s="293">
        <f t="shared" si="5"/>
        <v>12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555</v>
      </c>
      <c r="C23" s="71">
        <v>19</v>
      </c>
      <c r="D23" s="71">
        <v>68</v>
      </c>
      <c r="G23" s="219">
        <f>A23</f>
        <v>2020</v>
      </c>
      <c r="H23" s="291">
        <f>IF(ISBLANK(C23),"",C23)</f>
        <v>19</v>
      </c>
      <c r="I23" s="291">
        <f>IF(ISBLANK(D23),"",D23)</f>
        <v>68</v>
      </c>
    </row>
    <row r="24" spans="1:13" x14ac:dyDescent="0.25">
      <c r="A24" s="288">
        <v>2021</v>
      </c>
      <c r="B24" s="216">
        <v>602</v>
      </c>
      <c r="C24" s="216">
        <v>30</v>
      </c>
      <c r="D24" s="216">
        <v>75</v>
      </c>
      <c r="G24" s="288">
        <f t="shared" ref="G24:G25" si="6">A24</f>
        <v>2021</v>
      </c>
      <c r="H24" s="292">
        <f t="shared" ref="H24:H25" si="7">IF(ISBLANK(C24),"",C24)</f>
        <v>30</v>
      </c>
      <c r="I24" s="292">
        <f t="shared" ref="I24:I25" si="8">IF(ISBLANK(D24),"",D24)</f>
        <v>75</v>
      </c>
    </row>
    <row r="25" spans="1:13" x14ac:dyDescent="0.25">
      <c r="A25" s="220">
        <v>2022</v>
      </c>
      <c r="B25" s="170">
        <v>647</v>
      </c>
      <c r="C25" s="170">
        <v>39</v>
      </c>
      <c r="D25" s="170">
        <v>89</v>
      </c>
      <c r="G25" s="221">
        <f t="shared" si="6"/>
        <v>2022</v>
      </c>
      <c r="H25" s="293">
        <f t="shared" si="7"/>
        <v>39</v>
      </c>
      <c r="I25" s="293">
        <f t="shared" si="8"/>
        <v>89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19</v>
      </c>
      <c r="I31" s="291">
        <f>IF(ISBLANK(D23),"",D23)</f>
        <v>68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30</v>
      </c>
      <c r="I32" s="292">
        <f t="shared" si="10"/>
        <v>75</v>
      </c>
    </row>
    <row r="33" spans="7:9" x14ac:dyDescent="0.25">
      <c r="G33" s="221">
        <f t="shared" si="9"/>
        <v>2022</v>
      </c>
      <c r="H33" s="293">
        <f t="shared" ref="H33:I33" si="11">IF(ISBLANK(C25),"",C25)</f>
        <v>39</v>
      </c>
      <c r="I33" s="293">
        <f t="shared" si="11"/>
        <v>89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288223</v>
      </c>
      <c r="C4" s="1086">
        <v>15094</v>
      </c>
      <c r="D4" s="110">
        <v>349960</v>
      </c>
      <c r="E4" s="70">
        <v>18327</v>
      </c>
      <c r="F4" s="1085">
        <v>116101</v>
      </c>
      <c r="G4" s="70">
        <v>6080</v>
      </c>
      <c r="H4" s="1087">
        <v>1756044</v>
      </c>
      <c r="I4" s="1086">
        <v>91964</v>
      </c>
    </row>
    <row r="5" spans="1:9" x14ac:dyDescent="0.25">
      <c r="A5" s="589">
        <v>2021</v>
      </c>
      <c r="B5" s="1088">
        <v>313728</v>
      </c>
      <c r="C5" s="1089">
        <v>16574</v>
      </c>
      <c r="D5" s="162">
        <v>478228</v>
      </c>
      <c r="E5" s="214">
        <v>25264</v>
      </c>
      <c r="F5" s="1088">
        <v>27355</v>
      </c>
      <c r="G5" s="214">
        <v>1445</v>
      </c>
      <c r="H5" s="1090">
        <v>2036272</v>
      </c>
      <c r="I5" s="1089">
        <v>107574</v>
      </c>
    </row>
    <row r="6" spans="1:9" x14ac:dyDescent="0.25">
      <c r="A6" s="590">
        <v>2022</v>
      </c>
      <c r="B6" s="1091">
        <v>347610</v>
      </c>
      <c r="C6" s="1092">
        <v>18896</v>
      </c>
      <c r="D6" s="171">
        <v>540557</v>
      </c>
      <c r="E6" s="169">
        <v>29384</v>
      </c>
      <c r="F6" s="1091">
        <v>28763</v>
      </c>
      <c r="G6" s="169">
        <v>1564</v>
      </c>
      <c r="H6" s="1093">
        <v>2250929</v>
      </c>
      <c r="I6" s="1092">
        <v>122360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424306</v>
      </c>
      <c r="C4" s="1085"/>
      <c r="D4" s="1086"/>
      <c r="E4" s="1085"/>
      <c r="F4" s="1086"/>
    </row>
    <row r="5" spans="1:6" x14ac:dyDescent="0.25">
      <c r="A5" s="482">
        <v>2021</v>
      </c>
      <c r="B5" s="1090">
        <v>533334</v>
      </c>
      <c r="C5" s="1088">
        <v>1369275</v>
      </c>
      <c r="D5" s="1089">
        <v>72337</v>
      </c>
      <c r="E5" s="1088">
        <v>1273418</v>
      </c>
      <c r="F5" s="1089">
        <v>67273</v>
      </c>
    </row>
    <row r="6" spans="1:6" ht="15.75" thickBot="1" x14ac:dyDescent="0.3">
      <c r="A6" s="962">
        <v>2022</v>
      </c>
      <c r="B6" s="1094">
        <v>738789</v>
      </c>
      <c r="C6" s="1095">
        <v>1444868</v>
      </c>
      <c r="D6" s="1096">
        <v>78543</v>
      </c>
      <c r="E6" s="1095">
        <v>1419580</v>
      </c>
      <c r="F6" s="1096">
        <v>77168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Пећинци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489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15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18396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9.4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16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-6.6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72.66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42.4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126.7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2.89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16889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16910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609</v>
      </c>
      <c r="C63" s="550">
        <f>IF(ISBLANK('DEM2'!C7),"-",'DEM2'!C7)</f>
        <v>699</v>
      </c>
      <c r="D63" s="550"/>
      <c r="E63" s="550">
        <f>IF(ISBLANK('DEM2'!D8),"-",'DEM2'!D8)</f>
        <v>631</v>
      </c>
      <c r="F63" s="550">
        <f>IF(ISBLANK('DEM2'!C8),"-",'DEM2'!C8)</f>
        <v>734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759</v>
      </c>
      <c r="C64" s="319">
        <f>IF(ISBLANK('DEM2'!F7),"-",'DEM2'!F7)</f>
        <v>818</v>
      </c>
      <c r="D64" s="791"/>
      <c r="E64" s="319">
        <f>IF(ISBLANK('DEM2'!G8),"-",'DEM2'!G8)</f>
        <v>751</v>
      </c>
      <c r="F64" s="319">
        <f>IF(ISBLANK('DEM2'!F8),"-",'DEM2'!F8)</f>
        <v>813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406</v>
      </c>
      <c r="C65" s="347">
        <f>IF(ISBLANK('DEM2'!I7),"-",'DEM2'!I7)</f>
        <v>438</v>
      </c>
      <c r="D65" s="395"/>
      <c r="E65" s="347">
        <f>IF(ISBLANK('DEM2'!J8),"-",'DEM2'!J8)</f>
        <v>357</v>
      </c>
      <c r="F65" s="347">
        <f>IF(ISBLANK('DEM2'!I8),"-",'DEM2'!I8)</f>
        <v>377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1680</v>
      </c>
      <c r="C66" s="319">
        <f>IF(ISBLANK('DEM2'!L7),"-",'DEM2'!L7)</f>
        <v>1847</v>
      </c>
      <c r="D66" s="397"/>
      <c r="E66" s="319">
        <f>IF(ISBLANK('DEM2'!M8),"-",'DEM2'!M8)</f>
        <v>1648</v>
      </c>
      <c r="F66" s="319">
        <f>IF(ISBLANK('DEM2'!L8),"-",'DEM2'!L8)</f>
        <v>1831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1540</v>
      </c>
      <c r="C67" s="319">
        <f>IF(ISBLANK('DEM2'!O7),"-",'DEM2'!O7)</f>
        <v>1646</v>
      </c>
      <c r="D67" s="397"/>
      <c r="E67" s="319">
        <f>IF(ISBLANK('DEM2'!P8),"-",'DEM2'!P8)</f>
        <v>1427</v>
      </c>
      <c r="F67" s="319">
        <f>IF(ISBLANK('DEM2'!O8),"-",'DEM2'!O8)</f>
        <v>1492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5921</v>
      </c>
      <c r="C68" s="416">
        <f>IF(ISBLANK('DEM2'!R7),"-",'DEM2'!R7)</f>
        <v>6507</v>
      </c>
      <c r="D68" s="422"/>
      <c r="E68" s="416">
        <f>IF(ISBLANK('DEM2'!S8),"-",'DEM2'!S8)</f>
        <v>5722</v>
      </c>
      <c r="F68" s="416">
        <f>IF(ISBLANK('DEM2'!R8),"-",'DEM2'!R8)</f>
        <v>6249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9322</v>
      </c>
      <c r="C69" s="465">
        <f>IF(ISBLANK('DEM2'!U7),"-",'DEM2'!U7)</f>
        <v>9607</v>
      </c>
      <c r="D69" s="801"/>
      <c r="E69" s="465">
        <f>IF(ISBLANK('DEM2'!V8),"-",'DEM2'!V8)</f>
        <v>9066</v>
      </c>
      <c r="F69" s="465">
        <f>IF(ISBLANK('DEM2'!U8),"-",'DEM2'!U8)</f>
        <v>9330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11.2</v>
      </c>
      <c r="G115" s="802">
        <f>IF(ISBLANK('DEM2'!E23),"-",'DEM2'!E23)</f>
        <v>22.2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9.6</v>
      </c>
      <c r="G116" s="409">
        <f>IF(ISBLANK('DEM2'!E24),"-",'DEM2'!E24)</f>
        <v>9.6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5.7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9933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6923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37.6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66477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486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28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32.200000000000003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80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34.799999999999997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11.3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2250929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122360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540557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330965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29384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347610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18896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28763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1564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1444868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78543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1419580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77168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278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647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738789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3133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3270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2497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12241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3093</v>
      </c>
      <c r="C300" s="810">
        <f>IF(ISBLANK(POLJ3!C4),"-",POLJ3!C4)</f>
        <v>425</v>
      </c>
      <c r="D300" s="1129">
        <f>IF(ISBLANK(POLJ3!D4),"-",POLJ3!D4)</f>
        <v>2668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3926</v>
      </c>
      <c r="C301" s="791">
        <f>IF(ISBLANK(POLJ3!C5),"-",POLJ3!C5)</f>
        <v>2503</v>
      </c>
      <c r="D301" s="1130">
        <f>IF(ISBLANK(POLJ3!D5),"-",POLJ3!D5)</f>
        <v>1423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4</v>
      </c>
      <c r="C302" s="792">
        <f>IF(ISBLANK(POLJ3!C6),"-",POLJ3!C6)</f>
        <v>1</v>
      </c>
      <c r="D302" s="1131">
        <f>IF(ISBLANK(POLJ3!D6),"-",POLJ3!D6)</f>
        <v>3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109</v>
      </c>
      <c r="C303" s="793">
        <f>IF(ISBLANK(POLJ3!C7),"-",POLJ3!C7)</f>
        <v>15</v>
      </c>
      <c r="D303" s="1111">
        <f>IF(ISBLANK(POLJ3!D7),"-",POLJ3!D7)</f>
        <v>94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3133</v>
      </c>
      <c r="C304" s="809">
        <f>IF(ISBLANK(POLJ3!C8),"-",POLJ3!C8)</f>
        <v>415</v>
      </c>
      <c r="D304" s="1159">
        <f>IF(ISBLANK(POLJ3!D8),"-",POLJ3!D8)</f>
        <v>2718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262.01</v>
      </c>
      <c r="C310" s="1160"/>
      <c r="D310" s="3"/>
      <c r="E310" s="5"/>
      <c r="F310" s="5"/>
      <c r="G310" s="817" t="s">
        <v>773</v>
      </c>
      <c r="H310" s="818">
        <f>IF(ISBLANK(POLJ2!H3),"-",POLJ2!H3)</f>
        <v>5190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23331.56</v>
      </c>
      <c r="C311" s="1161"/>
      <c r="D311" s="3"/>
      <c r="E311" s="5"/>
      <c r="F311" s="5"/>
      <c r="G311" s="812" t="s">
        <v>774</v>
      </c>
      <c r="H311" s="250">
        <f>IF(ISBLANK(POLJ2!H4),"-",POLJ2!H4)</f>
        <v>30349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243.82</v>
      </c>
      <c r="C312" s="1161"/>
      <c r="D312" s="3"/>
      <c r="E312" s="5"/>
      <c r="F312" s="5"/>
      <c r="G312" s="812" t="s">
        <v>775</v>
      </c>
      <c r="H312" s="250">
        <f>IF(ISBLANK(POLJ2!H5),"-",POLJ2!H5)</f>
        <v>3777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6.01</v>
      </c>
      <c r="C313" s="1161"/>
      <c r="D313" s="3"/>
      <c r="E313" s="5"/>
      <c r="F313" s="5"/>
      <c r="G313" s="814" t="s">
        <v>776</v>
      </c>
      <c r="H313" s="251">
        <f>IF(ISBLANK(POLJ2!H6),"-",POLJ2!H6)</f>
        <v>94868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0.71</v>
      </c>
      <c r="C314" s="1161"/>
      <c r="D314" s="3"/>
      <c r="E314" s="5"/>
      <c r="F314" s="5"/>
      <c r="G314" s="816" t="s">
        <v>16</v>
      </c>
      <c r="H314" s="819">
        <f>IF(ISBLANK(POLJ2!H7),"-",POLJ2!H7)</f>
        <v>134184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1093.71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24937.82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15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226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47.8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673</v>
      </c>
      <c r="I364" s="810">
        <f>IF(ISBLANK(OBRAZ2!I6),"-",OBRAZ2!I6)</f>
        <v>0</v>
      </c>
      <c r="J364" s="810">
        <f>IF(ISBLANK(OBRAZ2!J6),"-",OBRAZ2!J6)</f>
        <v>673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374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23</v>
      </c>
      <c r="I365" s="791">
        <f>IF(ISBLANK(OBRAZ2!I7),"-",OBRAZ2!I7)</f>
        <v>0</v>
      </c>
      <c r="J365" s="791">
        <f>IF(ISBLANK(OBRAZ2!J7),"-",OBRAZ2!J7)</f>
        <v>23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73.5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190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13.905325443786982</v>
      </c>
      <c r="I375" s="852">
        <f>IF(ISBLANK(OBRAZ2!C12),"-",OBRAZ2!C21)</f>
        <v>17.087667161961367</v>
      </c>
      <c r="J375" s="852">
        <f>IF(ISBLANK(OBRAZ2!D12),"-",OBRAZ2!D21)</f>
        <v>15.18987341772152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56.80473372781065</v>
      </c>
      <c r="I377" s="853">
        <f>IF(ISBLANK(OBRAZ2!C14),"-",OBRAZ2!C23)</f>
        <v>54.680534918276372</v>
      </c>
      <c r="J377" s="853">
        <f>IF(ISBLANK(OBRAZ2!D14),"-",OBRAZ2!D23)</f>
        <v>60.75949367088608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15.384615384615385</v>
      </c>
      <c r="I379" s="853">
        <f>IF(ISBLANK(OBRAZ2!C16),"-",OBRAZ2!C25)</f>
        <v>17.087667161961367</v>
      </c>
      <c r="J379" s="853">
        <f>IF(ISBLANK(OBRAZ2!D16),"-",OBRAZ2!D25)</f>
        <v>10.886075949367088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13.905325443786982</v>
      </c>
      <c r="I380" s="854">
        <f>IF(ISBLANK(OBRAZ2!C17),"-",OBRAZ2!C26)</f>
        <v>11.144130757800893</v>
      </c>
      <c r="J380" s="854">
        <f>IF(ISBLANK(OBRAZ2!D17),"-",OBRAZ2!D26)</f>
        <v>13.164556962025317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3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12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299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496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473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321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98.9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180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97.3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-0.3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7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269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74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3.9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8652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25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1.4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0.8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0.8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0.39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1.6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152.19999999999999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0.98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89.8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98.4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2363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12.8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591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4590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14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16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4.5999999999999996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0.3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4.3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3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15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0.4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407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2.2000000000000002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234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6.7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110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3.2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62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83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6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48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14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6.1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71.599999999999994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36.700000000000003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78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22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139.184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1.1000000000000001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30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500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5852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160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2536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8180.17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17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15.59365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46</v>
      </c>
      <c r="D696" s="317"/>
      <c r="E696" s="316"/>
      <c r="F696" s="5"/>
      <c r="G696" s="839">
        <v>2012</v>
      </c>
      <c r="H696" s="837">
        <f>IF(ISBLANK(INDEKSI2!B5),"-",INDEKSI2!B5)</f>
        <v>32.840000000000003</v>
      </c>
      <c r="I696" s="837">
        <f>IF(ISBLANK(INDEKSI2!C5),"-",INDEKSI2!C5)</f>
        <v>44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47.42</v>
      </c>
      <c r="D697" s="317"/>
      <c r="E697" s="316"/>
      <c r="F697" s="5"/>
      <c r="G697" s="840">
        <v>2013</v>
      </c>
      <c r="H697" s="561">
        <f>IF(ISBLANK(INDEKSI2!B6),"-",INDEKSI2!B6)</f>
        <v>31.83</v>
      </c>
      <c r="I697" s="561">
        <f>IF(ISBLANK(INDEKSI2!C6),"-",INDEKSI2!C6)</f>
        <v>73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35.71</v>
      </c>
      <c r="I698" s="838">
        <f>IF(ISBLANK(INDEKSI2!C7),"-",INDEKSI2!C7)</f>
        <v>42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345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689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518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1239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1.8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34.799999999999997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11.3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32.200000000000003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80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35.71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42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15.59365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46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47.42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31.69</v>
      </c>
      <c r="C4" s="723">
        <v>67</v>
      </c>
      <c r="D4" s="712"/>
      <c r="E4" s="713"/>
      <c r="F4" s="714"/>
    </row>
    <row r="5" spans="1:6" x14ac:dyDescent="0.25">
      <c r="A5" s="288">
        <v>2012</v>
      </c>
      <c r="B5" s="616">
        <v>32.840000000000003</v>
      </c>
      <c r="C5" s="724">
        <v>44</v>
      </c>
      <c r="D5" s="715"/>
      <c r="E5" s="643"/>
      <c r="F5" s="716"/>
    </row>
    <row r="6" spans="1:6" x14ac:dyDescent="0.25">
      <c r="A6" s="288">
        <v>2013</v>
      </c>
      <c r="B6" s="616">
        <v>31.83</v>
      </c>
      <c r="C6" s="724">
        <v>73</v>
      </c>
      <c r="D6" s="717">
        <v>15.59365</v>
      </c>
      <c r="E6" s="611">
        <v>46</v>
      </c>
      <c r="F6" s="718">
        <v>47.42</v>
      </c>
    </row>
    <row r="7" spans="1:6" x14ac:dyDescent="0.25">
      <c r="A7" s="221">
        <v>2014</v>
      </c>
      <c r="B7" s="617">
        <v>35.71</v>
      </c>
      <c r="C7" s="725">
        <v>42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3133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2497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3270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262.01</v>
      </c>
      <c r="G3" s="219" t="s">
        <v>773</v>
      </c>
      <c r="H3" s="71">
        <v>5190</v>
      </c>
    </row>
    <row r="4" spans="1:9" x14ac:dyDescent="0.25">
      <c r="A4" s="288" t="s">
        <v>768</v>
      </c>
      <c r="B4" s="216">
        <v>23331.56</v>
      </c>
      <c r="G4" s="288" t="s">
        <v>774</v>
      </c>
      <c r="H4" s="216">
        <v>30349</v>
      </c>
    </row>
    <row r="5" spans="1:9" x14ac:dyDescent="0.25">
      <c r="A5" s="288" t="s">
        <v>769</v>
      </c>
      <c r="B5" s="216">
        <v>243.82</v>
      </c>
      <c r="G5" s="288" t="s">
        <v>775</v>
      </c>
      <c r="H5" s="216">
        <v>3777</v>
      </c>
    </row>
    <row r="6" spans="1:9" x14ac:dyDescent="0.25">
      <c r="A6" s="288" t="s">
        <v>770</v>
      </c>
      <c r="B6" s="216">
        <v>6.01</v>
      </c>
      <c r="G6" s="288" t="s">
        <v>776</v>
      </c>
      <c r="H6" s="216">
        <v>94868</v>
      </c>
    </row>
    <row r="7" spans="1:9" x14ac:dyDescent="0.25">
      <c r="A7" s="288" t="s">
        <v>771</v>
      </c>
      <c r="B7" s="216">
        <v>0.71</v>
      </c>
      <c r="G7" s="1" t="s">
        <v>24</v>
      </c>
      <c r="H7" s="290">
        <v>134184</v>
      </c>
    </row>
    <row r="8" spans="1:9" x14ac:dyDescent="0.25">
      <c r="A8" s="289" t="s">
        <v>772</v>
      </c>
      <c r="B8" s="73">
        <v>1093.71</v>
      </c>
    </row>
    <row r="9" spans="1:9" x14ac:dyDescent="0.25">
      <c r="A9" s="1" t="s">
        <v>24</v>
      </c>
      <c r="B9" s="290">
        <v>24937.82</v>
      </c>
      <c r="I9" s="41" t="s">
        <v>884</v>
      </c>
    </row>
    <row r="10" spans="1:9" x14ac:dyDescent="0.25">
      <c r="G10" s="29" t="s">
        <v>783</v>
      </c>
      <c r="H10" s="58">
        <v>12241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3093</v>
      </c>
      <c r="C4" s="55">
        <v>425</v>
      </c>
      <c r="D4" s="110">
        <v>2668</v>
      </c>
    </row>
    <row r="5" spans="1:4" ht="30" customHeight="1" x14ac:dyDescent="0.25">
      <c r="A5" s="276" t="s">
        <v>892</v>
      </c>
      <c r="B5" s="214">
        <v>3926</v>
      </c>
      <c r="C5" s="58">
        <v>2503</v>
      </c>
      <c r="D5" s="162">
        <v>1423</v>
      </c>
    </row>
    <row r="6" spans="1:4" x14ac:dyDescent="0.25">
      <c r="A6" s="276" t="s">
        <v>780</v>
      </c>
      <c r="B6" s="214">
        <v>4</v>
      </c>
      <c r="C6" s="58">
        <v>1</v>
      </c>
      <c r="D6" s="162">
        <v>3</v>
      </c>
    </row>
    <row r="7" spans="1:4" ht="30" x14ac:dyDescent="0.25">
      <c r="A7" s="276" t="s">
        <v>781</v>
      </c>
      <c r="B7" s="214">
        <v>109</v>
      </c>
      <c r="C7" s="58">
        <v>15</v>
      </c>
      <c r="D7" s="162">
        <v>94</v>
      </c>
    </row>
    <row r="8" spans="1:4" x14ac:dyDescent="0.25">
      <c r="A8" s="203" t="s">
        <v>782</v>
      </c>
      <c r="B8" s="72">
        <v>3133</v>
      </c>
      <c r="C8" s="61">
        <v>415</v>
      </c>
      <c r="D8" s="111">
        <v>2718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25</v>
      </c>
      <c r="C14" s="278">
        <f>D6/B6*100</f>
        <v>75</v>
      </c>
    </row>
    <row r="15" spans="1:4" ht="60" x14ac:dyDescent="0.25">
      <c r="A15" s="279" t="s">
        <v>893</v>
      </c>
      <c r="B15" s="284">
        <f>C5/B5*100</f>
        <v>63.754457463066736</v>
      </c>
      <c r="C15" s="280">
        <f>D5/B5*100</f>
        <v>36.245542536933264</v>
      </c>
    </row>
    <row r="16" spans="1:4" ht="30" x14ac:dyDescent="0.25">
      <c r="A16" s="281" t="s">
        <v>829</v>
      </c>
      <c r="B16" s="285">
        <f>C4/B4*100</f>
        <v>13.740704817329455</v>
      </c>
      <c r="C16" s="282">
        <f>D4/B4*100</f>
        <v>86.259295182670542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25</v>
      </c>
      <c r="C21" s="278">
        <f>C14</f>
        <v>75</v>
      </c>
    </row>
    <row r="22" spans="1:3" ht="60" x14ac:dyDescent="0.25">
      <c r="A22" s="279" t="s">
        <v>831</v>
      </c>
      <c r="B22" s="284">
        <f t="shared" ref="B22:C23" si="0">B15</f>
        <v>63.754457463066736</v>
      </c>
      <c r="C22" s="280">
        <f t="shared" si="0"/>
        <v>36.245542536933264</v>
      </c>
    </row>
    <row r="23" spans="1:3" ht="30" x14ac:dyDescent="0.25">
      <c r="A23" s="281" t="s">
        <v>866</v>
      </c>
      <c r="B23" s="287">
        <f t="shared" si="0"/>
        <v>13.740704817329455</v>
      </c>
      <c r="C23" s="286">
        <f t="shared" si="0"/>
        <v>86.259295182670542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15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226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47.8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374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73.5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190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718</v>
      </c>
      <c r="C6" s="975">
        <v>0</v>
      </c>
      <c r="D6" s="947">
        <v>718</v>
      </c>
      <c r="E6" s="975">
        <v>676</v>
      </c>
      <c r="F6" s="975">
        <v>0</v>
      </c>
      <c r="G6" s="947">
        <v>676</v>
      </c>
      <c r="H6" s="601">
        <v>673</v>
      </c>
      <c r="I6" s="618">
        <v>0</v>
      </c>
      <c r="J6" s="947">
        <v>673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48</v>
      </c>
      <c r="C7" s="977">
        <v>0</v>
      </c>
      <c r="D7" s="978">
        <v>48</v>
      </c>
      <c r="E7" s="977">
        <v>51</v>
      </c>
      <c r="F7" s="977">
        <v>0</v>
      </c>
      <c r="G7" s="978">
        <v>51</v>
      </c>
      <c r="H7" s="755">
        <v>23</v>
      </c>
      <c r="I7" s="692">
        <v>0</v>
      </c>
      <c r="J7" s="978">
        <v>23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15</v>
      </c>
      <c r="C8" s="980">
        <v>0</v>
      </c>
      <c r="D8" s="981">
        <v>15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94</v>
      </c>
      <c r="C12" s="602">
        <v>115</v>
      </c>
      <c r="D12" s="602">
        <v>120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384</v>
      </c>
      <c r="C14" s="753">
        <v>368</v>
      </c>
      <c r="D14" s="753">
        <v>480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104</v>
      </c>
      <c r="C16" s="1038">
        <v>115</v>
      </c>
      <c r="D16" s="753">
        <v>86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94</v>
      </c>
      <c r="C17" s="754">
        <v>75</v>
      </c>
      <c r="D17" s="754">
        <v>104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13.905325443786982</v>
      </c>
      <c r="C21" s="291">
        <f>C12/SUM(C12:C17)*100</f>
        <v>17.087667161961367</v>
      </c>
      <c r="D21" s="291">
        <f>D12/SUM(D12:D17)*100</f>
        <v>15.18987341772152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56.80473372781065</v>
      </c>
      <c r="C23" s="292">
        <f>C14/SUM(C12:C17)*100</f>
        <v>54.680534918276372</v>
      </c>
      <c r="D23" s="292">
        <f>D14/SUM(D12:D17)*100</f>
        <v>60.75949367088608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15.384615384615385</v>
      </c>
      <c r="C25" s="292">
        <f>C16/SUM(C12:C17)*100</f>
        <v>17.087667161961367</v>
      </c>
      <c r="D25" s="292">
        <f>D16/SUM(D12:D17)*100</f>
        <v>10.886075949367088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13.905325443786982</v>
      </c>
      <c r="C26" s="293">
        <f>C17/SUM(C12:C17)*100</f>
        <v>11.144130757800893</v>
      </c>
      <c r="D26" s="293">
        <f>D17/SUM(D12:D17)*100</f>
        <v>13.164556962025317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15.1</v>
      </c>
      <c r="C7" s="602">
        <v>13.2</v>
      </c>
      <c r="D7" s="602">
        <v>27.8</v>
      </c>
    </row>
    <row r="8" spans="1:6" x14ac:dyDescent="0.25">
      <c r="A8" s="697" t="s">
        <v>952</v>
      </c>
      <c r="B8" s="753">
        <v>0</v>
      </c>
      <c r="C8" s="753">
        <v>85.7</v>
      </c>
      <c r="D8" s="753">
        <v>0</v>
      </c>
    </row>
    <row r="9" spans="1:6" x14ac:dyDescent="0.25">
      <c r="A9" s="698" t="s">
        <v>224</v>
      </c>
      <c r="B9" s="754">
        <v>84.9</v>
      </c>
      <c r="C9" s="754">
        <v>1.1000000000000001</v>
      </c>
      <c r="D9" s="754">
        <v>72.2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15.1</v>
      </c>
      <c r="C13" s="699">
        <f t="shared" ref="C13:D13" si="1">IF(ISBLANK(C7),"",C7)</f>
        <v>13.2</v>
      </c>
      <c r="D13" s="699">
        <f t="shared" si="1"/>
        <v>27.8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85.7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84.9</v>
      </c>
      <c r="C15" s="701">
        <f t="shared" si="2"/>
        <v>1.1000000000000001</v>
      </c>
      <c r="D15" s="701">
        <f t="shared" si="2"/>
        <v>72.2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15.1</v>
      </c>
      <c r="C18" s="699">
        <f t="shared" ref="C18:D18" si="4">IF(ISBLANK(C7),"",C7)</f>
        <v>13.2</v>
      </c>
      <c r="D18" s="699">
        <f t="shared" si="4"/>
        <v>27.8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85.7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84.9</v>
      </c>
      <c r="C20" s="701">
        <f t="shared" si="5"/>
        <v>1.1000000000000001</v>
      </c>
      <c r="D20" s="701">
        <f t="shared" si="5"/>
        <v>72.2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124.4</v>
      </c>
      <c r="C5" s="613">
        <v>109.8</v>
      </c>
      <c r="D5" s="1039">
        <v>116.5</v>
      </c>
      <c r="F5" s="28"/>
      <c r="G5" s="695">
        <f>A5</f>
        <v>2020</v>
      </c>
      <c r="H5" s="671">
        <f>IF(ISBLANK(B5),"",B5)</f>
        <v>124.4</v>
      </c>
      <c r="I5" s="620">
        <f t="shared" ref="H5:I7" si="0">IF(ISBLANK(C5),"",C5)</f>
        <v>109.8</v>
      </c>
    </row>
    <row r="6" spans="1:10" x14ac:dyDescent="0.25">
      <c r="A6" s="751">
        <v>2021</v>
      </c>
      <c r="B6" s="603">
        <v>114.3</v>
      </c>
      <c r="C6" s="614">
        <v>125</v>
      </c>
      <c r="D6" s="948">
        <v>120.3</v>
      </c>
      <c r="F6" s="44"/>
      <c r="G6" s="695">
        <f t="shared" ref="G6:G7" si="1">A6</f>
        <v>2021</v>
      </c>
      <c r="H6" s="672">
        <f t="shared" si="0"/>
        <v>114.3</v>
      </c>
      <c r="I6" s="621">
        <f t="shared" si="0"/>
        <v>125</v>
      </c>
    </row>
    <row r="7" spans="1:10" x14ac:dyDescent="0.25">
      <c r="A7" s="752">
        <v>2022</v>
      </c>
      <c r="B7" s="603">
        <v>106.5</v>
      </c>
      <c r="C7" s="614">
        <v>93.8</v>
      </c>
      <c r="D7" s="948">
        <v>100</v>
      </c>
      <c r="F7" s="44"/>
      <c r="G7" s="695">
        <f t="shared" si="1"/>
        <v>2022</v>
      </c>
      <c r="H7" s="673">
        <f t="shared" si="0"/>
        <v>106.5</v>
      </c>
      <c r="I7" s="622">
        <f t="shared" si="0"/>
        <v>93.8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124.4</v>
      </c>
      <c r="I13" s="620">
        <f>IF(ISBLANK(C5),"",C5)</f>
        <v>109.8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114.3</v>
      </c>
      <c r="I14" s="621">
        <f t="shared" si="3"/>
        <v>125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106.5</v>
      </c>
      <c r="I15" s="622">
        <f t="shared" si="4"/>
        <v>93.8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Пећинци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489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15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18396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9.4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16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-6.6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72.66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42.4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126.7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2.89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16889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16910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609</v>
      </c>
      <c r="C63" s="550">
        <f>IF(ISBLANK('DEM2'!C7),"-",'DEM2'!C7)</f>
        <v>699</v>
      </c>
      <c r="D63" s="550"/>
      <c r="E63" s="550">
        <f>IF(ISBLANK('DEM2'!D8),"-",'DEM2'!D8)</f>
        <v>631</v>
      </c>
      <c r="F63" s="550">
        <f>IF(ISBLANK('DEM2'!C8),"-",'DEM2'!C8)</f>
        <v>734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759</v>
      </c>
      <c r="C64" s="319">
        <f>IF(ISBLANK('DEM2'!F7),"-",'DEM2'!F7)</f>
        <v>818</v>
      </c>
      <c r="D64" s="791"/>
      <c r="E64" s="319">
        <f>IF(ISBLANK('DEM2'!G8),"-",'DEM2'!G8)</f>
        <v>751</v>
      </c>
      <c r="F64" s="319">
        <f>IF(ISBLANK('DEM2'!F8),"-",'DEM2'!F8)</f>
        <v>813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406</v>
      </c>
      <c r="C65" s="347">
        <f>IF(ISBLANK('DEM2'!I7),"-",'DEM2'!I7)</f>
        <v>438</v>
      </c>
      <c r="D65" s="395"/>
      <c r="E65" s="347">
        <f>IF(ISBLANK('DEM2'!J8),"-",'DEM2'!J8)</f>
        <v>357</v>
      </c>
      <c r="F65" s="347">
        <f>IF(ISBLANK('DEM2'!I8),"-",'DEM2'!I8)</f>
        <v>377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1680</v>
      </c>
      <c r="C66" s="350">
        <f>IF(ISBLANK('DEM2'!L7),"-",'DEM2'!L7)</f>
        <v>1847</v>
      </c>
      <c r="D66" s="396"/>
      <c r="E66" s="350">
        <f>IF(ISBLANK('DEM2'!M8),"-",'DEM2'!M8)</f>
        <v>1648</v>
      </c>
      <c r="F66" s="350">
        <f>IF(ISBLANK('DEM2'!L8),"-",'DEM2'!L8)</f>
        <v>1831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1540</v>
      </c>
      <c r="C67" s="347">
        <f>IF(ISBLANK('DEM2'!O7),"-",'DEM2'!O7)</f>
        <v>1646</v>
      </c>
      <c r="D67" s="395"/>
      <c r="E67" s="347">
        <f>IF(ISBLANK('DEM2'!P8),"-",'DEM2'!P8)</f>
        <v>1427</v>
      </c>
      <c r="F67" s="347">
        <f>IF(ISBLANK('DEM2'!O8),"-",'DEM2'!O8)</f>
        <v>1492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5921</v>
      </c>
      <c r="C68" s="319">
        <f>IF(ISBLANK('DEM2'!R7),"-",'DEM2'!R7)</f>
        <v>6507</v>
      </c>
      <c r="D68" s="397"/>
      <c r="E68" s="319">
        <f>IF(ISBLANK('DEM2'!S8),"-",'DEM2'!S8)</f>
        <v>5722</v>
      </c>
      <c r="F68" s="319">
        <f>IF(ISBLANK('DEM2'!R8),"-",'DEM2'!R8)</f>
        <v>6249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9322</v>
      </c>
      <c r="C69" s="465">
        <f>IF(ISBLANK('DEM2'!U7),"-",'DEM2'!U7)</f>
        <v>9607</v>
      </c>
      <c r="D69" s="801"/>
      <c r="E69" s="465">
        <f>IF(ISBLANK('DEM2'!V8),"-",'DEM2'!V8)</f>
        <v>9066</v>
      </c>
      <c r="F69" s="465">
        <f>IF(ISBLANK('DEM2'!U8),"-",'DEM2'!U8)</f>
        <v>9330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11.2</v>
      </c>
      <c r="G115" s="802">
        <f>IF(ISBLANK('DEM2'!E23),"-",'DEM2'!E23)</f>
        <v>22.2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9.6</v>
      </c>
      <c r="G116" s="409">
        <f>IF(ISBLANK('DEM2'!E24),"-",'DEM2'!E24)</f>
        <v>9.6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5.7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9933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6923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37.6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66477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486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28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32.200000000000003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80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34.799999999999997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11.3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2250929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122360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540557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330965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29384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347610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18896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28763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1564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1444868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78543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1419580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77168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278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647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738789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3133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3270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2497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12241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3093</v>
      </c>
      <c r="C300" s="810">
        <f>IF(ISBLANK(POLJ3!C4),"-",POLJ3!C4)</f>
        <v>425</v>
      </c>
      <c r="D300" s="1129">
        <f>IF(ISBLANK(POLJ3!D4),"-",POLJ3!D4)</f>
        <v>2668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3926</v>
      </c>
      <c r="C301" s="791">
        <f>IF(ISBLANK(POLJ3!C5),"-",POLJ3!C5)</f>
        <v>2503</v>
      </c>
      <c r="D301" s="1130">
        <f>IF(ISBLANK(POLJ3!D5),"-",POLJ3!D5)</f>
        <v>1423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4</v>
      </c>
      <c r="C302" s="792">
        <f>IF(ISBLANK(POLJ3!C6),"-",POLJ3!C6)</f>
        <v>1</v>
      </c>
      <c r="D302" s="1131">
        <f>IF(ISBLANK(POLJ3!D6),"-",POLJ3!D6)</f>
        <v>3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109</v>
      </c>
      <c r="C303" s="793">
        <f>IF(ISBLANK(POLJ3!C7),"-",POLJ3!C7)</f>
        <v>15</v>
      </c>
      <c r="D303" s="1111">
        <f>IF(ISBLANK(POLJ3!D7),"-",POLJ3!D7)</f>
        <v>94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3133</v>
      </c>
      <c r="C304" s="809">
        <f>IF(ISBLANK(POLJ3!C8),"-",POLJ3!C8)</f>
        <v>415</v>
      </c>
      <c r="D304" s="1159">
        <f>IF(ISBLANK(POLJ3!D8),"-",POLJ3!D8)</f>
        <v>2718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262.01</v>
      </c>
      <c r="C310" s="1160"/>
      <c r="D310" s="3"/>
      <c r="E310" s="5"/>
      <c r="F310" s="5"/>
      <c r="G310" s="817" t="s">
        <v>862</v>
      </c>
      <c r="H310" s="818">
        <f>IF(ISBLANK(POLJ2!H3),"-",POLJ2!H3)</f>
        <v>5190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23331.56</v>
      </c>
      <c r="C311" s="1161"/>
      <c r="D311" s="3"/>
      <c r="E311" s="5"/>
      <c r="F311" s="5"/>
      <c r="G311" s="812" t="s">
        <v>863</v>
      </c>
      <c r="H311" s="250">
        <f>IF(ISBLANK(POLJ2!H4),"-",POLJ2!H4)</f>
        <v>30349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243.82</v>
      </c>
      <c r="C312" s="1161"/>
      <c r="D312" s="3"/>
      <c r="E312" s="5"/>
      <c r="F312" s="5"/>
      <c r="G312" s="812" t="s">
        <v>864</v>
      </c>
      <c r="H312" s="250">
        <f>IF(ISBLANK(POLJ2!H5),"-",POLJ2!H5)</f>
        <v>3777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6.01</v>
      </c>
      <c r="C313" s="1161"/>
      <c r="D313" s="3"/>
      <c r="E313" s="5"/>
      <c r="F313" s="5"/>
      <c r="G313" s="814" t="s">
        <v>865</v>
      </c>
      <c r="H313" s="251">
        <f>IF(ISBLANK(POLJ2!H6),"-",POLJ2!H6)</f>
        <v>94868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0.71</v>
      </c>
      <c r="C314" s="1161"/>
      <c r="D314" s="3"/>
      <c r="E314" s="5"/>
      <c r="F314" s="5"/>
      <c r="G314" s="816" t="s">
        <v>855</v>
      </c>
      <c r="H314" s="819">
        <f>IF(ISBLANK(POLJ2!H7),"-",POLJ2!H7)</f>
        <v>134184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1093.71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24937.82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15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226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47.8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673</v>
      </c>
      <c r="I364" s="810">
        <f>IF(ISBLANK(OBRAZ2!I6),"-",OBRAZ2!I6)</f>
        <v>0</v>
      </c>
      <c r="J364" s="810">
        <f>IF(ISBLANK(OBRAZ2!J6),"-",OBRAZ2!J6)</f>
        <v>673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374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23</v>
      </c>
      <c r="I365" s="418">
        <f>IF(ISBLANK(OBRAZ2!I7),"-",OBRAZ2!I7)</f>
        <v>0</v>
      </c>
      <c r="J365" s="418">
        <f>IF(ISBLANK(OBRAZ2!J7),"-",OBRAZ2!J7)</f>
        <v>23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73.5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190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13.905325443786982</v>
      </c>
      <c r="I375" s="852">
        <f>IF(ISBLANK(OBRAZ2!C12),"-",OBRAZ2!C21)</f>
        <v>17.087667161961367</v>
      </c>
      <c r="J375" s="852">
        <f>IF(ISBLANK(OBRAZ2!D12),"-",OBRAZ2!D21)</f>
        <v>15.18987341772152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56.80473372781065</v>
      </c>
      <c r="I377" s="853">
        <f>IF(ISBLANK(OBRAZ2!C14),"-",OBRAZ2!C23)</f>
        <v>54.680534918276372</v>
      </c>
      <c r="J377" s="853">
        <f>IF(ISBLANK(OBRAZ2!D14),"-",OBRAZ2!D23)</f>
        <v>60.75949367088608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15.384615384615385</v>
      </c>
      <c r="I379" s="853">
        <f>IF(ISBLANK(OBRAZ2!C16),"-",OBRAZ2!C25)</f>
        <v>17.087667161961367</v>
      </c>
      <c r="J379" s="853">
        <f>IF(ISBLANK(OBRAZ2!D16),"-",OBRAZ2!D25)</f>
        <v>10.886075949367088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13.905325443786982</v>
      </c>
      <c r="I380" s="854">
        <f>IF(ISBLANK(OBRAZ2!C17),"-",OBRAZ2!C26)</f>
        <v>11.144130757800893</v>
      </c>
      <c r="J380" s="854">
        <f>IF(ISBLANK(OBRAZ2!D17),"-",OBRAZ2!D26)</f>
        <v>13.164556962025317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3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12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299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496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473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321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98.9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180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97.3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-0.3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7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269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74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3.9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8652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25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1.4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0.8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0.8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0.39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1.6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152.19999999999999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0.98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89.8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98.4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2363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12.8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591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4590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14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16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4.5999999999999996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0.3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4.3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3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15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0.4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407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2.2000000000000002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234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6.7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110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3.2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62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83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6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48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14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6.1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71.599999999999994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36.700000000000003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78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22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139.184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1.1000000000000001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30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500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5852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160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2536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8180.17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17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15.59365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46</v>
      </c>
      <c r="D696" s="3"/>
      <c r="E696" s="5"/>
      <c r="F696" s="5"/>
      <c r="G696" s="839">
        <v>2012</v>
      </c>
      <c r="H696" s="837">
        <f>IF(ISBLANK(INDEKSI2!B5),"-",INDEKSI2!B5)</f>
        <v>32.840000000000003</v>
      </c>
      <c r="I696" s="837">
        <f>IF(ISBLANK(INDEKSI2!C5),"-",INDEKSI2!C5)</f>
        <v>44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47.42</v>
      </c>
      <c r="D697" s="3"/>
      <c r="E697" s="5"/>
      <c r="F697" s="5"/>
      <c r="G697" s="840">
        <v>2013</v>
      </c>
      <c r="H697" s="561">
        <f>IF(ISBLANK(INDEKSI2!B6),"-",INDEKSI2!B6)</f>
        <v>31.83</v>
      </c>
      <c r="I697" s="561">
        <f>IF(ISBLANK(INDEKSI2!C6),"-",INDEKSI2!C6)</f>
        <v>73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35.71</v>
      </c>
      <c r="I698" s="838">
        <f>IF(ISBLANK(INDEKSI2!C7),"-",INDEKSI2!C7)</f>
        <v>42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345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689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518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1239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1.8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15</v>
      </c>
      <c r="D6" s="614">
        <v>0</v>
      </c>
      <c r="E6" s="614">
        <v>15</v>
      </c>
      <c r="F6" s="1042">
        <v>187</v>
      </c>
      <c r="G6" s="614">
        <v>100</v>
      </c>
      <c r="H6" s="982">
        <v>87</v>
      </c>
      <c r="I6" s="1043">
        <v>38.1</v>
      </c>
      <c r="J6" s="614">
        <v>39.1</v>
      </c>
      <c r="K6" s="1044">
        <v>37.1</v>
      </c>
      <c r="L6" s="1042">
        <v>291</v>
      </c>
      <c r="M6" s="614">
        <v>164</v>
      </c>
      <c r="N6" s="1037">
        <v>127</v>
      </c>
      <c r="O6" s="1043">
        <v>63.1</v>
      </c>
      <c r="P6" s="614">
        <v>65.599999999999994</v>
      </c>
      <c r="Q6" s="1037">
        <v>60.2</v>
      </c>
      <c r="R6" s="1042">
        <v>198</v>
      </c>
      <c r="S6" s="614">
        <v>101</v>
      </c>
      <c r="T6" s="1044">
        <v>97</v>
      </c>
    </row>
    <row r="7" spans="1:20" x14ac:dyDescent="0.25">
      <c r="A7" s="288">
        <v>2021</v>
      </c>
      <c r="B7" s="604">
        <v>1</v>
      </c>
      <c r="C7" s="603">
        <v>15</v>
      </c>
      <c r="D7" s="614">
        <v>0</v>
      </c>
      <c r="E7" s="614">
        <v>15</v>
      </c>
      <c r="F7" s="1042">
        <v>147</v>
      </c>
      <c r="G7" s="614">
        <v>86</v>
      </c>
      <c r="H7" s="982">
        <v>61</v>
      </c>
      <c r="I7" s="1043">
        <v>30.4</v>
      </c>
      <c r="J7" s="614">
        <v>33.700000000000003</v>
      </c>
      <c r="K7" s="1044">
        <v>26.6</v>
      </c>
      <c r="L7" s="1042">
        <v>336</v>
      </c>
      <c r="M7" s="614">
        <v>161</v>
      </c>
      <c r="N7" s="1037">
        <v>175</v>
      </c>
      <c r="O7" s="1043">
        <v>71.7</v>
      </c>
      <c r="P7" s="614">
        <v>64.900000000000006</v>
      </c>
      <c r="Q7" s="1037">
        <v>79.400000000000006</v>
      </c>
      <c r="R7" s="1042">
        <v>190</v>
      </c>
      <c r="S7" s="614">
        <v>110</v>
      </c>
      <c r="T7" s="1044">
        <v>80</v>
      </c>
    </row>
    <row r="8" spans="1:20" x14ac:dyDescent="0.25">
      <c r="A8" s="221">
        <v>2022</v>
      </c>
      <c r="B8" s="619">
        <v>1</v>
      </c>
      <c r="C8" s="949">
        <v>15</v>
      </c>
      <c r="D8" s="983">
        <v>0</v>
      </c>
      <c r="E8" s="983">
        <v>15</v>
      </c>
      <c r="F8" s="1045">
        <v>226</v>
      </c>
      <c r="G8" s="983">
        <v>136</v>
      </c>
      <c r="H8" s="981">
        <v>90</v>
      </c>
      <c r="I8" s="756">
        <v>47.8</v>
      </c>
      <c r="J8" s="983">
        <v>53</v>
      </c>
      <c r="K8" s="1046">
        <v>41.7</v>
      </c>
      <c r="L8" s="1045">
        <v>374</v>
      </c>
      <c r="M8" s="983">
        <v>189</v>
      </c>
      <c r="N8" s="693">
        <v>185</v>
      </c>
      <c r="O8" s="756">
        <v>73.5</v>
      </c>
      <c r="P8" s="983">
        <v>69</v>
      </c>
      <c r="Q8" s="693">
        <v>78.7</v>
      </c>
      <c r="R8" s="1045">
        <v>190</v>
      </c>
      <c r="S8" s="983">
        <v>91</v>
      </c>
      <c r="T8" s="1046">
        <v>99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3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12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299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496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473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321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98.9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180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97.3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-0.3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7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38.730569948186528</v>
      </c>
      <c r="C21" s="741">
        <f>B10/(B7+B10)*100</f>
        <v>61.269430051813465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60.709914320685435</v>
      </c>
      <c r="C22" s="741">
        <f>B11/(B8+B11)*100</f>
        <v>39.290085679314565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38.730569948186528</v>
      </c>
      <c r="C26" s="741">
        <f>C21</f>
        <v>61.269430051813465</v>
      </c>
    </row>
    <row r="27" spans="1:10" ht="24.75" x14ac:dyDescent="0.25">
      <c r="A27" s="744" t="s">
        <v>1415</v>
      </c>
      <c r="B27" s="741">
        <f>B22</f>
        <v>60.709914320685435</v>
      </c>
      <c r="C27" s="741">
        <f>C22</f>
        <v>39.290085679314565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3</v>
      </c>
      <c r="D5" s="916" t="s">
        <v>5</v>
      </c>
      <c r="E5" s="213"/>
      <c r="F5" s="125">
        <v>2020</v>
      </c>
      <c r="G5" s="70">
        <v>3</v>
      </c>
      <c r="H5" s="55">
        <v>0</v>
      </c>
      <c r="I5" s="110">
        <v>3</v>
      </c>
      <c r="J5" s="70">
        <v>12</v>
      </c>
      <c r="K5" s="55">
        <v>0</v>
      </c>
      <c r="L5" s="110">
        <v>12</v>
      </c>
      <c r="M5" s="70">
        <v>324</v>
      </c>
      <c r="N5" s="55">
        <v>500</v>
      </c>
      <c r="O5" s="70">
        <v>455</v>
      </c>
      <c r="P5" s="110">
        <v>277</v>
      </c>
    </row>
    <row r="6" spans="1:16" x14ac:dyDescent="0.25">
      <c r="A6" s="925" t="s">
        <v>267</v>
      </c>
      <c r="B6" s="1006">
        <v>0</v>
      </c>
      <c r="C6" s="1007">
        <v>12</v>
      </c>
      <c r="D6" s="917" t="s">
        <v>5</v>
      </c>
      <c r="E6" s="256"/>
      <c r="F6" s="125">
        <v>2021</v>
      </c>
      <c r="G6" s="214">
        <v>3</v>
      </c>
      <c r="H6" s="58">
        <v>0</v>
      </c>
      <c r="I6" s="162">
        <v>3</v>
      </c>
      <c r="J6" s="214">
        <v>12</v>
      </c>
      <c r="K6" s="58">
        <v>0</v>
      </c>
      <c r="L6" s="162">
        <v>12</v>
      </c>
      <c r="M6" s="214">
        <v>332</v>
      </c>
      <c r="N6" s="58">
        <v>501</v>
      </c>
      <c r="O6" s="214">
        <v>449</v>
      </c>
      <c r="P6" s="162">
        <v>298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3</v>
      </c>
      <c r="H7" s="94">
        <v>0</v>
      </c>
      <c r="I7" s="171">
        <v>3</v>
      </c>
      <c r="J7" s="169">
        <v>12</v>
      </c>
      <c r="K7" s="94">
        <v>0</v>
      </c>
      <c r="L7" s="171">
        <v>12</v>
      </c>
      <c r="M7" s="169">
        <v>299</v>
      </c>
      <c r="N7" s="94">
        <v>496</v>
      </c>
      <c r="O7" s="169">
        <v>473</v>
      </c>
      <c r="P7" s="171">
        <v>321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95.6</v>
      </c>
      <c r="C6" s="460">
        <v>95.8</v>
      </c>
      <c r="D6" s="978">
        <v>95.5</v>
      </c>
      <c r="E6" s="459">
        <v>8</v>
      </c>
      <c r="F6" s="460">
        <v>6</v>
      </c>
      <c r="G6" s="978">
        <v>2</v>
      </c>
      <c r="H6" s="459">
        <v>0</v>
      </c>
      <c r="I6" s="460">
        <v>0</v>
      </c>
      <c r="J6" s="978">
        <v>0</v>
      </c>
      <c r="K6" s="459">
        <v>198</v>
      </c>
      <c r="L6" s="460">
        <v>103</v>
      </c>
      <c r="M6" s="978">
        <v>95</v>
      </c>
      <c r="N6" s="459">
        <v>98.5</v>
      </c>
      <c r="O6" s="460">
        <v>96.3</v>
      </c>
      <c r="P6" s="978">
        <v>101.1</v>
      </c>
      <c r="Q6" s="459">
        <v>0.6</v>
      </c>
      <c r="R6" s="460">
        <v>0</v>
      </c>
      <c r="S6" s="978">
        <v>1.3</v>
      </c>
    </row>
    <row r="7" spans="1:19" x14ac:dyDescent="0.25">
      <c r="A7" s="288">
        <v>2021</v>
      </c>
      <c r="B7" s="603">
        <v>97.3</v>
      </c>
      <c r="C7" s="614">
        <v>96.9</v>
      </c>
      <c r="D7" s="982">
        <v>97.6</v>
      </c>
      <c r="E7" s="603">
        <v>7</v>
      </c>
      <c r="F7" s="614">
        <v>5</v>
      </c>
      <c r="G7" s="982">
        <v>2</v>
      </c>
      <c r="H7" s="603">
        <v>0</v>
      </c>
      <c r="I7" s="614">
        <v>0</v>
      </c>
      <c r="J7" s="982">
        <v>0</v>
      </c>
      <c r="K7" s="603">
        <v>179</v>
      </c>
      <c r="L7" s="614">
        <v>97</v>
      </c>
      <c r="M7" s="982">
        <v>82</v>
      </c>
      <c r="N7" s="603">
        <v>95.7</v>
      </c>
      <c r="O7" s="614">
        <v>93.3</v>
      </c>
      <c r="P7" s="982">
        <v>98.8</v>
      </c>
      <c r="Q7" s="603">
        <v>0.1</v>
      </c>
      <c r="R7" s="614">
        <v>0.1</v>
      </c>
      <c r="S7" s="982">
        <v>0</v>
      </c>
    </row>
    <row r="8" spans="1:19" x14ac:dyDescent="0.25">
      <c r="A8" s="221">
        <v>2022</v>
      </c>
      <c r="B8" s="949">
        <v>98.9</v>
      </c>
      <c r="C8" s="983">
        <v>98.4</v>
      </c>
      <c r="D8" s="981">
        <v>99.3</v>
      </c>
      <c r="E8" s="949">
        <v>7</v>
      </c>
      <c r="F8" s="983">
        <v>6</v>
      </c>
      <c r="G8" s="981">
        <v>1</v>
      </c>
      <c r="H8" s="949">
        <v>0</v>
      </c>
      <c r="I8" s="983">
        <v>0</v>
      </c>
      <c r="J8" s="981">
        <v>0</v>
      </c>
      <c r="K8" s="949">
        <v>180</v>
      </c>
      <c r="L8" s="983">
        <v>100</v>
      </c>
      <c r="M8" s="981">
        <v>80</v>
      </c>
      <c r="N8" s="949">
        <v>97.3</v>
      </c>
      <c r="O8" s="983">
        <v>101</v>
      </c>
      <c r="P8" s="981">
        <v>93.1</v>
      </c>
      <c r="Q8" s="949">
        <v>-0.3</v>
      </c>
      <c r="R8" s="983">
        <v>-0.7</v>
      </c>
      <c r="S8" s="981">
        <v>0.1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3.9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540557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29384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123</v>
      </c>
      <c r="C5" s="618">
        <v>80</v>
      </c>
      <c r="D5" s="618">
        <v>43</v>
      </c>
      <c r="E5" s="601">
        <v>185</v>
      </c>
      <c r="F5" s="618">
        <v>98</v>
      </c>
      <c r="G5" s="947">
        <v>87</v>
      </c>
      <c r="H5" s="618">
        <v>0</v>
      </c>
      <c r="I5" s="618">
        <v>0</v>
      </c>
      <c r="J5" s="618">
        <v>0</v>
      </c>
      <c r="K5" s="219">
        <f>SUM(B5,E5,H5)</f>
        <v>308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108</v>
      </c>
      <c r="C6" s="614">
        <v>75</v>
      </c>
      <c r="D6" s="948">
        <v>33</v>
      </c>
      <c r="E6" s="603">
        <v>198</v>
      </c>
      <c r="F6" s="614">
        <v>118</v>
      </c>
      <c r="G6" s="948">
        <v>80</v>
      </c>
      <c r="H6" s="603">
        <v>0</v>
      </c>
      <c r="I6" s="614">
        <v>0</v>
      </c>
      <c r="J6" s="614">
        <v>0</v>
      </c>
      <c r="K6" s="220">
        <f>SUM(B6,E6,H6)</f>
        <v>306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88</v>
      </c>
      <c r="C7" s="614">
        <v>64</v>
      </c>
      <c r="D7" s="948">
        <v>24</v>
      </c>
      <c r="E7" s="603">
        <v>181</v>
      </c>
      <c r="F7" s="614">
        <v>101</v>
      </c>
      <c r="G7" s="948">
        <v>80</v>
      </c>
      <c r="H7" s="603">
        <v>0</v>
      </c>
      <c r="I7" s="614">
        <v>0</v>
      </c>
      <c r="J7" s="614">
        <v>0</v>
      </c>
      <c r="K7" s="220">
        <f>SUM(B7,E7,H7)</f>
        <v>269</v>
      </c>
      <c r="M7" s="106" t="s">
        <v>293</v>
      </c>
      <c r="N7" s="222">
        <f>IF(ISBLANK(G7),"",G7)</f>
        <v>80</v>
      </c>
      <c r="O7" s="107">
        <f>IF(ISBLANK(F7),"",F7)</f>
        <v>101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24</v>
      </c>
      <c r="O8" s="83">
        <f>IF(ISBLANK(C7),"",C7)</f>
        <v>64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80</v>
      </c>
      <c r="O14" s="107">
        <f>IF(ISBLANK(F7),"",F7)</f>
        <v>101</v>
      </c>
      <c r="P14" s="213"/>
    </row>
    <row r="15" spans="1:17" ht="26.25" customHeight="1" x14ac:dyDescent="0.25">
      <c r="M15" s="108" t="s">
        <v>524</v>
      </c>
      <c r="N15" s="172">
        <f>IF(ISBLANK(D7),"",D7)</f>
        <v>24</v>
      </c>
      <c r="O15" s="83">
        <f>IF(ISBLANK(C7),"",C7)</f>
        <v>64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51</v>
      </c>
      <c r="C21" s="618">
        <v>34</v>
      </c>
      <c r="D21" s="618">
        <v>17</v>
      </c>
      <c r="E21" s="601">
        <v>50</v>
      </c>
      <c r="F21" s="618">
        <v>17</v>
      </c>
      <c r="G21" s="947">
        <v>33</v>
      </c>
      <c r="H21" s="618">
        <v>0</v>
      </c>
      <c r="I21" s="618">
        <v>0</v>
      </c>
      <c r="J21" s="618">
        <v>0</v>
      </c>
      <c r="K21" s="219">
        <f>SUM(B21,E21,H21)</f>
        <v>101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30</v>
      </c>
      <c r="C22" s="1037">
        <v>18</v>
      </c>
      <c r="D22" s="982">
        <v>12</v>
      </c>
      <c r="E22" s="1043">
        <v>31</v>
      </c>
      <c r="F22" s="1037">
        <v>9</v>
      </c>
      <c r="G22" s="982">
        <v>22</v>
      </c>
      <c r="H22" s="1043">
        <v>0</v>
      </c>
      <c r="I22" s="1037">
        <v>0</v>
      </c>
      <c r="J22" s="1037">
        <v>0</v>
      </c>
      <c r="K22" s="220">
        <f>SUM(B22,E22,H22)</f>
        <v>61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30</v>
      </c>
      <c r="C23" s="1037">
        <v>18</v>
      </c>
      <c r="D23" s="982">
        <v>12</v>
      </c>
      <c r="E23" s="1043">
        <v>44</v>
      </c>
      <c r="F23" s="1037">
        <v>28</v>
      </c>
      <c r="G23" s="982">
        <v>16</v>
      </c>
      <c r="H23" s="1043">
        <v>0</v>
      </c>
      <c r="I23" s="1037">
        <v>0</v>
      </c>
      <c r="J23" s="1037">
        <v>0</v>
      </c>
      <c r="K23" s="220">
        <f>SUM(B23,E23,H23)</f>
        <v>74</v>
      </c>
      <c r="M23" s="106" t="s">
        <v>293</v>
      </c>
      <c r="N23" s="222">
        <f>IF(ISBLANK(G23),"",G23)</f>
        <v>16</v>
      </c>
      <c r="O23" s="107">
        <f>IF(ISBLANK(F23),"",F23)</f>
        <v>28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12</v>
      </c>
      <c r="O24" s="109">
        <f>IF(ISBLANK(C23),"",C23)</f>
        <v>18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16</v>
      </c>
      <c r="O30" s="107">
        <f>IF(ISBLANK(F23),"",F23)</f>
        <v>28</v>
      </c>
      <c r="P30" s="213"/>
    </row>
    <row r="31" spans="1:17" ht="27.75" customHeight="1" x14ac:dyDescent="0.25">
      <c r="M31" s="108" t="s">
        <v>524</v>
      </c>
      <c r="N31" s="223">
        <f>IF(ISBLANK(D23),"",D23)</f>
        <v>12</v>
      </c>
      <c r="O31" s="109">
        <f>IF(ISBLANK(C23),"",C23)</f>
        <v>18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330965</v>
      </c>
      <c r="D5" s="255"/>
    </row>
    <row r="6" spans="1:4" ht="30" x14ac:dyDescent="0.25">
      <c r="A6" s="688" t="s">
        <v>482</v>
      </c>
      <c r="B6" s="619">
        <v>209592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2.8</v>
      </c>
      <c r="J6" s="460">
        <v>1.1000000000000001</v>
      </c>
      <c r="K6" s="978">
        <v>4.9000000000000004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-2.9</v>
      </c>
      <c r="J7" s="614">
        <v>-2.8</v>
      </c>
      <c r="K7" s="982">
        <v>-3.1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3.9</v>
      </c>
      <c r="J8" s="983">
        <v>5.7</v>
      </c>
      <c r="K8" s="981">
        <v>0.9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7</v>
      </c>
      <c r="C5" s="209">
        <v>8</v>
      </c>
      <c r="G5" s="113"/>
      <c r="H5" s="176" t="s">
        <v>594</v>
      </c>
      <c r="I5" s="209">
        <v>9</v>
      </c>
      <c r="J5" s="209">
        <v>5</v>
      </c>
    </row>
    <row r="6" spans="1:13" ht="15" customHeight="1" x14ac:dyDescent="0.25">
      <c r="A6" s="177" t="s">
        <v>595</v>
      </c>
      <c r="B6" s="210">
        <v>335</v>
      </c>
      <c r="C6" s="210">
        <v>140</v>
      </c>
      <c r="G6" s="113"/>
      <c r="H6" s="177" t="s">
        <v>595</v>
      </c>
      <c r="I6" s="210">
        <v>160</v>
      </c>
      <c r="J6" s="210">
        <v>86</v>
      </c>
    </row>
    <row r="7" spans="1:13" ht="15" customHeight="1" x14ac:dyDescent="0.25">
      <c r="A7" s="177" t="s">
        <v>596</v>
      </c>
      <c r="B7" s="210">
        <v>1606</v>
      </c>
      <c r="C7" s="210">
        <v>1046</v>
      </c>
      <c r="G7" s="113"/>
      <c r="H7" s="177" t="s">
        <v>596</v>
      </c>
      <c r="I7" s="210">
        <v>704</v>
      </c>
      <c r="J7" s="210">
        <v>426</v>
      </c>
    </row>
    <row r="8" spans="1:13" ht="15" customHeight="1" x14ac:dyDescent="0.25">
      <c r="A8" s="177" t="s">
        <v>597</v>
      </c>
      <c r="B8" s="210">
        <v>2273</v>
      </c>
      <c r="C8" s="210">
        <v>2026</v>
      </c>
      <c r="G8" s="113"/>
      <c r="H8" s="177" t="s">
        <v>597</v>
      </c>
      <c r="I8" s="210">
        <v>1901</v>
      </c>
      <c r="J8" s="210">
        <v>1619</v>
      </c>
    </row>
    <row r="9" spans="1:13" ht="15" customHeight="1" x14ac:dyDescent="0.25">
      <c r="A9" s="177" t="s">
        <v>598</v>
      </c>
      <c r="B9" s="210">
        <v>3492</v>
      </c>
      <c r="C9" s="210">
        <v>4672</v>
      </c>
      <c r="G9" s="113"/>
      <c r="H9" s="177" t="s">
        <v>598</v>
      </c>
      <c r="I9" s="210">
        <v>3916</v>
      </c>
      <c r="J9" s="210">
        <v>4961</v>
      </c>
    </row>
    <row r="10" spans="1:13" ht="15" customHeight="1" x14ac:dyDescent="0.25">
      <c r="A10" s="177" t="s">
        <v>599</v>
      </c>
      <c r="B10" s="210">
        <v>279</v>
      </c>
      <c r="C10" s="210">
        <v>248</v>
      </c>
      <c r="G10" s="113"/>
      <c r="H10" s="177" t="s">
        <v>599</v>
      </c>
      <c r="I10" s="210">
        <v>400</v>
      </c>
      <c r="J10" s="210">
        <v>284</v>
      </c>
    </row>
    <row r="11" spans="1:13" ht="15" customHeight="1" x14ac:dyDescent="0.25">
      <c r="A11" s="178" t="s">
        <v>600</v>
      </c>
      <c r="B11" s="211">
        <v>345</v>
      </c>
      <c r="C11" s="211">
        <v>309</v>
      </c>
      <c r="G11" s="113"/>
      <c r="H11" s="178" t="s">
        <v>600</v>
      </c>
      <c r="I11" s="211">
        <v>573</v>
      </c>
      <c r="J11" s="211">
        <v>411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7</v>
      </c>
      <c r="C17" s="180">
        <f>IF(ISBLANK(C5),"0",C5)</f>
        <v>8</v>
      </c>
      <c r="G17" s="113"/>
      <c r="H17" s="176" t="s">
        <v>594</v>
      </c>
      <c r="I17" s="179">
        <f>IF(ISBLANK(I5),"0",I5)</f>
        <v>9</v>
      </c>
      <c r="J17" s="180">
        <f>IF(ISBLANK(J5),"0",J5)</f>
        <v>5</v>
      </c>
    </row>
    <row r="18" spans="1:13" ht="15" customHeight="1" x14ac:dyDescent="0.25">
      <c r="A18" s="177" t="s">
        <v>595</v>
      </c>
      <c r="B18" s="181">
        <f t="shared" ref="B18:C18" si="0">IF(ISBLANK(B6),"0",B6)</f>
        <v>335</v>
      </c>
      <c r="C18" s="182">
        <f t="shared" si="0"/>
        <v>140</v>
      </c>
      <c r="G18" s="113"/>
      <c r="H18" s="177" t="s">
        <v>595</v>
      </c>
      <c r="I18" s="181">
        <f t="shared" ref="I18:J18" si="1">IF(ISBLANK(I6),"0",I6)</f>
        <v>160</v>
      </c>
      <c r="J18" s="182">
        <f t="shared" si="1"/>
        <v>86</v>
      </c>
    </row>
    <row r="19" spans="1:13" ht="15" customHeight="1" x14ac:dyDescent="0.25">
      <c r="A19" s="177" t="s">
        <v>596</v>
      </c>
      <c r="B19" s="181">
        <f t="shared" ref="B19:C19" si="2">IF(ISBLANK(B7),"0",B7)</f>
        <v>1606</v>
      </c>
      <c r="C19" s="182">
        <f t="shared" si="2"/>
        <v>1046</v>
      </c>
      <c r="G19" s="113"/>
      <c r="H19" s="177" t="s">
        <v>596</v>
      </c>
      <c r="I19" s="181">
        <f t="shared" ref="I19:J19" si="3">IF(ISBLANK(I7),"0",I7)</f>
        <v>704</v>
      </c>
      <c r="J19" s="182">
        <f t="shared" si="3"/>
        <v>426</v>
      </c>
    </row>
    <row r="20" spans="1:13" ht="15" customHeight="1" x14ac:dyDescent="0.25">
      <c r="A20" s="177" t="s">
        <v>597</v>
      </c>
      <c r="B20" s="181">
        <f t="shared" ref="B20:C20" si="4">IF(ISBLANK(B8),"0",B8)</f>
        <v>2273</v>
      </c>
      <c r="C20" s="182">
        <f t="shared" si="4"/>
        <v>2026</v>
      </c>
      <c r="G20" s="113"/>
      <c r="H20" s="177" t="s">
        <v>597</v>
      </c>
      <c r="I20" s="181">
        <f t="shared" ref="I20:J20" si="5">IF(ISBLANK(I8),"0",I8)</f>
        <v>1901</v>
      </c>
      <c r="J20" s="182">
        <f t="shared" si="5"/>
        <v>1619</v>
      </c>
    </row>
    <row r="21" spans="1:13" ht="15" customHeight="1" x14ac:dyDescent="0.25">
      <c r="A21" s="177" t="s">
        <v>598</v>
      </c>
      <c r="B21" s="181">
        <f t="shared" ref="B21:C21" si="6">IF(ISBLANK(B9),"0",B9)</f>
        <v>3492</v>
      </c>
      <c r="C21" s="182">
        <f t="shared" si="6"/>
        <v>4672</v>
      </c>
      <c r="G21" s="113"/>
      <c r="H21" s="177" t="s">
        <v>598</v>
      </c>
      <c r="I21" s="181">
        <f t="shared" ref="I21:J21" si="7">IF(ISBLANK(I9),"0",I9)</f>
        <v>3916</v>
      </c>
      <c r="J21" s="182">
        <f t="shared" si="7"/>
        <v>4961</v>
      </c>
    </row>
    <row r="22" spans="1:13" ht="15" customHeight="1" x14ac:dyDescent="0.25">
      <c r="A22" s="177" t="s">
        <v>599</v>
      </c>
      <c r="B22" s="181">
        <f t="shared" ref="B22:C22" si="8">IF(ISBLANK(B10),"0",B10)</f>
        <v>279</v>
      </c>
      <c r="C22" s="182">
        <f t="shared" si="8"/>
        <v>248</v>
      </c>
      <c r="G22" s="113"/>
      <c r="H22" s="177" t="s">
        <v>599</v>
      </c>
      <c r="I22" s="181">
        <f t="shared" ref="I22:J22" si="9">IF(ISBLANK(I10),"0",I10)</f>
        <v>400</v>
      </c>
      <c r="J22" s="182">
        <f t="shared" si="9"/>
        <v>284</v>
      </c>
    </row>
    <row r="23" spans="1:13" ht="15" customHeight="1" x14ac:dyDescent="0.25">
      <c r="A23" s="178" t="s">
        <v>600</v>
      </c>
      <c r="B23" s="183">
        <f t="shared" ref="B23:C23" si="10">IF(ISBLANK(B11),"0",B11)</f>
        <v>345</v>
      </c>
      <c r="C23" s="184">
        <f t="shared" si="10"/>
        <v>309</v>
      </c>
      <c r="G23" s="113"/>
      <c r="H23" s="178" t="s">
        <v>600</v>
      </c>
      <c r="I23" s="183">
        <f t="shared" ref="I23:J23" si="11">IF(ISBLANK(I11),"0",I11)</f>
        <v>573</v>
      </c>
      <c r="J23" s="184">
        <f t="shared" si="11"/>
        <v>411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8.3963056255247692E-2</v>
      </c>
      <c r="C29" s="186">
        <f>C17/SUM(C17:C23)*100</f>
        <v>9.46857616285951E-2</v>
      </c>
      <c r="D29" s="255"/>
      <c r="E29" s="255"/>
      <c r="G29" s="113"/>
      <c r="H29" s="176" t="s">
        <v>601</v>
      </c>
      <c r="I29" s="186">
        <f>I17/SUM(I17:I23)*100</f>
        <v>0.1174474748792901</v>
      </c>
      <c r="J29" s="186">
        <f>J17/SUM(J17:J23)*100</f>
        <v>6.4168377823408618E-2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4.0182319779297107</v>
      </c>
      <c r="C30" s="187">
        <f>C18/SUM(C17:C23)*100</f>
        <v>1.6570008285004143</v>
      </c>
      <c r="D30" s="255"/>
      <c r="E30" s="255"/>
      <c r="G30" s="113"/>
      <c r="H30" s="177" t="s">
        <v>602</v>
      </c>
      <c r="I30" s="187">
        <f>I18/SUM(I17:I23)*100</f>
        <v>2.0879551089651573</v>
      </c>
      <c r="J30" s="187">
        <f>J18/SUM(J17:J23)*100</f>
        <v>1.1036960985626283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19.263524049418258</v>
      </c>
      <c r="C31" s="187">
        <f>C19/SUM(C17:C23)*100</f>
        <v>12.38016333293881</v>
      </c>
      <c r="D31" s="255"/>
      <c r="E31" s="255"/>
      <c r="G31" s="113"/>
      <c r="H31" s="177" t="s">
        <v>603</v>
      </c>
      <c r="I31" s="187">
        <f>I19/SUM(I17:I23)*100</f>
        <v>9.1870024794466918</v>
      </c>
      <c r="J31" s="187">
        <f>J19/SUM(J17:J23)*100</f>
        <v>5.4671457905544143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27.26400383831114</v>
      </c>
      <c r="C32" s="187">
        <f>C20/SUM(C17:C23)*100</f>
        <v>23.979169132441708</v>
      </c>
      <c r="D32" s="255"/>
      <c r="E32" s="255"/>
      <c r="G32" s="113"/>
      <c r="H32" s="177" t="s">
        <v>604</v>
      </c>
      <c r="I32" s="187">
        <f>I20/SUM(I17:I23)*100</f>
        <v>24.807516638392276</v>
      </c>
      <c r="J32" s="187">
        <f>J20/SUM(J17:J23)*100</f>
        <v>20.777720739219713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41.885570349046418</v>
      </c>
      <c r="C33" s="187">
        <f>C21/SUM(C17:C23)*100</f>
        <v>55.296484791099545</v>
      </c>
      <c r="D33" s="255"/>
      <c r="E33" s="255"/>
      <c r="G33" s="113"/>
      <c r="H33" s="177" t="s">
        <v>605</v>
      </c>
      <c r="I33" s="187">
        <f>I21/SUM(I17:I23)*100</f>
        <v>51.102701291922223</v>
      </c>
      <c r="J33" s="187">
        <f>J21/SUM(J17:J23)*100</f>
        <v>63.667864476386036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3.3465275278877291</v>
      </c>
      <c r="C34" s="187">
        <f>C22/SUM(C17:C23)*100</f>
        <v>2.9352586104864482</v>
      </c>
      <c r="D34" s="255"/>
      <c r="E34" s="255"/>
      <c r="G34" s="113"/>
      <c r="H34" s="177" t="s">
        <v>606</v>
      </c>
      <c r="I34" s="187">
        <f>I22/SUM(I17:I23)*100</f>
        <v>5.2198877724128927</v>
      </c>
      <c r="J34" s="187">
        <f>J22/SUM(J17:J23)*100</f>
        <v>3.6447638603696095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4.1381792011514937</v>
      </c>
      <c r="C35" s="188">
        <f>C23/SUM(C17:C23)*100</f>
        <v>3.6572375429044861</v>
      </c>
      <c r="D35" s="255"/>
      <c r="E35" s="255"/>
      <c r="G35" s="113"/>
      <c r="H35" s="178" t="s">
        <v>607</v>
      </c>
      <c r="I35" s="188">
        <f>I23/SUM(I17:I23)*100</f>
        <v>7.47748923398147</v>
      </c>
      <c r="J35" s="188">
        <f>J23/SUM(J17:J23)*100</f>
        <v>5.2746406570841886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8.3963056255247692E-2</v>
      </c>
      <c r="C41" s="186">
        <f t="shared" si="12"/>
        <v>9.46857616285951E-2</v>
      </c>
      <c r="G41" s="113"/>
      <c r="H41" s="176" t="s">
        <v>609</v>
      </c>
      <c r="I41" s="186">
        <f t="shared" ref="I41:J41" si="13">I29</f>
        <v>0.1174474748792901</v>
      </c>
      <c r="J41" s="186">
        <f t="shared" si="13"/>
        <v>6.4168377823408618E-2</v>
      </c>
    </row>
    <row r="42" spans="1:12" x14ac:dyDescent="0.25">
      <c r="A42" s="177" t="s">
        <v>610</v>
      </c>
      <c r="B42" s="187">
        <f t="shared" si="12"/>
        <v>4.0182319779297107</v>
      </c>
      <c r="C42" s="187">
        <f t="shared" si="12"/>
        <v>1.6570008285004143</v>
      </c>
      <c r="G42" s="113"/>
      <c r="H42" s="177" t="s">
        <v>610</v>
      </c>
      <c r="I42" s="187">
        <f t="shared" ref="I42:J42" si="14">I30</f>
        <v>2.0879551089651573</v>
      </c>
      <c r="J42" s="187">
        <f t="shared" si="14"/>
        <v>1.1036960985626283</v>
      </c>
    </row>
    <row r="43" spans="1:12" x14ac:dyDescent="0.25">
      <c r="A43" s="177" t="s">
        <v>611</v>
      </c>
      <c r="B43" s="187">
        <f t="shared" si="12"/>
        <v>19.263524049418258</v>
      </c>
      <c r="C43" s="187">
        <f t="shared" si="12"/>
        <v>12.38016333293881</v>
      </c>
      <c r="G43" s="113"/>
      <c r="H43" s="177" t="s">
        <v>611</v>
      </c>
      <c r="I43" s="187">
        <f t="shared" ref="I43:J43" si="15">I31</f>
        <v>9.1870024794466918</v>
      </c>
      <c r="J43" s="187">
        <f t="shared" si="15"/>
        <v>5.4671457905544143</v>
      </c>
    </row>
    <row r="44" spans="1:12" x14ac:dyDescent="0.25">
      <c r="A44" s="177" t="s">
        <v>612</v>
      </c>
      <c r="B44" s="187">
        <f t="shared" si="12"/>
        <v>27.26400383831114</v>
      </c>
      <c r="C44" s="187">
        <f t="shared" si="12"/>
        <v>23.979169132441708</v>
      </c>
      <c r="G44" s="113"/>
      <c r="H44" s="177" t="s">
        <v>612</v>
      </c>
      <c r="I44" s="187">
        <f t="shared" ref="I44:J44" si="16">I32</f>
        <v>24.807516638392276</v>
      </c>
      <c r="J44" s="187">
        <f t="shared" si="16"/>
        <v>20.777720739219713</v>
      </c>
    </row>
    <row r="45" spans="1:12" x14ac:dyDescent="0.25">
      <c r="A45" s="177" t="s">
        <v>613</v>
      </c>
      <c r="B45" s="187">
        <f t="shared" si="12"/>
        <v>41.885570349046418</v>
      </c>
      <c r="C45" s="187">
        <f t="shared" si="12"/>
        <v>55.296484791099545</v>
      </c>
      <c r="G45" s="113"/>
      <c r="H45" s="177" t="s">
        <v>613</v>
      </c>
      <c r="I45" s="187">
        <f t="shared" ref="I45:J45" si="17">I33</f>
        <v>51.102701291922223</v>
      </c>
      <c r="J45" s="187">
        <f t="shared" si="17"/>
        <v>63.667864476386036</v>
      </c>
    </row>
    <row r="46" spans="1:12" x14ac:dyDescent="0.25">
      <c r="A46" s="177" t="s">
        <v>614</v>
      </c>
      <c r="B46" s="187">
        <f t="shared" si="12"/>
        <v>3.3465275278877291</v>
      </c>
      <c r="C46" s="187">
        <f t="shared" si="12"/>
        <v>2.9352586104864482</v>
      </c>
      <c r="G46" s="113"/>
      <c r="H46" s="177" t="s">
        <v>614</v>
      </c>
      <c r="I46" s="187">
        <f t="shared" ref="I46:J46" si="18">I34</f>
        <v>5.2198877724128927</v>
      </c>
      <c r="J46" s="187">
        <f t="shared" si="18"/>
        <v>3.6447638603696095</v>
      </c>
    </row>
    <row r="47" spans="1:12" x14ac:dyDescent="0.25">
      <c r="A47" s="178" t="s">
        <v>615</v>
      </c>
      <c r="B47" s="188">
        <f t="shared" si="12"/>
        <v>4.1381792011514937</v>
      </c>
      <c r="C47" s="188">
        <f t="shared" si="12"/>
        <v>3.6572375429044861</v>
      </c>
      <c r="G47" s="113"/>
      <c r="H47" s="178" t="s">
        <v>615</v>
      </c>
      <c r="I47" s="188">
        <f t="shared" ref="I47:J47" si="19">I35</f>
        <v>7.47748923398147</v>
      </c>
      <c r="J47" s="188">
        <f t="shared" si="19"/>
        <v>5.2746406570841886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5178</v>
      </c>
      <c r="C5" s="209">
        <v>4904</v>
      </c>
      <c r="D5" s="255"/>
      <c r="E5" s="255"/>
      <c r="F5" s="1012"/>
      <c r="H5" s="176" t="s">
        <v>632</v>
      </c>
      <c r="I5" s="209">
        <v>2481</v>
      </c>
      <c r="J5" s="209">
        <v>2227</v>
      </c>
    </row>
    <row r="6" spans="1:10" ht="15" customHeight="1" x14ac:dyDescent="0.25">
      <c r="A6" s="177" t="s">
        <v>633</v>
      </c>
      <c r="B6" s="210">
        <v>1165</v>
      </c>
      <c r="C6" s="210">
        <v>1417</v>
      </c>
      <c r="D6" s="255"/>
      <c r="E6" s="255"/>
      <c r="F6" s="1012"/>
      <c r="H6" s="177" t="s">
        <v>633</v>
      </c>
      <c r="I6" s="210">
        <v>2507</v>
      </c>
      <c r="J6" s="210">
        <v>3307</v>
      </c>
    </row>
    <row r="7" spans="1:10" ht="15" customHeight="1" x14ac:dyDescent="0.25">
      <c r="A7" s="178" t="s">
        <v>634</v>
      </c>
      <c r="B7" s="211">
        <v>1994</v>
      </c>
      <c r="C7" s="211">
        <v>2128</v>
      </c>
      <c r="D7" s="255"/>
      <c r="E7" s="255"/>
      <c r="F7" s="1012"/>
      <c r="H7" s="177" t="s">
        <v>634</v>
      </c>
      <c r="I7" s="210">
        <v>2662</v>
      </c>
      <c r="J7" s="210">
        <v>2248</v>
      </c>
    </row>
    <row r="8" spans="1:10" x14ac:dyDescent="0.25">
      <c r="D8" s="255"/>
      <c r="E8" s="255"/>
      <c r="F8" s="1012"/>
      <c r="H8" s="178" t="s">
        <v>2452</v>
      </c>
      <c r="I8" s="211">
        <v>13</v>
      </c>
      <c r="J8" s="211">
        <v>10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5178</v>
      </c>
      <c r="C13" s="180">
        <f>IF(ISBLANK(C5),"0",C5)</f>
        <v>4904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1165</v>
      </c>
      <c r="C14" s="182">
        <f t="shared" si="0"/>
        <v>1417</v>
      </c>
      <c r="D14" s="255"/>
      <c r="E14" s="255"/>
      <c r="F14" s="1012"/>
      <c r="H14" s="176" t="s">
        <v>632</v>
      </c>
      <c r="I14" s="179">
        <f>IF(ISBLANK(I5),"0",I5)</f>
        <v>2481</v>
      </c>
      <c r="J14" s="180">
        <f>IF(ISBLANK(J5),"0",J5)</f>
        <v>2227</v>
      </c>
    </row>
    <row r="15" spans="1:10" ht="15" customHeight="1" x14ac:dyDescent="0.25">
      <c r="A15" s="178" t="s">
        <v>634</v>
      </c>
      <c r="B15" s="183">
        <f t="shared" si="0"/>
        <v>1994</v>
      </c>
      <c r="C15" s="184">
        <f t="shared" si="0"/>
        <v>2128</v>
      </c>
      <c r="D15" s="255"/>
      <c r="E15" s="255"/>
      <c r="F15" s="1012"/>
      <c r="H15" s="177" t="s">
        <v>633</v>
      </c>
      <c r="I15" s="181">
        <f t="shared" ref="I15:J15" si="1">IF(ISBLANK(I6),"0",I6)</f>
        <v>2507</v>
      </c>
      <c r="J15" s="182">
        <f t="shared" si="1"/>
        <v>3307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2662</v>
      </c>
      <c r="J16" s="182">
        <f t="shared" si="2"/>
        <v>2248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13</v>
      </c>
      <c r="J17" s="184">
        <f t="shared" si="3"/>
        <v>10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62.108672184238934</v>
      </c>
      <c r="C21" s="186">
        <f>C13/SUM(C13:C15)*100</f>
        <v>58.042371878328794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13.973851505337651</v>
      </c>
      <c r="C22" s="187">
        <f>C14/SUM(C13:C15)*100</f>
        <v>16.771215528464907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23.917476310423414</v>
      </c>
      <c r="C23" s="188">
        <f>C15/SUM(C13:C15)*100</f>
        <v>25.186412593206299</v>
      </c>
      <c r="D23" s="255"/>
      <c r="E23" s="255"/>
      <c r="F23" s="1012"/>
      <c r="H23" s="176" t="s">
        <v>637</v>
      </c>
      <c r="I23" s="186">
        <f>I14/SUM(I14:I17)*100</f>
        <v>32.376353908390968</v>
      </c>
      <c r="J23" s="186">
        <f>J14/SUM(J14:J17)*100</f>
        <v>28.580595482546201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32.715646613597812</v>
      </c>
      <c r="J24" s="187">
        <f>J15/SUM(J14:J17)*100</f>
        <v>42.440965092402465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34.738353125407805</v>
      </c>
      <c r="J25" s="187">
        <f>J16/SUM(J14:J17)*100</f>
        <v>28.850102669404514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0.16964635260341901</v>
      </c>
      <c r="J26" s="188">
        <f>J17/SUM(J14:J17)*100</f>
        <v>0.12833675564681724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62.108672184238934</v>
      </c>
      <c r="C29" s="191">
        <f t="shared" si="4"/>
        <v>58.042371878328794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13.973851505337651</v>
      </c>
      <c r="C30" s="194">
        <f t="shared" si="4"/>
        <v>16.771215528464907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23.917476310423414</v>
      </c>
      <c r="C31" s="197">
        <f t="shared" si="4"/>
        <v>25.186412593206299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32.376353908390968</v>
      </c>
      <c r="J32" s="191">
        <f>J23</f>
        <v>28.580595482546201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32.715646613597812</v>
      </c>
      <c r="J33" s="194">
        <f t="shared" si="5"/>
        <v>42.440965092402465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34.738353125407805</v>
      </c>
      <c r="J34" s="194">
        <f t="shared" si="6"/>
        <v>28.850102669404514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0.16964635260341901</v>
      </c>
      <c r="J35" s="197">
        <f t="shared" si="7"/>
        <v>0.12833675564681724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489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15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18396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16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-6.6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72.66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42.4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126.7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3</v>
      </c>
      <c r="C5" s="657">
        <v>1</v>
      </c>
      <c r="E5" s="28"/>
      <c r="J5" s="656" t="s">
        <v>550</v>
      </c>
      <c r="K5" s="671">
        <f>IF(ISBLANK(B5),"",B5)</f>
        <v>3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3</v>
      </c>
      <c r="C6" s="659">
        <v>2</v>
      </c>
      <c r="E6" s="44"/>
      <c r="J6" s="658" t="s">
        <v>551</v>
      </c>
      <c r="K6" s="672">
        <f t="shared" ref="K6:K10" si="0">IF(ISBLANK(B6),"",B6)</f>
        <v>3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13</v>
      </c>
      <c r="C7" s="659">
        <v>36</v>
      </c>
      <c r="E7" s="44"/>
      <c r="J7" s="658" t="s">
        <v>649</v>
      </c>
      <c r="K7" s="672">
        <f t="shared" si="0"/>
        <v>13</v>
      </c>
      <c r="L7" s="621">
        <f t="shared" si="1"/>
        <v>36</v>
      </c>
      <c r="N7" s="44"/>
    </row>
    <row r="8" spans="1:15" x14ac:dyDescent="0.25">
      <c r="A8" s="652" t="s">
        <v>650</v>
      </c>
      <c r="B8" s="653">
        <v>28</v>
      </c>
      <c r="C8" s="653">
        <v>15</v>
      </c>
      <c r="E8" s="21"/>
      <c r="J8" s="652" t="s">
        <v>650</v>
      </c>
      <c r="K8" s="672">
        <f t="shared" si="0"/>
        <v>28</v>
      </c>
      <c r="L8" s="621">
        <f t="shared" si="1"/>
        <v>15</v>
      </c>
      <c r="N8" s="21"/>
    </row>
    <row r="9" spans="1:15" x14ac:dyDescent="0.25">
      <c r="A9" s="652" t="s">
        <v>651</v>
      </c>
      <c r="B9" s="653">
        <v>35</v>
      </c>
      <c r="C9" s="653">
        <v>22</v>
      </c>
      <c r="E9" s="21"/>
      <c r="J9" s="652" t="s">
        <v>651</v>
      </c>
      <c r="K9" s="672">
        <f t="shared" si="0"/>
        <v>35</v>
      </c>
      <c r="L9" s="621">
        <f t="shared" si="1"/>
        <v>22</v>
      </c>
      <c r="N9" s="21"/>
    </row>
    <row r="10" spans="1:15" x14ac:dyDescent="0.25">
      <c r="A10" s="654" t="s">
        <v>373</v>
      </c>
      <c r="B10" s="655">
        <v>170</v>
      </c>
      <c r="C10" s="655">
        <v>31</v>
      </c>
      <c r="J10" s="654" t="s">
        <v>373</v>
      </c>
      <c r="K10" s="673">
        <f t="shared" si="0"/>
        <v>170</v>
      </c>
      <c r="L10" s="622">
        <f t="shared" si="1"/>
        <v>31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2.85</v>
      </c>
      <c r="C15" s="199"/>
      <c r="D15" s="255"/>
      <c r="E15" s="213"/>
      <c r="F15" s="255"/>
      <c r="G15" s="255"/>
      <c r="J15" s="675" t="s">
        <v>496</v>
      </c>
      <c r="K15" s="676">
        <f>B15</f>
        <v>2.85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1.19</v>
      </c>
      <c r="C16" s="199"/>
      <c r="D16" s="255"/>
      <c r="E16" s="256"/>
      <c r="F16" s="255"/>
      <c r="G16" s="255"/>
      <c r="J16" s="677" t="s">
        <v>497</v>
      </c>
      <c r="K16" s="678">
        <f>B16</f>
        <v>1.19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2.02</v>
      </c>
      <c r="C19" s="200"/>
      <c r="D19" s="257"/>
      <c r="E19" s="258"/>
      <c r="F19" s="255"/>
      <c r="G19" s="255"/>
      <c r="J19" s="674" t="s">
        <v>510</v>
      </c>
      <c r="K19" s="678">
        <f>B19</f>
        <v>2.02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2.02</v>
      </c>
      <c r="C21" s="255"/>
      <c r="D21" s="255"/>
      <c r="E21" s="255"/>
      <c r="F21" s="255"/>
      <c r="G21" s="255"/>
      <c r="J21" s="663" t="s">
        <v>506</v>
      </c>
      <c r="K21" s="681">
        <f>B21</f>
        <v>2.02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0</v>
      </c>
      <c r="E32" s="28"/>
      <c r="J32" s="656" t="s">
        <v>550</v>
      </c>
      <c r="K32" s="671">
        <f>IF(ISBLANK(B32),"",B32)</f>
        <v>1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1</v>
      </c>
      <c r="C33" s="659">
        <v>1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4</v>
      </c>
      <c r="C34" s="659">
        <v>6</v>
      </c>
      <c r="E34" s="44"/>
      <c r="J34" s="658" t="s">
        <v>649</v>
      </c>
      <c r="K34" s="672">
        <f t="shared" si="2"/>
        <v>4</v>
      </c>
      <c r="L34" s="621">
        <f t="shared" si="3"/>
        <v>6</v>
      </c>
      <c r="N34" s="44"/>
    </row>
    <row r="35" spans="1:15" x14ac:dyDescent="0.25">
      <c r="A35" s="652" t="s">
        <v>650</v>
      </c>
      <c r="B35" s="653">
        <v>17</v>
      </c>
      <c r="C35" s="653">
        <v>19</v>
      </c>
      <c r="E35" s="21"/>
      <c r="J35" s="652" t="s">
        <v>650</v>
      </c>
      <c r="K35" s="672">
        <f t="shared" si="2"/>
        <v>17</v>
      </c>
      <c r="L35" s="621">
        <f t="shared" si="3"/>
        <v>19</v>
      </c>
      <c r="N35" s="21"/>
    </row>
    <row r="36" spans="1:15" x14ac:dyDescent="0.25">
      <c r="A36" s="652" t="s">
        <v>651</v>
      </c>
      <c r="B36" s="653">
        <v>27</v>
      </c>
      <c r="C36" s="653">
        <v>15</v>
      </c>
      <c r="E36" s="21"/>
      <c r="J36" s="652" t="s">
        <v>651</v>
      </c>
      <c r="K36" s="672">
        <f t="shared" si="2"/>
        <v>27</v>
      </c>
      <c r="L36" s="621">
        <f t="shared" si="3"/>
        <v>15</v>
      </c>
      <c r="N36" s="21"/>
    </row>
    <row r="37" spans="1:15" x14ac:dyDescent="0.25">
      <c r="A37" s="654" t="s">
        <v>373</v>
      </c>
      <c r="B37" s="655">
        <v>61</v>
      </c>
      <c r="C37" s="655">
        <v>10</v>
      </c>
      <c r="J37" s="654" t="s">
        <v>373</v>
      </c>
      <c r="K37" s="673">
        <f t="shared" si="2"/>
        <v>61</v>
      </c>
      <c r="L37" s="622">
        <f t="shared" si="3"/>
        <v>10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1.36</v>
      </c>
      <c r="C42" s="199"/>
      <c r="D42" s="255"/>
      <c r="E42" s="213"/>
      <c r="F42" s="255"/>
      <c r="G42" s="255"/>
      <c r="J42" s="675" t="s">
        <v>496</v>
      </c>
      <c r="K42" s="676">
        <f>B42</f>
        <v>1.36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0.62</v>
      </c>
      <c r="C43" s="199"/>
      <c r="D43" s="255"/>
      <c r="E43" s="256"/>
      <c r="F43" s="255"/>
      <c r="G43" s="255"/>
      <c r="J43" s="677" t="s">
        <v>497</v>
      </c>
      <c r="K43" s="678">
        <f>B43</f>
        <v>0.62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0.98</v>
      </c>
      <c r="C46" s="200"/>
      <c r="D46" s="257"/>
      <c r="E46" s="258"/>
      <c r="F46" s="255"/>
      <c r="G46" s="255"/>
      <c r="J46" s="674" t="s">
        <v>510</v>
      </c>
      <c r="K46" s="678">
        <f>B46</f>
        <v>0.98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0.98</v>
      </c>
      <c r="C48" s="255"/>
      <c r="D48" s="255"/>
      <c r="E48" s="255"/>
      <c r="F48" s="255"/>
      <c r="G48" s="255"/>
      <c r="J48" s="663" t="s">
        <v>506</v>
      </c>
      <c r="K48" s="681">
        <f>B48</f>
        <v>0.98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8652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444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8652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25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1.4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0.8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0.8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0.39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1.6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152.19999999999999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0.98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89.8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98.4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347610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18896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2</v>
      </c>
      <c r="C4" s="602">
        <v>12.1</v>
      </c>
      <c r="D4" s="602">
        <v>146.69999999999999</v>
      </c>
      <c r="E4" s="602">
        <v>0.39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3</v>
      </c>
      <c r="C5" s="604">
        <v>15.8</v>
      </c>
      <c r="D5" s="753">
        <v>138.4</v>
      </c>
      <c r="E5" s="753">
        <v>0.53</v>
      </c>
      <c r="G5" s="649" t="s">
        <v>454</v>
      </c>
      <c r="H5" s="650">
        <f>IF(ISBLANK(B4),"",B4)</f>
        <v>2</v>
      </c>
      <c r="I5" s="650">
        <f>IF(ISBLANK(B5),"",B5)</f>
        <v>3</v>
      </c>
      <c r="J5" s="651">
        <f>IF(ISBLANK(B6),"",B6)</f>
        <v>2</v>
      </c>
      <c r="K5" s="571"/>
    </row>
    <row r="6" spans="1:11" x14ac:dyDescent="0.25">
      <c r="A6" s="220">
        <v>2022</v>
      </c>
      <c r="B6" s="603">
        <v>2</v>
      </c>
      <c r="C6" s="604">
        <v>12.4</v>
      </c>
      <c r="D6" s="961">
        <v>152.19999999999999</v>
      </c>
      <c r="E6" s="961">
        <v>0.98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12.1</v>
      </c>
      <c r="I9" s="650">
        <f>IF(ISBLANK(C5),"",C5)</f>
        <v>15.8</v>
      </c>
      <c r="J9" s="651">
        <f>IF(ISBLANK(C6),"",C6)</f>
        <v>12.4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26</v>
      </c>
      <c r="C4" s="645">
        <v>1.4</v>
      </c>
      <c r="D4" s="645"/>
      <c r="E4" s="645">
        <v>0.25</v>
      </c>
      <c r="F4" s="645">
        <v>0.7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26</v>
      </c>
      <c r="C5" s="604">
        <v>1.4</v>
      </c>
      <c r="D5" s="604"/>
      <c r="E5" s="604">
        <v>0.25</v>
      </c>
      <c r="F5" s="604">
        <v>0.7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25</v>
      </c>
      <c r="C6" s="604">
        <v>1.4</v>
      </c>
      <c r="D6" s="604">
        <v>0.8</v>
      </c>
      <c r="E6" s="604">
        <v>0.39</v>
      </c>
      <c r="F6" s="604">
        <v>0.8</v>
      </c>
      <c r="G6" s="604">
        <v>1.6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91.6</v>
      </c>
      <c r="C5" s="604">
        <v>94.1</v>
      </c>
      <c r="D5" s="604">
        <v>2</v>
      </c>
      <c r="E5" s="604">
        <v>10.5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100</v>
      </c>
      <c r="D6" s="604">
        <v>1</v>
      </c>
      <c r="E6" s="604">
        <v>5.3</v>
      </c>
      <c r="F6" s="255"/>
      <c r="G6" s="255"/>
      <c r="H6" s="255"/>
    </row>
    <row r="7" spans="1:8" x14ac:dyDescent="0.25">
      <c r="A7" s="483">
        <v>2022</v>
      </c>
      <c r="B7" s="1076">
        <v>89.8</v>
      </c>
      <c r="C7" s="1076">
        <v>98.4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10.5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5.3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2363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12.8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591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4590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28763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1564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1963</v>
      </c>
      <c r="C5" s="1043">
        <v>793</v>
      </c>
      <c r="D5" s="602">
        <v>1170</v>
      </c>
      <c r="G5" s="873" t="s">
        <v>126</v>
      </c>
      <c r="H5" s="639">
        <f>IF(ISBLANK(D7),"",D7)</f>
        <v>1400</v>
      </c>
    </row>
    <row r="6" spans="1:17" x14ac:dyDescent="0.25">
      <c r="A6" s="643">
        <v>2021</v>
      </c>
      <c r="B6" s="1043">
        <v>2038</v>
      </c>
      <c r="C6" s="1043">
        <v>849</v>
      </c>
      <c r="D6" s="604">
        <v>1189</v>
      </c>
      <c r="G6" s="637" t="s">
        <v>127</v>
      </c>
      <c r="H6" s="625">
        <f>IF(ISBLANK(C7),"",C7)</f>
        <v>963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2363</v>
      </c>
      <c r="C7" s="1043">
        <v>963</v>
      </c>
      <c r="D7" s="619">
        <v>1400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1400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963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16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4.5999999999999996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0.3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4.3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3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15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0.4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15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2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1310</v>
      </c>
      <c r="C6" s="55">
        <v>698</v>
      </c>
      <c r="D6" s="55">
        <v>612</v>
      </c>
      <c r="E6" s="70">
        <v>1599</v>
      </c>
      <c r="F6" s="55">
        <v>830</v>
      </c>
      <c r="G6" s="110">
        <v>769</v>
      </c>
      <c r="H6" s="55">
        <v>841</v>
      </c>
      <c r="I6" s="55">
        <v>435</v>
      </c>
      <c r="J6" s="55">
        <v>406</v>
      </c>
      <c r="K6" s="70">
        <v>3539</v>
      </c>
      <c r="L6" s="55">
        <v>1853</v>
      </c>
      <c r="M6" s="110">
        <v>1686</v>
      </c>
      <c r="N6" s="70">
        <v>3236</v>
      </c>
      <c r="O6" s="55">
        <v>1664</v>
      </c>
      <c r="P6" s="110">
        <v>1572</v>
      </c>
      <c r="Q6" s="70">
        <v>12555</v>
      </c>
      <c r="R6" s="55">
        <v>6570</v>
      </c>
      <c r="S6" s="110">
        <v>5985</v>
      </c>
      <c r="T6" s="70">
        <v>19095</v>
      </c>
      <c r="U6" s="55">
        <v>9683</v>
      </c>
      <c r="V6" s="162">
        <v>9412</v>
      </c>
    </row>
    <row r="7" spans="1:22" x14ac:dyDescent="0.25">
      <c r="A7" s="288">
        <v>2021</v>
      </c>
      <c r="B7" s="169">
        <v>1308</v>
      </c>
      <c r="C7" s="94">
        <v>699</v>
      </c>
      <c r="D7" s="94">
        <v>609</v>
      </c>
      <c r="E7" s="169">
        <v>1577</v>
      </c>
      <c r="F7" s="94">
        <v>818</v>
      </c>
      <c r="G7" s="171">
        <v>759</v>
      </c>
      <c r="H7" s="94">
        <v>844</v>
      </c>
      <c r="I7" s="94">
        <v>438</v>
      </c>
      <c r="J7" s="94">
        <v>406</v>
      </c>
      <c r="K7" s="169">
        <v>3527</v>
      </c>
      <c r="L7" s="94">
        <v>1847</v>
      </c>
      <c r="M7" s="171">
        <v>1680</v>
      </c>
      <c r="N7" s="169">
        <v>3186</v>
      </c>
      <c r="O7" s="94">
        <v>1646</v>
      </c>
      <c r="P7" s="171">
        <v>1540</v>
      </c>
      <c r="Q7" s="169">
        <v>12428</v>
      </c>
      <c r="R7" s="94">
        <v>6507</v>
      </c>
      <c r="S7" s="171">
        <v>5921</v>
      </c>
      <c r="T7" s="214">
        <v>18929</v>
      </c>
      <c r="U7" s="58">
        <v>9607</v>
      </c>
      <c r="V7" s="162">
        <v>9322</v>
      </c>
    </row>
    <row r="8" spans="1:22" x14ac:dyDescent="0.25">
      <c r="A8" s="221">
        <v>2022</v>
      </c>
      <c r="B8" s="72">
        <v>1365</v>
      </c>
      <c r="C8" s="61">
        <v>734</v>
      </c>
      <c r="D8" s="61">
        <v>631</v>
      </c>
      <c r="E8" s="72">
        <v>1564</v>
      </c>
      <c r="F8" s="61">
        <v>813</v>
      </c>
      <c r="G8" s="111">
        <v>751</v>
      </c>
      <c r="H8" s="61">
        <v>734</v>
      </c>
      <c r="I8" s="61">
        <v>377</v>
      </c>
      <c r="J8" s="61">
        <v>357</v>
      </c>
      <c r="K8" s="72">
        <v>3479</v>
      </c>
      <c r="L8" s="61">
        <v>1831</v>
      </c>
      <c r="M8" s="111">
        <v>1648</v>
      </c>
      <c r="N8" s="72">
        <v>2919</v>
      </c>
      <c r="O8" s="61">
        <v>1492</v>
      </c>
      <c r="P8" s="111">
        <v>1427</v>
      </c>
      <c r="Q8" s="72">
        <v>11971</v>
      </c>
      <c r="R8" s="61">
        <v>6249</v>
      </c>
      <c r="S8" s="111">
        <v>5722</v>
      </c>
      <c r="T8" s="72">
        <v>18396</v>
      </c>
      <c r="U8" s="61">
        <v>9330</v>
      </c>
      <c r="V8" s="111">
        <v>9066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1365</v>
      </c>
      <c r="C15" s="174">
        <f>E8</f>
        <v>1564</v>
      </c>
      <c r="D15" s="174">
        <f>H8</f>
        <v>734</v>
      </c>
      <c r="E15" s="174">
        <f>K8</f>
        <v>3479</v>
      </c>
      <c r="F15" s="174">
        <f>N8</f>
        <v>2919</v>
      </c>
      <c r="G15" s="174">
        <f>Q8</f>
        <v>11971</v>
      </c>
      <c r="H15" s="336">
        <f>T8</f>
        <v>18396</v>
      </c>
      <c r="M15" s="174">
        <f>K8</f>
        <v>3479</v>
      </c>
      <c r="N15" s="174">
        <f>H15-E15-O15</f>
        <v>11421</v>
      </c>
      <c r="O15" s="174">
        <f>H15-(B15+C15+G15)</f>
        <v>3496</v>
      </c>
      <c r="P15" s="29"/>
      <c r="Q15" s="100">
        <f>M15/H15*100</f>
        <v>18.911719939117198</v>
      </c>
      <c r="R15" s="100">
        <f>N15/H15*100</f>
        <v>62.084148727984342</v>
      </c>
      <c r="S15" s="100">
        <f>O15/H15*100</f>
        <v>19.004131332898456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18.911719939117198</v>
      </c>
      <c r="R18" s="100">
        <f>N15/H15*100</f>
        <v>62.084148727984342</v>
      </c>
      <c r="S18" s="100">
        <f>O15/H15*100</f>
        <v>19.004131332898456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11.2</v>
      </c>
      <c r="C23" s="363"/>
      <c r="D23" s="363"/>
      <c r="E23" s="169">
        <v>22.2</v>
      </c>
      <c r="F23" s="363"/>
      <c r="G23" s="364"/>
      <c r="H23" s="169">
        <v>11.24</v>
      </c>
      <c r="I23" s="94">
        <v>21.28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9.6</v>
      </c>
      <c r="C24" s="363"/>
      <c r="D24" s="363"/>
      <c r="E24" s="169">
        <v>9.6</v>
      </c>
      <c r="F24" s="363"/>
      <c r="G24" s="364"/>
      <c r="H24" s="169">
        <v>9.57</v>
      </c>
      <c r="I24" s="94">
        <v>8.6999999999999993</v>
      </c>
      <c r="J24" s="171">
        <v>10.64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5.7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21.28</v>
      </c>
      <c r="F32" s="702">
        <f>A23</f>
        <v>2020</v>
      </c>
      <c r="G32" s="676">
        <f>IF(ISBLANK(J23),"",J23)</f>
        <v>0</v>
      </c>
      <c r="H32" s="676">
        <f>IF(ISBLANK(I23),"",I23)</f>
        <v>21.28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10.64</v>
      </c>
      <c r="C33" s="855">
        <f t="shared" ref="C33:C34" si="2">IF(ISBLANK(I24),"",I24)</f>
        <v>8.6999999999999993</v>
      </c>
      <c r="F33" s="703">
        <f t="shared" ref="F33:F34" si="3">A24</f>
        <v>2021</v>
      </c>
      <c r="G33" s="855">
        <f t="shared" ref="G33:G34" si="4">IF(ISBLANK(J24),"",J24)</f>
        <v>10.64</v>
      </c>
      <c r="H33" s="855">
        <f t="shared" ref="H33:H34" si="5">IF(ISBLANK(I24),"",I24)</f>
        <v>8.6999999999999993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19</v>
      </c>
      <c r="C4" s="602">
        <v>1</v>
      </c>
      <c r="D4" s="602">
        <v>0</v>
      </c>
      <c r="E4" s="601">
        <v>0</v>
      </c>
      <c r="F4" s="602">
        <v>5.4</v>
      </c>
      <c r="G4" s="602">
        <v>0</v>
      </c>
    </row>
    <row r="5" spans="1:10" x14ac:dyDescent="0.25">
      <c r="A5" s="288">
        <v>2021</v>
      </c>
      <c r="B5" s="753">
        <v>19</v>
      </c>
      <c r="C5" s="753">
        <v>3</v>
      </c>
      <c r="D5" s="753">
        <v>1</v>
      </c>
      <c r="E5" s="755">
        <v>1</v>
      </c>
      <c r="F5" s="753">
        <v>5.7</v>
      </c>
      <c r="G5" s="753">
        <v>0.3</v>
      </c>
    </row>
    <row r="6" spans="1:10" x14ac:dyDescent="0.25">
      <c r="A6" s="220">
        <v>2022</v>
      </c>
      <c r="B6" s="754">
        <v>15</v>
      </c>
      <c r="C6" s="754">
        <v>2</v>
      </c>
      <c r="D6" s="754">
        <v>1</v>
      </c>
      <c r="E6" s="756">
        <v>1</v>
      </c>
      <c r="F6" s="754">
        <v>4.5999999999999996</v>
      </c>
      <c r="G6" s="754">
        <v>0.3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19</v>
      </c>
      <c r="C11" s="80">
        <f>IF(ISBLANK(D4),"",D4)</f>
        <v>0</v>
      </c>
      <c r="E11" s="103">
        <f>A4</f>
        <v>2020</v>
      </c>
      <c r="F11" s="80">
        <f>IF(ISBLANK(B4),"",B4)</f>
        <v>19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19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19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15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15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0</v>
      </c>
      <c r="E18" s="605">
        <f>A4</f>
        <v>2020</v>
      </c>
      <c r="F18" s="100">
        <f>IF(ISBLANK(C4),"",C4)</f>
        <v>1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3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3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2</v>
      </c>
      <c r="C20" s="83">
        <f>IF(ISBLANK(E6),"",E6)</f>
        <v>1</v>
      </c>
      <c r="E20" s="156">
        <f t="shared" si="5"/>
        <v>2022</v>
      </c>
      <c r="F20" s="83">
        <f>IF(ISBLANK(C6),"",C6)</f>
        <v>2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407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2.2000000000000002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234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6.7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110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83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275</v>
      </c>
    </row>
    <row r="17" spans="2:3" x14ac:dyDescent="0.25">
      <c r="B17" s="255">
        <v>2021</v>
      </c>
      <c r="C17" s="1010">
        <v>251</v>
      </c>
    </row>
    <row r="18" spans="2:3" x14ac:dyDescent="0.25">
      <c r="B18" s="255">
        <v>2022</v>
      </c>
      <c r="C18" s="1010">
        <v>234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275</v>
      </c>
    </row>
    <row r="22" spans="2:3" x14ac:dyDescent="0.25">
      <c r="B22" s="638">
        <f>B17</f>
        <v>2021</v>
      </c>
      <c r="C22" s="638">
        <f t="shared" ref="C22:C23" si="0">IF(ISBLANK(C17),"",C17)</f>
        <v>251</v>
      </c>
    </row>
    <row r="23" spans="2:3" x14ac:dyDescent="0.25">
      <c r="B23" s="638">
        <f>B18</f>
        <v>2022</v>
      </c>
      <c r="C23" s="638">
        <f t="shared" si="0"/>
        <v>234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9</v>
      </c>
      <c r="C5" s="55">
        <v>23</v>
      </c>
      <c r="D5" s="55">
        <v>10</v>
      </c>
      <c r="E5" s="271">
        <f>SUM(B5:D5)</f>
        <v>42</v>
      </c>
      <c r="F5" s="71">
        <v>584</v>
      </c>
      <c r="G5" s="70">
        <v>0.3</v>
      </c>
      <c r="H5" s="55">
        <v>0.2</v>
      </c>
      <c r="I5" s="110">
        <v>0.3</v>
      </c>
      <c r="J5" s="71">
        <v>3.1</v>
      </c>
    </row>
    <row r="6" spans="1:10" x14ac:dyDescent="0.25">
      <c r="A6" s="288">
        <v>2021</v>
      </c>
      <c r="B6" s="759">
        <v>9</v>
      </c>
      <c r="C6" s="760">
        <v>29</v>
      </c>
      <c r="D6" s="760">
        <v>14</v>
      </c>
      <c r="E6" s="272">
        <f>SUM(B6:D6)</f>
        <v>52</v>
      </c>
      <c r="F6" s="216">
        <v>527</v>
      </c>
      <c r="G6" s="459">
        <v>0.3</v>
      </c>
      <c r="H6" s="460">
        <v>0.2</v>
      </c>
      <c r="I6" s="765">
        <v>0.4</v>
      </c>
      <c r="J6" s="216">
        <v>2.8</v>
      </c>
    </row>
    <row r="7" spans="1:10" x14ac:dyDescent="0.25">
      <c r="A7" s="220">
        <v>2022</v>
      </c>
      <c r="B7" s="169">
        <v>21</v>
      </c>
      <c r="C7" s="94">
        <v>28</v>
      </c>
      <c r="D7" s="94">
        <v>13</v>
      </c>
      <c r="E7" s="449">
        <f>SUM(B7:D7)</f>
        <v>62</v>
      </c>
      <c r="F7" s="170">
        <v>407</v>
      </c>
      <c r="G7" s="169">
        <v>0.6</v>
      </c>
      <c r="H7" s="94">
        <v>0.2</v>
      </c>
      <c r="I7" s="171">
        <v>0.4</v>
      </c>
      <c r="J7" s="170">
        <v>2.2000000000000002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584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527</v>
      </c>
      <c r="C14" s="28"/>
      <c r="D14" s="28"/>
      <c r="F14" s="627" t="s">
        <v>1534</v>
      </c>
      <c r="G14" s="623">
        <f>IF(ISBLANK(B7),"",B7)</f>
        <v>21</v>
      </c>
      <c r="I14" s="627" t="s">
        <v>1537</v>
      </c>
      <c r="J14" s="623">
        <f>IF(ISBLANK(B7),"",B7)</f>
        <v>21</v>
      </c>
    </row>
    <row r="15" spans="1:10" x14ac:dyDescent="0.25">
      <c r="A15" s="626">
        <f t="shared" ref="A15" si="1">A7</f>
        <v>2022</v>
      </c>
      <c r="B15" s="625">
        <f t="shared" si="0"/>
        <v>407</v>
      </c>
      <c r="C15" s="28"/>
      <c r="D15" s="28"/>
      <c r="F15" s="628" t="s">
        <v>1535</v>
      </c>
      <c r="G15" s="624">
        <f>IF(ISBLANK(C7),"",C7)</f>
        <v>28</v>
      </c>
      <c r="I15" s="628" t="s">
        <v>1546</v>
      </c>
      <c r="J15" s="624">
        <f>IF(ISBLANK(C7),"",C7)</f>
        <v>28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13</v>
      </c>
      <c r="I16" s="629" t="s">
        <v>1547</v>
      </c>
      <c r="J16" s="625">
        <f>IF(ISBLANK(D7),"",D7)</f>
        <v>13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6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48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14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6.1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17</v>
      </c>
      <c r="C6" s="761"/>
      <c r="D6" s="761"/>
      <c r="E6" s="459">
        <v>7.1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20</v>
      </c>
      <c r="C7" s="761"/>
      <c r="D7" s="761"/>
      <c r="E7" s="459">
        <v>8.4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14</v>
      </c>
      <c r="C8" s="762"/>
      <c r="D8" s="762"/>
      <c r="E8" s="603">
        <v>6.1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17</v>
      </c>
      <c r="C16" s="757"/>
      <c r="I16" s="702">
        <f>A6</f>
        <v>2020</v>
      </c>
      <c r="J16" s="676">
        <f>IF(ISBLANK(E6),"",E6)</f>
        <v>7.1</v>
      </c>
      <c r="K16" s="758"/>
    </row>
    <row r="17" spans="1:10" x14ac:dyDescent="0.25">
      <c r="A17" s="703">
        <f>A7</f>
        <v>2021</v>
      </c>
      <c r="B17" s="855">
        <f>IF(ISBLANK(B7),"",B7)</f>
        <v>20</v>
      </c>
      <c r="C17" s="757"/>
      <c r="I17" s="703">
        <f>A7</f>
        <v>2021</v>
      </c>
      <c r="J17" s="855">
        <f>IF(ISBLANK(E7),"",E7)</f>
        <v>8.4</v>
      </c>
    </row>
    <row r="18" spans="1:10" x14ac:dyDescent="0.25">
      <c r="A18" s="704">
        <f>A8</f>
        <v>2022</v>
      </c>
      <c r="B18" s="678">
        <f>IF(ISBLANK(B8),"",B8)</f>
        <v>14</v>
      </c>
      <c r="C18" s="757"/>
      <c r="I18" s="704">
        <f>A8</f>
        <v>2022</v>
      </c>
      <c r="J18" s="678">
        <f>IF(ISBLANK(E8),"",E8)</f>
        <v>6.1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13</v>
      </c>
      <c r="D5" s="451">
        <f>IF(ISBLANK(B5),"",A5)</f>
        <v>2020</v>
      </c>
      <c r="E5" s="620">
        <f>IF(ISBLANK(B5),"",B5)</f>
        <v>13</v>
      </c>
      <c r="K5" s="219">
        <v>2020</v>
      </c>
      <c r="L5" s="657">
        <v>5.4</v>
      </c>
    </row>
    <row r="6" spans="1:12" x14ac:dyDescent="0.25">
      <c r="A6" s="231">
        <v>2021</v>
      </c>
      <c r="B6" s="604">
        <v>13</v>
      </c>
      <c r="D6" s="452">
        <f>IF(ISBLANK(B6),"",A6)</f>
        <v>2021</v>
      </c>
      <c r="E6" s="621">
        <f>IF(ISBLANK(B6),"",B6)</f>
        <v>13</v>
      </c>
      <c r="K6" s="288">
        <v>2021</v>
      </c>
      <c r="L6" s="659">
        <v>5.4</v>
      </c>
    </row>
    <row r="7" spans="1:12" x14ac:dyDescent="0.25">
      <c r="A7" s="123">
        <v>2022</v>
      </c>
      <c r="B7" s="619">
        <v>14</v>
      </c>
      <c r="D7" s="381">
        <f>IF(ISBLANK(B7),"",A7)</f>
        <v>2022</v>
      </c>
      <c r="E7" s="622">
        <f>IF(ISBLANK(B7),"",B7)</f>
        <v>14</v>
      </c>
      <c r="K7" s="221">
        <v>2022</v>
      </c>
      <c r="L7" s="619">
        <v>4.3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10</v>
      </c>
      <c r="C4" s="645">
        <v>38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42</v>
      </c>
      <c r="C5" s="604">
        <v>46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6</v>
      </c>
      <c r="C6" s="604">
        <v>48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4755</v>
      </c>
      <c r="D5" s="645">
        <v>491</v>
      </c>
      <c r="E5" s="871">
        <v>10.3</v>
      </c>
      <c r="F5" s="1048">
        <v>8.1999999999999993</v>
      </c>
      <c r="G5" s="1048">
        <v>12.4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5</v>
      </c>
      <c r="C6" s="659">
        <v>3767</v>
      </c>
      <c r="D6" s="659">
        <v>408</v>
      </c>
      <c r="E6" s="659">
        <v>10.8</v>
      </c>
      <c r="F6" s="659">
        <v>8.8000000000000007</v>
      </c>
      <c r="G6" s="659">
        <v>12.8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4590</v>
      </c>
      <c r="D7" s="619">
        <v>591</v>
      </c>
      <c r="E7" s="619">
        <v>12.8</v>
      </c>
      <c r="F7" s="619">
        <v>10.3</v>
      </c>
      <c r="G7" s="619">
        <v>15.4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7.8</v>
      </c>
      <c r="C4" s="657">
        <v>109</v>
      </c>
      <c r="D4" s="657">
        <v>3.1</v>
      </c>
      <c r="E4" s="657">
        <v>85</v>
      </c>
      <c r="F4" s="657">
        <v>0.4</v>
      </c>
      <c r="G4" s="657">
        <v>19</v>
      </c>
      <c r="H4" s="657">
        <v>1</v>
      </c>
      <c r="I4" s="657">
        <v>13</v>
      </c>
      <c r="J4" s="657">
        <v>0.4</v>
      </c>
      <c r="K4" s="255"/>
      <c r="L4" s="255"/>
      <c r="M4" s="255"/>
    </row>
    <row r="5" spans="1:13" x14ac:dyDescent="0.25">
      <c r="A5" s="488">
        <v>2021</v>
      </c>
      <c r="B5" s="604">
        <v>7.1</v>
      </c>
      <c r="C5" s="604">
        <v>103</v>
      </c>
      <c r="D5" s="604">
        <v>2.9</v>
      </c>
      <c r="E5" s="604">
        <v>82</v>
      </c>
      <c r="F5" s="604">
        <v>0.4</v>
      </c>
      <c r="G5" s="604">
        <v>20</v>
      </c>
      <c r="H5" s="604">
        <v>4</v>
      </c>
      <c r="I5" s="604">
        <v>12</v>
      </c>
      <c r="J5" s="604">
        <v>0.3</v>
      </c>
      <c r="K5" s="255"/>
      <c r="L5" s="255"/>
      <c r="M5" s="255"/>
    </row>
    <row r="6" spans="1:13" x14ac:dyDescent="0.25">
      <c r="A6" s="483">
        <v>2022</v>
      </c>
      <c r="B6" s="619">
        <v>6.7</v>
      </c>
      <c r="C6" s="619">
        <v>110</v>
      </c>
      <c r="D6" s="619">
        <v>3.2</v>
      </c>
      <c r="E6" s="619">
        <v>83</v>
      </c>
      <c r="F6" s="619">
        <v>0.5</v>
      </c>
      <c r="G6" s="619">
        <v>16</v>
      </c>
      <c r="H6" s="619">
        <v>3</v>
      </c>
      <c r="I6" s="619">
        <v>15</v>
      </c>
      <c r="J6" s="619">
        <v>0.4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78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22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178</v>
      </c>
      <c r="C4" s="1015">
        <v>94</v>
      </c>
      <c r="D4" s="1015">
        <v>84</v>
      </c>
      <c r="E4" s="1014">
        <v>310</v>
      </c>
      <c r="F4" s="1015">
        <v>165</v>
      </c>
      <c r="G4" s="1015">
        <v>145</v>
      </c>
      <c r="H4" s="1016">
        <v>9.3000000000000007</v>
      </c>
      <c r="I4" s="1016">
        <v>16.2</v>
      </c>
      <c r="J4" s="1016">
        <v>-6.9</v>
      </c>
      <c r="K4" s="70">
        <v>276</v>
      </c>
      <c r="L4" s="55">
        <v>114</v>
      </c>
      <c r="M4" s="110">
        <v>162</v>
      </c>
      <c r="N4" s="55">
        <v>293</v>
      </c>
      <c r="O4" s="55">
        <v>108</v>
      </c>
      <c r="P4" s="110">
        <v>185</v>
      </c>
    </row>
    <row r="5" spans="1:17" x14ac:dyDescent="0.25">
      <c r="A5" s="288">
        <v>2021</v>
      </c>
      <c r="B5" s="1017">
        <v>209</v>
      </c>
      <c r="C5" s="1018">
        <v>115</v>
      </c>
      <c r="D5" s="1018">
        <v>94</v>
      </c>
      <c r="E5" s="1017">
        <v>384</v>
      </c>
      <c r="F5" s="1018">
        <v>198</v>
      </c>
      <c r="G5" s="1018">
        <v>186</v>
      </c>
      <c r="H5" s="1019">
        <v>11</v>
      </c>
      <c r="I5" s="1019">
        <v>20.3</v>
      </c>
      <c r="J5" s="1019">
        <v>-9.1999999999999993</v>
      </c>
      <c r="K5" s="214">
        <v>359</v>
      </c>
      <c r="L5" s="58">
        <v>137</v>
      </c>
      <c r="M5" s="162">
        <v>222</v>
      </c>
      <c r="N5" s="58">
        <v>369</v>
      </c>
      <c r="O5" s="58">
        <v>142</v>
      </c>
      <c r="P5" s="162">
        <v>227</v>
      </c>
    </row>
    <row r="6" spans="1:17" x14ac:dyDescent="0.25">
      <c r="A6" s="221">
        <v>2022</v>
      </c>
      <c r="B6" s="1020">
        <v>173</v>
      </c>
      <c r="C6" s="1021">
        <v>87</v>
      </c>
      <c r="D6" s="1021">
        <v>86</v>
      </c>
      <c r="E6" s="1020">
        <v>294</v>
      </c>
      <c r="F6" s="1021">
        <v>145</v>
      </c>
      <c r="G6" s="1021">
        <v>149</v>
      </c>
      <c r="H6" s="1022">
        <v>9.4</v>
      </c>
      <c r="I6" s="1022">
        <v>16</v>
      </c>
      <c r="J6" s="1022">
        <v>-6.6</v>
      </c>
      <c r="K6" s="1023">
        <v>453</v>
      </c>
      <c r="L6" s="1024">
        <v>190</v>
      </c>
      <c r="M6" s="1025">
        <v>263</v>
      </c>
      <c r="N6" s="1024">
        <v>405</v>
      </c>
      <c r="O6" s="1024">
        <v>162</v>
      </c>
      <c r="P6" s="1025">
        <v>243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84</v>
      </c>
      <c r="C13" s="321">
        <f>IF(ISBLANK(C4),"",C4)</f>
        <v>94</v>
      </c>
      <c r="D13" s="366"/>
      <c r="E13" s="324">
        <f>A4</f>
        <v>2020</v>
      </c>
      <c r="F13" s="321">
        <f>IF(ISBLANK(G4),"",G4)</f>
        <v>145</v>
      </c>
      <c r="G13" s="321">
        <f>IF(ISBLANK(F4),"",F4)</f>
        <v>165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94</v>
      </c>
      <c r="C14" s="322">
        <f t="shared" ref="C14:C15" si="2">IF(ISBLANK(C5),"",C5)</f>
        <v>115</v>
      </c>
      <c r="D14" s="366"/>
      <c r="E14" s="325">
        <f t="shared" ref="E14:E15" si="3">A5</f>
        <v>2021</v>
      </c>
      <c r="F14" s="322">
        <f t="shared" ref="F14:F15" si="4">IF(ISBLANK(G5),"",G5)</f>
        <v>186</v>
      </c>
      <c r="G14" s="322">
        <f t="shared" ref="G14:G15" si="5">IF(ISBLANK(F5),"",F5)</f>
        <v>198</v>
      </c>
      <c r="H14" s="391"/>
      <c r="I14" s="391"/>
      <c r="J14" s="48"/>
      <c r="K14" s="327" t="s">
        <v>544</v>
      </c>
      <c r="L14" s="330">
        <f>IF(ISBLANK(K4),"",K4)</f>
        <v>276</v>
      </c>
      <c r="M14" s="330">
        <f>IF(ISBLANK(K5),"",K5)</f>
        <v>359</v>
      </c>
      <c r="N14" s="330">
        <f>IF(ISBLANK(K6),"",K6)</f>
        <v>453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86</v>
      </c>
      <c r="C15" s="323">
        <f t="shared" si="2"/>
        <v>87</v>
      </c>
      <c r="E15" s="326">
        <f t="shared" si="3"/>
        <v>2022</v>
      </c>
      <c r="F15" s="323">
        <f t="shared" si="4"/>
        <v>149</v>
      </c>
      <c r="G15" s="323">
        <f t="shared" si="5"/>
        <v>145</v>
      </c>
      <c r="H15" s="213"/>
      <c r="I15" s="213"/>
      <c r="J15" s="28"/>
      <c r="K15" s="328" t="s">
        <v>543</v>
      </c>
      <c r="L15" s="331">
        <f>IF(ISBLANK(N4),"",N4)</f>
        <v>293</v>
      </c>
      <c r="M15" s="331">
        <f>IF(ISBLANK(N5),"",N5)</f>
        <v>369</v>
      </c>
      <c r="N15" s="331">
        <f>IF(ISBLANK(N6),"",N6)</f>
        <v>405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276</v>
      </c>
      <c r="M19" s="330">
        <f>IF(ISBLANK(K5),"",K5)</f>
        <v>359</v>
      </c>
      <c r="N19" s="330">
        <f>IF(ISBLANK(K6),"",K6)</f>
        <v>453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293</v>
      </c>
      <c r="M20" s="331">
        <f>IF(ISBLANK(N5),"",N5)</f>
        <v>369</v>
      </c>
      <c r="N20" s="331">
        <f>IF(ISBLANK(N6),"",N6)</f>
        <v>405</v>
      </c>
      <c r="O20" s="366"/>
    </row>
    <row r="21" spans="1:15" x14ac:dyDescent="0.25">
      <c r="A21" s="324">
        <f>A4</f>
        <v>2020</v>
      </c>
      <c r="B21" s="321">
        <f>IF(ISBLANK(D4),"",D4)</f>
        <v>84</v>
      </c>
      <c r="C21" s="321">
        <f>IF(ISBLANK(C4),"",C4)</f>
        <v>94</v>
      </c>
      <c r="E21" s="324">
        <f>A4</f>
        <v>2020</v>
      </c>
      <c r="F21" s="321">
        <f>IF(ISBLANK(G4),"",G4)</f>
        <v>145</v>
      </c>
      <c r="G21" s="321">
        <f>IF(ISBLANK(F4),"",F4)</f>
        <v>165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94</v>
      </c>
      <c r="C22" s="322">
        <f t="shared" ref="C22:C23" si="8">IF(ISBLANK(C5),"",C5)</f>
        <v>115</v>
      </c>
      <c r="E22" s="325">
        <f t="shared" ref="E22:E23" si="9">A5</f>
        <v>2021</v>
      </c>
      <c r="F22" s="322">
        <f t="shared" ref="F22:F23" si="10">IF(ISBLANK(G5),"",G5)</f>
        <v>186</v>
      </c>
      <c r="G22" s="322">
        <f t="shared" ref="G22:G23" si="11">IF(ISBLANK(F5),"",F5)</f>
        <v>198</v>
      </c>
    </row>
    <row r="23" spans="1:15" x14ac:dyDescent="0.25">
      <c r="A23" s="326">
        <f t="shared" si="6"/>
        <v>2022</v>
      </c>
      <c r="B23" s="323">
        <f t="shared" si="7"/>
        <v>86</v>
      </c>
      <c r="C23" s="323">
        <f t="shared" si="8"/>
        <v>87</v>
      </c>
      <c r="E23" s="326">
        <f t="shared" si="9"/>
        <v>2022</v>
      </c>
      <c r="F23" s="323">
        <f t="shared" si="10"/>
        <v>149</v>
      </c>
      <c r="G23" s="323">
        <f t="shared" si="11"/>
        <v>145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24</v>
      </c>
      <c r="F5" s="618"/>
      <c r="G5" s="947"/>
      <c r="H5" s="601">
        <v>81</v>
      </c>
      <c r="I5" s="618">
        <v>31</v>
      </c>
      <c r="J5" s="618">
        <v>50</v>
      </c>
      <c r="K5" s="618"/>
      <c r="L5" s="947"/>
    </row>
    <row r="6" spans="1:12" x14ac:dyDescent="0.25">
      <c r="A6" s="288">
        <v>2021</v>
      </c>
      <c r="B6" s="603">
        <v>2</v>
      </c>
      <c r="C6" s="614"/>
      <c r="D6" s="614"/>
      <c r="E6" s="1043">
        <v>50</v>
      </c>
      <c r="F6" s="1037"/>
      <c r="G6" s="982"/>
      <c r="H6" s="1043">
        <v>173</v>
      </c>
      <c r="I6" s="1037">
        <v>85</v>
      </c>
      <c r="J6" s="1037">
        <v>88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22</v>
      </c>
      <c r="F7" s="1037"/>
      <c r="G7" s="982"/>
      <c r="H7" s="1043">
        <v>78</v>
      </c>
      <c r="I7" s="1037">
        <v>38</v>
      </c>
      <c r="J7" s="1037">
        <v>40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38</v>
      </c>
    </row>
    <row r="15" spans="1:12" ht="30" x14ac:dyDescent="0.25">
      <c r="A15" s="835" t="s">
        <v>1551</v>
      </c>
      <c r="B15" s="625">
        <f>IF(ISBLANK(J7),"",J7)</f>
        <v>40</v>
      </c>
    </row>
    <row r="17" spans="1:2" x14ac:dyDescent="0.25">
      <c r="A17" s="627" t="s">
        <v>1548</v>
      </c>
      <c r="B17" s="623">
        <f>IF(ISBLANK(I7),"",I7)</f>
        <v>38</v>
      </c>
    </row>
    <row r="18" spans="1:2" x14ac:dyDescent="0.25">
      <c r="A18" s="629" t="s">
        <v>1549</v>
      </c>
      <c r="B18" s="625">
        <f>IF(ISBLANK(J7),"",J7)</f>
        <v>40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71.599999999999994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36.700000000000003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>
        <v>77</v>
      </c>
      <c r="C8" s="616">
        <v>26.7</v>
      </c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>
        <v>70.400000000000006</v>
      </c>
      <c r="C11" s="646">
        <v>33.299999999999997</v>
      </c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71.599999999999994</v>
      </c>
      <c r="C14" s="73">
        <v>36.700000000000003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139.184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500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5852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160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2536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8180.17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17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1.1000000000000001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30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139.184</v>
      </c>
      <c r="C5" s="613">
        <v>111.624</v>
      </c>
      <c r="D5" s="753">
        <v>5803</v>
      </c>
      <c r="E5" s="753">
        <v>32</v>
      </c>
      <c r="G5" s="360">
        <v>2014</v>
      </c>
      <c r="H5" s="70">
        <v>8741.4500000000007</v>
      </c>
      <c r="I5" s="55">
        <v>10</v>
      </c>
      <c r="J5" s="55">
        <v>8731.4500000000007</v>
      </c>
      <c r="K5" s="71">
        <v>18</v>
      </c>
    </row>
    <row r="6" spans="1:12" x14ac:dyDescent="0.25">
      <c r="A6" s="288">
        <v>2021</v>
      </c>
      <c r="B6" s="603">
        <v>139.184</v>
      </c>
      <c r="C6" s="614">
        <v>111.624</v>
      </c>
      <c r="D6" s="961">
        <v>5497</v>
      </c>
      <c r="E6" s="961">
        <v>30</v>
      </c>
      <c r="G6" s="482">
        <v>2017</v>
      </c>
      <c r="H6" s="214">
        <v>8581.1299999999992</v>
      </c>
      <c r="I6" s="58">
        <v>10</v>
      </c>
      <c r="J6" s="58">
        <v>8571.1299999999992</v>
      </c>
      <c r="K6" s="216">
        <v>18</v>
      </c>
    </row>
    <row r="7" spans="1:12" x14ac:dyDescent="0.25">
      <c r="A7" s="220">
        <v>2022</v>
      </c>
      <c r="B7" s="603">
        <v>139.184</v>
      </c>
      <c r="C7" s="614">
        <v>111.624</v>
      </c>
      <c r="D7" s="961">
        <v>5379</v>
      </c>
      <c r="E7" s="961">
        <v>30</v>
      </c>
      <c r="G7" s="484">
        <v>2020</v>
      </c>
      <c r="H7" s="72">
        <v>8180.17</v>
      </c>
      <c r="I7" s="61">
        <v>10</v>
      </c>
      <c r="J7" s="61">
        <v>8170.17</v>
      </c>
      <c r="K7" s="73">
        <v>17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111.624</v>
      </c>
      <c r="D14" s="633">
        <f>A5</f>
        <v>2020</v>
      </c>
      <c r="E14" s="627">
        <f>IF(ISBLANK(D5),"",D5)</f>
        <v>5803</v>
      </c>
      <c r="F14" s="213"/>
      <c r="G14" s="636" t="s">
        <v>933</v>
      </c>
      <c r="H14" s="623">
        <f>IF(ISBLANK(J7),"",J7)</f>
        <v>8170.17</v>
      </c>
      <c r="I14" s="213"/>
      <c r="J14" s="213"/>
    </row>
    <row r="15" spans="1:12" x14ac:dyDescent="0.25">
      <c r="A15" s="872" t="s">
        <v>16</v>
      </c>
      <c r="B15" s="632">
        <f>IF(ISBLANK(B7),"",B7)</f>
        <v>139.184</v>
      </c>
      <c r="D15" s="634">
        <f t="shared" ref="D15:D16" si="0">A6</f>
        <v>2021</v>
      </c>
      <c r="E15" s="628">
        <f>IF(ISBLANK(D6),"",D6)</f>
        <v>5497</v>
      </c>
      <c r="F15" s="213"/>
      <c r="G15" s="637" t="s">
        <v>934</v>
      </c>
      <c r="H15" s="625">
        <f>IF(ISBLANK(I7),"",I7)</f>
        <v>10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5379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111.624</v>
      </c>
      <c r="F19" s="255"/>
      <c r="G19" s="636" t="s">
        <v>537</v>
      </c>
      <c r="H19" s="623">
        <f>IF(ISBLANK(J7),"",J7)</f>
        <v>8170.17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139.184</v>
      </c>
      <c r="F20" s="255"/>
      <c r="G20" s="637" t="s">
        <v>536</v>
      </c>
      <c r="H20" s="625">
        <f>IF(ISBLANK(I7),"",I7)</f>
        <v>10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1.7</v>
      </c>
      <c r="C5" s="1101">
        <v>5852</v>
      </c>
      <c r="D5" s="1102">
        <v>500</v>
      </c>
      <c r="E5" s="1101">
        <v>2536</v>
      </c>
      <c r="F5" s="1102">
        <v>160</v>
      </c>
    </row>
    <row r="6" spans="1:9" x14ac:dyDescent="0.25">
      <c r="A6" s="220">
        <v>2021</v>
      </c>
      <c r="B6" s="1101">
        <v>1.6</v>
      </c>
      <c r="C6" s="1101">
        <v>5852</v>
      </c>
      <c r="D6" s="1102">
        <v>500</v>
      </c>
      <c r="E6" s="1101">
        <v>2536</v>
      </c>
      <c r="F6" s="1102">
        <v>160</v>
      </c>
    </row>
    <row r="7" spans="1:9" x14ac:dyDescent="0.25">
      <c r="A7" s="221">
        <v>2022</v>
      </c>
      <c r="B7" s="73">
        <v>1.1000000000000001</v>
      </c>
      <c r="C7" s="73">
        <v>5852</v>
      </c>
      <c r="D7" s="73">
        <v>500</v>
      </c>
      <c r="E7" s="73">
        <v>2536</v>
      </c>
      <c r="F7" s="73">
        <v>160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1034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345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689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1757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518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1239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1.8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978</v>
      </c>
      <c r="C5" s="460">
        <v>694</v>
      </c>
      <c r="D5" s="460">
        <v>284</v>
      </c>
      <c r="E5" s="459">
        <v>1993</v>
      </c>
      <c r="F5" s="460">
        <v>1517</v>
      </c>
      <c r="G5" s="460">
        <v>476</v>
      </c>
      <c r="H5" s="459">
        <v>2.2000000000000002</v>
      </c>
      <c r="I5" s="765">
        <v>1.7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1516</v>
      </c>
      <c r="C6" s="460">
        <v>1288</v>
      </c>
      <c r="D6" s="460">
        <v>228</v>
      </c>
      <c r="E6" s="459">
        <v>2456</v>
      </c>
      <c r="F6" s="460">
        <v>2127</v>
      </c>
      <c r="G6" s="460">
        <v>329</v>
      </c>
      <c r="H6" s="459">
        <v>1.7</v>
      </c>
      <c r="I6" s="765">
        <v>1.4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1034</v>
      </c>
      <c r="C7" s="614">
        <v>345</v>
      </c>
      <c r="D7" s="614">
        <v>689</v>
      </c>
      <c r="E7" s="603">
        <v>1757</v>
      </c>
      <c r="F7" s="614">
        <v>518</v>
      </c>
      <c r="G7" s="614">
        <v>1239</v>
      </c>
      <c r="H7" s="949">
        <v>1.5</v>
      </c>
      <c r="I7" s="950">
        <v>1.8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978</v>
      </c>
      <c r="C14" s="676">
        <f t="shared" ref="C14:D14" si="0">IF(ISBLANK(C5),"",C5)</f>
        <v>694</v>
      </c>
      <c r="D14" s="671">
        <f t="shared" si="0"/>
        <v>284</v>
      </c>
      <c r="F14" s="886">
        <f>A5</f>
        <v>2020</v>
      </c>
      <c r="G14" s="676">
        <f>IF(ISBLANK(E5),"",E5)</f>
        <v>1993</v>
      </c>
      <c r="H14" s="676">
        <f t="shared" ref="H14:I16" si="1">IF(ISBLANK(F5),"",F5)</f>
        <v>1517</v>
      </c>
      <c r="I14" s="671">
        <f t="shared" si="1"/>
        <v>476</v>
      </c>
      <c r="J14" s="758"/>
      <c r="K14" s="886">
        <f>A5</f>
        <v>2020</v>
      </c>
      <c r="L14" s="676">
        <f>IF(ISBLANK(H5),"",H5)</f>
        <v>2.2000000000000002</v>
      </c>
      <c r="M14" s="671">
        <f>IF(ISBLANK(I5),"",I5)</f>
        <v>1.7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1516</v>
      </c>
      <c r="C15" s="881">
        <f t="shared" si="3"/>
        <v>1288</v>
      </c>
      <c r="D15" s="888">
        <f t="shared" si="3"/>
        <v>228</v>
      </c>
      <c r="F15" s="892">
        <f t="shared" ref="F15:F16" si="4">A6</f>
        <v>2021</v>
      </c>
      <c r="G15" s="855">
        <f t="shared" ref="G15:G16" si="5">IF(ISBLANK(E6),"",E6)</f>
        <v>2456</v>
      </c>
      <c r="H15" s="855">
        <f t="shared" si="1"/>
        <v>2127</v>
      </c>
      <c r="I15" s="672">
        <f t="shared" si="1"/>
        <v>329</v>
      </c>
      <c r="J15" s="213"/>
      <c r="K15" s="892">
        <f t="shared" ref="K15:K16" si="6">A6</f>
        <v>2021</v>
      </c>
      <c r="L15" s="855">
        <f t="shared" ref="L15:M16" si="7">IF(ISBLANK(H6),"",H6)</f>
        <v>1.7</v>
      </c>
      <c r="M15" s="672">
        <f t="shared" si="7"/>
        <v>1.4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1034</v>
      </c>
      <c r="C16" s="890">
        <f t="shared" si="3"/>
        <v>345</v>
      </c>
      <c r="D16" s="891">
        <f t="shared" si="3"/>
        <v>689</v>
      </c>
      <c r="F16" s="893">
        <f t="shared" si="4"/>
        <v>2022</v>
      </c>
      <c r="G16" s="678">
        <f t="shared" si="5"/>
        <v>1757</v>
      </c>
      <c r="H16" s="678">
        <f t="shared" si="1"/>
        <v>518</v>
      </c>
      <c r="I16" s="673">
        <f t="shared" si="1"/>
        <v>1239</v>
      </c>
      <c r="J16" s="213"/>
      <c r="K16" s="893">
        <f t="shared" si="6"/>
        <v>2022</v>
      </c>
      <c r="L16" s="678">
        <f t="shared" si="7"/>
        <v>1.5</v>
      </c>
      <c r="M16" s="673">
        <f t="shared" si="7"/>
        <v>1.8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978</v>
      </c>
      <c r="C22" s="676">
        <f t="shared" ref="C22:D22" si="8">IF(ISBLANK(C5),"",C5)</f>
        <v>694</v>
      </c>
      <c r="D22" s="671">
        <f t="shared" si="8"/>
        <v>284</v>
      </c>
      <c r="F22" s="886">
        <f>A5</f>
        <v>2020</v>
      </c>
      <c r="G22" s="676">
        <f>IF(ISBLANK(E5),"",E5)</f>
        <v>1993</v>
      </c>
      <c r="H22" s="676">
        <f t="shared" ref="H22:I24" si="9">IF(ISBLANK(F5),"",F5)</f>
        <v>1517</v>
      </c>
      <c r="I22" s="671">
        <f t="shared" si="9"/>
        <v>476</v>
      </c>
      <c r="J22" s="758"/>
      <c r="K22" s="886">
        <f>A5</f>
        <v>2020</v>
      </c>
      <c r="L22" s="676">
        <f>IF(ISBLANK(H5),"",H5)</f>
        <v>2.2000000000000002</v>
      </c>
      <c r="M22" s="671">
        <f>IF(ISBLANK(I5),"",I5)</f>
        <v>1.7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1516</v>
      </c>
      <c r="C23" s="855">
        <f t="shared" si="11"/>
        <v>1288</v>
      </c>
      <c r="D23" s="672">
        <f t="shared" si="11"/>
        <v>228</v>
      </c>
      <c r="F23" s="892">
        <f t="shared" ref="F23:F24" si="12">A6</f>
        <v>2021</v>
      </c>
      <c r="G23" s="855">
        <f t="shared" ref="G23:G24" si="13">IF(ISBLANK(E6),"",E6)</f>
        <v>2456</v>
      </c>
      <c r="H23" s="855">
        <f t="shared" si="9"/>
        <v>2127</v>
      </c>
      <c r="I23" s="672">
        <f t="shared" si="9"/>
        <v>329</v>
      </c>
      <c r="J23" s="213"/>
      <c r="K23" s="892">
        <f t="shared" ref="K23:K24" si="14">A6</f>
        <v>2021</v>
      </c>
      <c r="L23" s="855">
        <f t="shared" ref="L23:M24" si="15">IF(ISBLANK(H6),"",H6)</f>
        <v>1.7</v>
      </c>
      <c r="M23" s="672">
        <f t="shared" si="15"/>
        <v>1.4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1034</v>
      </c>
      <c r="C24" s="678">
        <f t="shared" si="11"/>
        <v>345</v>
      </c>
      <c r="D24" s="673">
        <f t="shared" si="11"/>
        <v>689</v>
      </c>
      <c r="F24" s="893">
        <f t="shared" si="12"/>
        <v>2022</v>
      </c>
      <c r="G24" s="678">
        <f t="shared" si="13"/>
        <v>1757</v>
      </c>
      <c r="H24" s="678">
        <f t="shared" si="9"/>
        <v>518</v>
      </c>
      <c r="I24" s="673">
        <f t="shared" si="9"/>
        <v>1239</v>
      </c>
      <c r="J24" s="213"/>
      <c r="K24" s="893">
        <f t="shared" si="14"/>
        <v>2022</v>
      </c>
      <c r="L24" s="678">
        <f t="shared" si="15"/>
        <v>1.5</v>
      </c>
      <c r="M24" s="673">
        <f t="shared" si="15"/>
        <v>1.8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54</v>
      </c>
      <c r="C3" s="71">
        <v>6</v>
      </c>
      <c r="D3" s="71">
        <v>15.5</v>
      </c>
      <c r="F3" s="105" t="s">
        <v>545</v>
      </c>
      <c r="G3" s="97">
        <f>IF(ISBLANK(B3),"",B3)</f>
        <v>54</v>
      </c>
      <c r="H3" s="97">
        <f>IF(ISBLANK(B4),"",B4)</f>
        <v>95</v>
      </c>
      <c r="I3" s="97">
        <f>IF(ISBLANK(B5),"",B5)</f>
        <v>90</v>
      </c>
      <c r="J3" s="367"/>
    </row>
    <row r="4" spans="1:12" x14ac:dyDescent="0.25">
      <c r="A4" s="288">
        <v>2021</v>
      </c>
      <c r="B4" s="216">
        <v>95</v>
      </c>
      <c r="C4" s="216">
        <v>18</v>
      </c>
      <c r="D4" s="216">
        <v>14.9</v>
      </c>
      <c r="F4" s="130" t="s">
        <v>546</v>
      </c>
      <c r="G4" s="98">
        <f>IF(ISBLANK(C3),"",C3)</f>
        <v>6</v>
      </c>
      <c r="H4" s="98">
        <f>IF(ISBLANK(C4),"",C4)</f>
        <v>18</v>
      </c>
      <c r="I4" s="98">
        <f>IF(ISBLANK(C5),"",C5)</f>
        <v>25</v>
      </c>
      <c r="J4" s="367"/>
    </row>
    <row r="5" spans="1:12" x14ac:dyDescent="0.25">
      <c r="A5" s="220">
        <v>2022</v>
      </c>
      <c r="B5" s="170">
        <v>90</v>
      </c>
      <c r="C5" s="170">
        <v>25</v>
      </c>
      <c r="D5" s="170">
        <v>11.5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54</v>
      </c>
      <c r="H8" s="97">
        <f>IF(ISBLANK(B4),"",B4)</f>
        <v>95</v>
      </c>
      <c r="I8" s="97">
        <f>IF(ISBLANK(B5),"",B5)</f>
        <v>90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6</v>
      </c>
      <c r="H9" s="98">
        <f>IF(ISBLANK(C4),"",C4)</f>
        <v>18</v>
      </c>
      <c r="I9" s="98">
        <f>IF(ISBLANK(C5),"",C5)</f>
        <v>25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15.5</v>
      </c>
      <c r="H13" s="132">
        <f>IF(ISBLANK(D4),"",D4)</f>
        <v>14.9</v>
      </c>
      <c r="I13" s="132">
        <f>IF(ISBLANK(D5),"",D5)</f>
        <v>11.5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448</v>
      </c>
      <c r="C4" s="110">
        <v>528</v>
      </c>
      <c r="E4" s="29" t="s">
        <v>548</v>
      </c>
      <c r="F4" s="165">
        <f>B4/($B$22+$C$22)*100</f>
        <v>2.4353120243531201</v>
      </c>
      <c r="G4" s="165">
        <f>C4/($B$22+$C$22)*100</f>
        <v>2.8701891715590344</v>
      </c>
      <c r="J4" s="29" t="s">
        <v>548</v>
      </c>
      <c r="K4" s="165">
        <f>G4</f>
        <v>2.8701891715590344</v>
      </c>
    </row>
    <row r="5" spans="1:11" x14ac:dyDescent="0.25">
      <c r="A5" s="204" t="s">
        <v>549</v>
      </c>
      <c r="B5" s="214">
        <v>454</v>
      </c>
      <c r="C5" s="162">
        <v>511</v>
      </c>
      <c r="E5" s="29" t="s">
        <v>549</v>
      </c>
      <c r="F5" s="165">
        <f t="shared" ref="F5:G21" si="0">B5/($B$22+$C$22)*100</f>
        <v>2.4679278103935638</v>
      </c>
      <c r="G5" s="165">
        <f t="shared" si="0"/>
        <v>2.7777777777777777</v>
      </c>
      <c r="J5" s="29" t="s">
        <v>549</v>
      </c>
      <c r="K5" s="165">
        <f t="shared" ref="K5:K21" si="1">G5</f>
        <v>2.7777777777777777</v>
      </c>
    </row>
    <row r="6" spans="1:11" x14ac:dyDescent="0.25">
      <c r="A6" s="204" t="s">
        <v>550</v>
      </c>
      <c r="B6" s="214">
        <v>480</v>
      </c>
      <c r="C6" s="162">
        <v>508</v>
      </c>
      <c r="E6" s="29" t="s">
        <v>550</v>
      </c>
      <c r="F6" s="165">
        <f t="shared" si="0"/>
        <v>2.6092628832354858</v>
      </c>
      <c r="G6" s="165">
        <f t="shared" si="0"/>
        <v>2.7614698847575561</v>
      </c>
      <c r="J6" s="29" t="s">
        <v>550</v>
      </c>
      <c r="K6" s="165">
        <f t="shared" si="1"/>
        <v>2.7614698847575561</v>
      </c>
    </row>
    <row r="7" spans="1:11" x14ac:dyDescent="0.25">
      <c r="A7" s="204" t="s">
        <v>551</v>
      </c>
      <c r="B7" s="214">
        <v>449</v>
      </c>
      <c r="C7" s="162">
        <v>475</v>
      </c>
      <c r="E7" s="29" t="s">
        <v>551</v>
      </c>
      <c r="F7" s="165">
        <f t="shared" si="0"/>
        <v>2.440747988693194</v>
      </c>
      <c r="G7" s="165">
        <f t="shared" si="0"/>
        <v>2.582083061535116</v>
      </c>
      <c r="J7" s="29" t="s">
        <v>551</v>
      </c>
      <c r="K7" s="165">
        <f t="shared" si="1"/>
        <v>2.582083061535116</v>
      </c>
    </row>
    <row r="8" spans="1:11" x14ac:dyDescent="0.25">
      <c r="A8" s="204" t="s">
        <v>552</v>
      </c>
      <c r="B8" s="214">
        <v>475</v>
      </c>
      <c r="C8" s="162">
        <v>479</v>
      </c>
      <c r="E8" s="29" t="s">
        <v>552</v>
      </c>
      <c r="F8" s="165">
        <f t="shared" si="0"/>
        <v>2.582083061535116</v>
      </c>
      <c r="G8" s="165">
        <f t="shared" si="0"/>
        <v>2.603826918895412</v>
      </c>
      <c r="J8" s="29" t="s">
        <v>552</v>
      </c>
      <c r="K8" s="165">
        <f t="shared" si="1"/>
        <v>2.603826918895412</v>
      </c>
    </row>
    <row r="9" spans="1:11" x14ac:dyDescent="0.25">
      <c r="A9" s="204" t="s">
        <v>553</v>
      </c>
      <c r="B9" s="214">
        <v>503</v>
      </c>
      <c r="C9" s="162">
        <v>538</v>
      </c>
      <c r="E9" s="29" t="s">
        <v>553</v>
      </c>
      <c r="F9" s="165">
        <f t="shared" si="0"/>
        <v>2.7342900630571862</v>
      </c>
      <c r="G9" s="165">
        <f t="shared" si="0"/>
        <v>2.9245488149597736</v>
      </c>
      <c r="J9" s="29" t="s">
        <v>553</v>
      </c>
      <c r="K9" s="165">
        <f t="shared" si="1"/>
        <v>2.9245488149597736</v>
      </c>
    </row>
    <row r="10" spans="1:11" x14ac:dyDescent="0.25">
      <c r="A10" s="204" t="s">
        <v>554</v>
      </c>
      <c r="B10" s="214">
        <v>544</v>
      </c>
      <c r="C10" s="162">
        <v>665</v>
      </c>
      <c r="E10" s="29" t="s">
        <v>554</v>
      </c>
      <c r="F10" s="165">
        <f t="shared" si="0"/>
        <v>2.9571646010002173</v>
      </c>
      <c r="G10" s="165">
        <f t="shared" si="0"/>
        <v>3.6149162861491626</v>
      </c>
      <c r="J10" s="29" t="s">
        <v>554</v>
      </c>
      <c r="K10" s="165">
        <f t="shared" si="1"/>
        <v>3.6149162861491626</v>
      </c>
    </row>
    <row r="11" spans="1:11" x14ac:dyDescent="0.25">
      <c r="A11" s="204" t="s">
        <v>555</v>
      </c>
      <c r="B11" s="214">
        <v>577</v>
      </c>
      <c r="C11" s="162">
        <v>691</v>
      </c>
      <c r="E11" s="29" t="s">
        <v>555</v>
      </c>
      <c r="F11" s="165">
        <f t="shared" si="0"/>
        <v>3.1365514242226569</v>
      </c>
      <c r="G11" s="165">
        <f t="shared" si="0"/>
        <v>3.7562513589910846</v>
      </c>
      <c r="J11" s="29" t="s">
        <v>555</v>
      </c>
      <c r="K11" s="165">
        <f t="shared" si="1"/>
        <v>3.7562513589910846</v>
      </c>
    </row>
    <row r="12" spans="1:11" x14ac:dyDescent="0.25">
      <c r="A12" s="204" t="s">
        <v>556</v>
      </c>
      <c r="B12" s="214">
        <v>560</v>
      </c>
      <c r="C12" s="162">
        <v>673</v>
      </c>
      <c r="E12" s="29" t="s">
        <v>556</v>
      </c>
      <c r="F12" s="165">
        <f t="shared" si="0"/>
        <v>3.0441400304414001</v>
      </c>
      <c r="G12" s="165">
        <f t="shared" si="0"/>
        <v>3.658404000869754</v>
      </c>
      <c r="J12" s="29" t="s">
        <v>556</v>
      </c>
      <c r="K12" s="165">
        <f t="shared" si="1"/>
        <v>3.658404000869754</v>
      </c>
    </row>
    <row r="13" spans="1:11" x14ac:dyDescent="0.25">
      <c r="A13" s="204" t="s">
        <v>557</v>
      </c>
      <c r="B13" s="214">
        <v>574</v>
      </c>
      <c r="C13" s="162">
        <v>691</v>
      </c>
      <c r="E13" s="29" t="s">
        <v>557</v>
      </c>
      <c r="F13" s="165">
        <f t="shared" si="0"/>
        <v>3.1202435312024352</v>
      </c>
      <c r="G13" s="165">
        <f t="shared" si="0"/>
        <v>3.7562513589910846</v>
      </c>
      <c r="J13" s="29" t="s">
        <v>557</v>
      </c>
      <c r="K13" s="165">
        <f t="shared" si="1"/>
        <v>3.7562513589910846</v>
      </c>
    </row>
    <row r="14" spans="1:11" x14ac:dyDescent="0.25">
      <c r="A14" s="204" t="s">
        <v>558</v>
      </c>
      <c r="B14" s="214">
        <v>634</v>
      </c>
      <c r="C14" s="162">
        <v>615</v>
      </c>
      <c r="E14" s="29" t="s">
        <v>558</v>
      </c>
      <c r="F14" s="165">
        <f t="shared" si="0"/>
        <v>3.4464013916068708</v>
      </c>
      <c r="G14" s="165">
        <f t="shared" si="0"/>
        <v>3.3431180691454663</v>
      </c>
      <c r="J14" s="29" t="s">
        <v>558</v>
      </c>
      <c r="K14" s="165">
        <f t="shared" si="1"/>
        <v>3.3431180691454663</v>
      </c>
    </row>
    <row r="15" spans="1:11" x14ac:dyDescent="0.25">
      <c r="A15" s="204" t="s">
        <v>559</v>
      </c>
      <c r="B15" s="214">
        <v>727</v>
      </c>
      <c r="C15" s="162">
        <v>717</v>
      </c>
      <c r="E15" s="29" t="s">
        <v>559</v>
      </c>
      <c r="F15" s="165">
        <f t="shared" si="0"/>
        <v>3.9519460752337463</v>
      </c>
      <c r="G15" s="165">
        <f t="shared" si="0"/>
        <v>3.8975864318330071</v>
      </c>
      <c r="J15" s="29" t="s">
        <v>559</v>
      </c>
      <c r="K15" s="165">
        <f t="shared" si="1"/>
        <v>3.8975864318330071</v>
      </c>
    </row>
    <row r="16" spans="1:11" x14ac:dyDescent="0.25">
      <c r="A16" s="204" t="s">
        <v>560</v>
      </c>
      <c r="B16" s="214">
        <v>679</v>
      </c>
      <c r="C16" s="162">
        <v>705</v>
      </c>
      <c r="E16" s="29" t="s">
        <v>560</v>
      </c>
      <c r="F16" s="165">
        <f t="shared" si="0"/>
        <v>3.6910197869101977</v>
      </c>
      <c r="G16" s="165">
        <f t="shared" si="0"/>
        <v>3.8323548597521198</v>
      </c>
      <c r="J16" s="29" t="s">
        <v>560</v>
      </c>
      <c r="K16" s="165">
        <f t="shared" si="1"/>
        <v>3.8323548597521198</v>
      </c>
    </row>
    <row r="17" spans="1:11" x14ac:dyDescent="0.25">
      <c r="A17" s="204" t="s">
        <v>561</v>
      </c>
      <c r="B17" s="214">
        <v>658</v>
      </c>
      <c r="C17" s="162">
        <v>624</v>
      </c>
      <c r="E17" s="29" t="s">
        <v>561</v>
      </c>
      <c r="F17" s="165">
        <f t="shared" si="0"/>
        <v>3.576864535768645</v>
      </c>
      <c r="G17" s="165">
        <f t="shared" si="0"/>
        <v>3.3920417482061316</v>
      </c>
      <c r="J17" s="29" t="s">
        <v>561</v>
      </c>
      <c r="K17" s="165">
        <f t="shared" si="1"/>
        <v>3.3920417482061316</v>
      </c>
    </row>
    <row r="18" spans="1:11" x14ac:dyDescent="0.25">
      <c r="A18" s="204" t="s">
        <v>562</v>
      </c>
      <c r="B18" s="214">
        <v>551</v>
      </c>
      <c r="C18" s="162">
        <v>438</v>
      </c>
      <c r="E18" s="29" t="s">
        <v>562</v>
      </c>
      <c r="F18" s="165">
        <f t="shared" si="0"/>
        <v>2.9952163513807348</v>
      </c>
      <c r="G18" s="165">
        <f t="shared" si="0"/>
        <v>2.3809523809523809</v>
      </c>
      <c r="J18" s="29" t="s">
        <v>562</v>
      </c>
      <c r="K18" s="165">
        <f t="shared" si="1"/>
        <v>2.3809523809523809</v>
      </c>
    </row>
    <row r="19" spans="1:11" x14ac:dyDescent="0.25">
      <c r="A19" s="204" t="s">
        <v>563</v>
      </c>
      <c r="B19" s="214">
        <v>325</v>
      </c>
      <c r="C19" s="162">
        <v>220</v>
      </c>
      <c r="E19" s="29" t="s">
        <v>563</v>
      </c>
      <c r="F19" s="165">
        <f t="shared" si="0"/>
        <v>1.7666884105240268</v>
      </c>
      <c r="G19" s="165">
        <f t="shared" si="0"/>
        <v>1.1959121548162643</v>
      </c>
      <c r="J19" s="29" t="s">
        <v>563</v>
      </c>
      <c r="K19" s="165">
        <f t="shared" si="1"/>
        <v>1.1959121548162643</v>
      </c>
    </row>
    <row r="20" spans="1:11" x14ac:dyDescent="0.25">
      <c r="A20" s="204" t="s">
        <v>564</v>
      </c>
      <c r="B20" s="214">
        <v>275</v>
      </c>
      <c r="C20" s="162">
        <v>163</v>
      </c>
      <c r="E20" s="29" t="s">
        <v>564</v>
      </c>
      <c r="F20" s="165">
        <f t="shared" si="0"/>
        <v>1.4948901935203305</v>
      </c>
      <c r="G20" s="165">
        <f t="shared" si="0"/>
        <v>0.88606218743205045</v>
      </c>
      <c r="J20" s="29" t="s">
        <v>564</v>
      </c>
      <c r="K20" s="165">
        <f t="shared" si="1"/>
        <v>0.88606218743205045</v>
      </c>
    </row>
    <row r="21" spans="1:11" x14ac:dyDescent="0.25">
      <c r="A21" s="205" t="s">
        <v>565</v>
      </c>
      <c r="B21" s="72">
        <v>153</v>
      </c>
      <c r="C21" s="111">
        <v>89</v>
      </c>
      <c r="E21" s="31" t="s">
        <v>565</v>
      </c>
      <c r="F21" s="165">
        <f t="shared" si="0"/>
        <v>0.83170254403131105</v>
      </c>
      <c r="G21" s="165">
        <f t="shared" si="0"/>
        <v>0.48380082626657966</v>
      </c>
      <c r="J21" s="31" t="s">
        <v>565</v>
      </c>
      <c r="K21" s="212">
        <f t="shared" si="1"/>
        <v>0.48380082626657966</v>
      </c>
    </row>
    <row r="22" spans="1:11" x14ac:dyDescent="0.25">
      <c r="A22" s="311" t="s">
        <v>16</v>
      </c>
      <c r="B22" s="121">
        <f>SUM(B4:B21)</f>
        <v>9066</v>
      </c>
      <c r="C22" s="124">
        <f>SUM(C4:C21)</f>
        <v>9330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1180</v>
      </c>
      <c r="E3" s="299" t="s">
        <v>717</v>
      </c>
      <c r="F3" s="71">
        <v>49.18</v>
      </c>
      <c r="G3" s="71">
        <v>51.6</v>
      </c>
      <c r="K3" s="122" t="s">
        <v>16</v>
      </c>
      <c r="L3" s="71">
        <v>3.15</v>
      </c>
      <c r="M3" s="71">
        <v>2.89</v>
      </c>
    </row>
    <row r="4" spans="1:16" x14ac:dyDescent="0.25">
      <c r="A4" s="204" t="s">
        <v>712</v>
      </c>
      <c r="B4" s="214"/>
      <c r="C4" s="162">
        <v>1448</v>
      </c>
      <c r="E4" s="300" t="s">
        <v>718</v>
      </c>
      <c r="F4" s="216">
        <v>41.51</v>
      </c>
      <c r="G4" s="216">
        <v>37.049999999999997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1119</v>
      </c>
      <c r="E5" s="300" t="s">
        <v>719</v>
      </c>
      <c r="F5" s="216">
        <v>7.53</v>
      </c>
      <c r="G5" s="216">
        <v>9.14</v>
      </c>
      <c r="K5" s="123" t="s">
        <v>213</v>
      </c>
      <c r="L5" s="73">
        <v>3.15</v>
      </c>
      <c r="M5" s="73">
        <v>2.89</v>
      </c>
      <c r="N5" s="213"/>
    </row>
    <row r="6" spans="1:16" x14ac:dyDescent="0.25">
      <c r="A6" s="204" t="s">
        <v>714</v>
      </c>
      <c r="B6" s="214"/>
      <c r="C6" s="162">
        <v>1176</v>
      </c>
      <c r="E6" s="300" t="s">
        <v>720</v>
      </c>
      <c r="F6" s="216">
        <v>1.19</v>
      </c>
      <c r="G6" s="216">
        <v>1.65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701</v>
      </c>
      <c r="E7" s="301" t="s">
        <v>721</v>
      </c>
      <c r="F7" s="73">
        <v>0.57999999999999996</v>
      </c>
      <c r="G7" s="73">
        <v>0.56000000000000005</v>
      </c>
      <c r="K7" s="229"/>
      <c r="L7" s="213"/>
      <c r="M7" s="213"/>
    </row>
    <row r="8" spans="1:16" x14ac:dyDescent="0.25">
      <c r="A8" s="205" t="s">
        <v>716</v>
      </c>
      <c r="B8" s="72"/>
      <c r="C8" s="111">
        <v>627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18.876979683250681</v>
      </c>
      <c r="C13" s="303" t="e">
        <f>B3/SUM(B3:B8)*100</f>
        <v>#DIV/0!</v>
      </c>
      <c r="E13" s="219" t="s">
        <v>844</v>
      </c>
      <c r="F13" s="291">
        <f>IF(ISBLANK(F3),"",F3)</f>
        <v>49.18</v>
      </c>
      <c r="G13" s="291">
        <f>IF(ISBLANK(G3),"",G3)</f>
        <v>51.6</v>
      </c>
    </row>
    <row r="14" spans="1:16" x14ac:dyDescent="0.25">
      <c r="A14" s="222" t="s">
        <v>833</v>
      </c>
      <c r="B14" s="307">
        <f>C4/SUM(C3:C8)*100</f>
        <v>23.164293713005918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41.51</v>
      </c>
      <c r="G14" s="292">
        <f t="shared" si="0"/>
        <v>37.049999999999997</v>
      </c>
    </row>
    <row r="15" spans="1:16" x14ac:dyDescent="0.25">
      <c r="A15" s="222" t="s">
        <v>834</v>
      </c>
      <c r="B15" s="307">
        <f>C5/SUM(C3:C8)*100</f>
        <v>17.901135818269076</v>
      </c>
      <c r="C15" s="304" t="e">
        <f>B5/SUM(B3:B8)*100</f>
        <v>#DIV/0!</v>
      </c>
      <c r="E15" s="288" t="s">
        <v>846</v>
      </c>
      <c r="F15" s="292">
        <f t="shared" si="0"/>
        <v>7.53</v>
      </c>
      <c r="G15" s="292">
        <f t="shared" si="0"/>
        <v>9.14</v>
      </c>
    </row>
    <row r="16" spans="1:16" x14ac:dyDescent="0.25">
      <c r="A16" s="222" t="s">
        <v>835</v>
      </c>
      <c r="B16" s="307">
        <f>C6/SUM(C3:C8)*100</f>
        <v>18.812989921612541</v>
      </c>
      <c r="C16" s="304" t="e">
        <f>B6/SUM(B3:B8)*100</f>
        <v>#DIV/0!</v>
      </c>
      <c r="E16" s="288" t="s">
        <v>847</v>
      </c>
      <c r="F16" s="292">
        <f t="shared" si="0"/>
        <v>1.19</v>
      </c>
      <c r="G16" s="292">
        <f t="shared" si="0"/>
        <v>1.65</v>
      </c>
    </row>
    <row r="17" spans="1:18" x14ac:dyDescent="0.25">
      <c r="A17" s="222" t="s">
        <v>836</v>
      </c>
      <c r="B17" s="307">
        <f>C7/SUM(C3:C8)*100</f>
        <v>11.214205727083666</v>
      </c>
      <c r="C17" s="304" t="e">
        <f>B7/SUM(B3:B8)*100</f>
        <v>#DIV/0!</v>
      </c>
      <c r="E17" s="221" t="s">
        <v>848</v>
      </c>
      <c r="F17" s="293">
        <f t="shared" si="0"/>
        <v>0.57999999999999996</v>
      </c>
      <c r="G17" s="293">
        <f t="shared" si="0"/>
        <v>0.56000000000000005</v>
      </c>
    </row>
    <row r="18" spans="1:18" x14ac:dyDescent="0.25">
      <c r="A18" s="223" t="s">
        <v>837</v>
      </c>
      <c r="B18" s="308">
        <f>C8/SUM(C3:C8)*100</f>
        <v>10.030395136778116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18.876979683250681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23.164293713005918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17.901135818269076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18.812989921612541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11.214205727083666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10.030395136778116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1403</v>
      </c>
      <c r="E34" s="299" t="s">
        <v>717</v>
      </c>
      <c r="F34" s="71">
        <v>51.6</v>
      </c>
      <c r="G34" s="213"/>
      <c r="K34" s="122" t="s">
        <v>16</v>
      </c>
      <c r="L34" s="71">
        <v>2.89</v>
      </c>
      <c r="M34" s="213"/>
    </row>
    <row r="35" spans="1:16" x14ac:dyDescent="0.25">
      <c r="A35" s="204" t="s">
        <v>712</v>
      </c>
      <c r="B35" s="214"/>
      <c r="C35" s="162">
        <v>1718</v>
      </c>
      <c r="E35" s="300" t="s">
        <v>718</v>
      </c>
      <c r="F35" s="216">
        <v>37.049999999999997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1195</v>
      </c>
      <c r="E36" s="300" t="s">
        <v>719</v>
      </c>
      <c r="F36" s="216">
        <v>9.14</v>
      </c>
      <c r="G36" s="213"/>
      <c r="K36" s="123" t="s">
        <v>213</v>
      </c>
      <c r="L36" s="73">
        <v>2.89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997</v>
      </c>
      <c r="E37" s="300" t="s">
        <v>720</v>
      </c>
      <c r="F37" s="216">
        <v>1.65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600</v>
      </c>
      <c r="E38" s="301" t="s">
        <v>721</v>
      </c>
      <c r="F38" s="73">
        <v>0.56000000000000005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458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22.021660649819495</v>
      </c>
      <c r="C44" s="303" t="e">
        <f>B34/SUM(B34:B39)*100</f>
        <v>#DIV/0!</v>
      </c>
      <c r="E44" s="219" t="s">
        <v>844</v>
      </c>
      <c r="F44" s="291">
        <f>IF(ISBLANK(F34),"",F34)</f>
        <v>51.6</v>
      </c>
    </row>
    <row r="45" spans="1:16" x14ac:dyDescent="0.25">
      <c r="A45" s="222" t="s">
        <v>833</v>
      </c>
      <c r="B45" s="307">
        <f>C35/SUM(C34:C39)*100</f>
        <v>26.965939412964996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37.049999999999997</v>
      </c>
    </row>
    <row r="46" spans="1:16" x14ac:dyDescent="0.25">
      <c r="A46" s="222" t="s">
        <v>834</v>
      </c>
      <c r="B46" s="307">
        <f>C36/SUM(C34:C39)*100</f>
        <v>18.756867053837702</v>
      </c>
      <c r="C46" s="304" t="e">
        <f>B36/SUM(B34:B39)*100</f>
        <v>#DIV/0!</v>
      </c>
      <c r="E46" s="288" t="s">
        <v>846</v>
      </c>
      <c r="F46" s="292">
        <f t="shared" si="2"/>
        <v>9.14</v>
      </c>
    </row>
    <row r="47" spans="1:16" x14ac:dyDescent="0.25">
      <c r="A47" s="222" t="s">
        <v>835</v>
      </c>
      <c r="B47" s="307">
        <f>C37/SUM(C34:C39)*100</f>
        <v>15.649034688431957</v>
      </c>
      <c r="C47" s="304" t="e">
        <f>B37/SUM(B34:B39)*100</f>
        <v>#DIV/0!</v>
      </c>
      <c r="E47" s="288" t="s">
        <v>847</v>
      </c>
      <c r="F47" s="292">
        <f t="shared" si="2"/>
        <v>1.65</v>
      </c>
    </row>
    <row r="48" spans="1:16" x14ac:dyDescent="0.25">
      <c r="A48" s="222" t="s">
        <v>836</v>
      </c>
      <c r="B48" s="307">
        <f>C38/SUM(C34:C39)*100</f>
        <v>9.4176738345628639</v>
      </c>
      <c r="C48" s="304" t="e">
        <f>B38/SUM(B34:B39)*100</f>
        <v>#DIV/0!</v>
      </c>
      <c r="E48" s="221" t="s">
        <v>848</v>
      </c>
      <c r="F48" s="293">
        <f t="shared" si="2"/>
        <v>0.56000000000000005</v>
      </c>
    </row>
    <row r="49" spans="1:3" x14ac:dyDescent="0.25">
      <c r="A49" s="223" t="s">
        <v>837</v>
      </c>
      <c r="B49" s="308">
        <f>C39/SUM(C34:C39)*100</f>
        <v>7.1888243603829851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22.021660649819495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26.965939412964996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18.756867053837702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15.649034688431957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9.4176738345628639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7.1888243603829851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2024-01-30T09:24:40Z</dcterms:modified>
</cp:coreProperties>
</file>