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<sst xmlns="http://schemas.openxmlformats.org/spreadsheetml/2006/main" count="6314" uniqueCount="2917">
  <si>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</si>
  <si>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</si>
  <si>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</si>
  <si>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</si>
  <si>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</si>
  <si>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</si>
  <si>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</si>
  <si>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</si>
  <si>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</si>
  <si>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</si>
  <si>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</si>
  <si>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</si>
  <si>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</si>
  <si>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</si>
  <si>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</si>
  <si>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</si>
  <si>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</si>
  <si>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</si>
  <si>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</si>
  <si>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</si>
  <si>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</si>
  <si>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</si>
  <si>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</si>
  <si>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</si>
  <si>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</si>
  <si>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</si>
  <si>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</si>
  <si>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</si>
  <si>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</si>
  <si>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</si>
  <si>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</si>
  <si>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</si>
  <si>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</si>
  <si>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</si>
  <si>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</si>
  <si>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</si>
  <si>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</si>
  <si>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</si>
  <si>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</si>
  <si>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</si>
  <si>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</si>
  <si>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</si>
  <si>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</si>
  <si>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</si>
  <si>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</si>
  <si>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</si>
  <si>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</si>
  <si>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</si>
  <si>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</si>
  <si>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</si>
  <si>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</si>
  <si>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</si>
  <si>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</si>
  <si>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</si>
  <si>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</si>
  <si>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</si>
  <si>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</si>
  <si>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</si>
  <si>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</si>
  <si>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</si>
  <si>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</si>
  <si>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</si>
  <si>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</si>
  <si>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</si>
  <si>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</si>
  <si>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</si>
  <si>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</si>
  <si>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</si>
  <si>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</si>
  <si>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</si>
  <si>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</si>
  <si>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</si>
  <si>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</si>
  <si>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</si>
  <si>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</si>
  <si>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</si>
  <si>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</si>
  <si>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</si>
  <si>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</si>
  <si>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</si>
  <si>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</si>
  <si>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</si>
  <si>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</si>
  <si>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</si>
  <si>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</si>
  <si>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</si>
  <si>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</si>
  <si>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</si>
  <si>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</si>
  <si>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</si>
  <si>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</si>
  <si>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</si>
  <si>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</si>
  <si>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</si>
  <si>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</si>
  <si>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</si>
  <si>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</si>
  <si>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</si>
  <si>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</si>
  <si>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</si>
  <si>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</si>
  <si>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</si>
  <si>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</si>
  <si>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</si>
  <si>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</si>
  <si>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</si>
  <si>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</si>
  <si>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</si>
  <si>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</si>
  <si>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</si>
  <si>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</si>
  <si>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</si>
  <si>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</si>
  <si>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</si>
  <si>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</si>
  <si>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</si>
  <si>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</si>
  <si>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</si>
  <si>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</si>
  <si>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</si>
  <si>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</si>
  <si>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</si>
  <si>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</si>
  <si>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</si>
  <si>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</si>
  <si>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</si>
  <si>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</si>
  <si>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</si>
  <si>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</si>
  <si>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</si>
  <si>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</si>
  <si>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</si>
  <si>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</si>
  <si>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</si>
  <si>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</si>
  <si>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</si>
  <si>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</si>
  <si>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</si>
  <si>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</si>
  <si>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</si>
  <si>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</si>
  <si>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</si>
  <si>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</si>
  <si>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</si>
  <si>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</si>
  <si>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</si>
  <si>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</si>
  <si>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</si>
  <si>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</si>
  <si>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</si>
  <si>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</si>
  <si>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</si>
  <si>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</si>
  <si>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</si>
  <si>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</si>
  <si>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</si>
  <si>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</si>
  <si>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</si>
  <si>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</si>
  <si>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</si>
  <si>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</si>
  <si>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</si>
  <si>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</si>
  <si>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</si>
  <si>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</si>
  <si>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</si>
  <si>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</si>
  <si>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</si>
  <si>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</si>
  <si>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</si>
  <si>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</si>
  <si>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</si>
  <si>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</si>
  <si>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</si>
  <si>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</si>
  <si>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</si>
  <si>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</si>
  <si>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</si>
  <si>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</si>
  <si>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</si>
  <si>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</si>
  <si>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</si>
  <si>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</si>
  <si>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</si>
  <si>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</si>
  <si>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</si>
  <si>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</si>
  <si>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</si>
  <si>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</si>
  <si>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</si>
  <si>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</si>
  <si>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</si>
  <si>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</si>
  <si>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</si>
  <si>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</si>
  <si>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</si>
  <si>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</si>
  <si>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</si>
  <si>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</si>
  <si>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</si>
  <si>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</si>
  <si>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</si>
  <si>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</si>
  <si>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</si>
  <si>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</si>
  <si>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</si>
  <si>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</si>
  <si>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</si>
  <si>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</si>
  <si>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</si>
  <si>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</si>
  <si>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</si>
  <si>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</si>
  <si>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</si>
  <si>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</si>
  <si>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</si>
  <si>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</si>
  <si>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</si>
  <si>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</si>
  <si>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</si>
  <si>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</si>
  <si>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</si>
  <si>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</si>
  <si>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</si>
  <si>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</si>
  <si>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</si>
  <si>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</si>
  <si>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</si>
  <si>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</si>
  <si>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</si>
  <si>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</si>
  <si>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</si>
  <si>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</si>
  <si>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</si>
  <si>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</si>
  <si>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</si>
  <si>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</si>
  <si>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</si>
  <si>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</si>
  <si>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</si>
  <si>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</si>
  <si>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</si>
  <si>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</si>
  <si>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</si>
  <si>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</si>
  <si>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</si>
  <si>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</si>
  <si>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</si>
  <si>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</si>
  <si>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</si>
  <si>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</si>
  <si>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</si>
  <si>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</si>
  <si>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</si>
  <si>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</si>
  <si>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</si>
  <si>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</si>
  <si>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</si>
  <si>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</si>
  <si>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</si>
  <si>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</si>
  <si>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</si>
  <si>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</si>
  <si>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</si>
  <si>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</si>
  <si>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</si>
  <si>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</si>
  <si>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</si>
  <si>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</si>
  <si>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</si>
  <si>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</si>
  <si>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</si>
  <si>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</si>
  <si>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</si>
  <si>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</si>
  <si>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</si>
  <si>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</si>
  <si>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</si>
  <si>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</si>
  <si>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</si>
  <si>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</si>
  <si>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</si>
  <si>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</si>
  <si>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</si>
  <si>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</si>
  <si>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</si>
  <si>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</si>
  <si>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</si>
  <si>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</si>
  <si>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</si>
  <si>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</si>
  <si>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</si>
  <si>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</si>
  <si>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</si>
  <si>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</si>
  <si>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</si>
  <si>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</si>
  <si>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</si>
  <si>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</si>
  <si>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</si>
  <si>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</si>
  <si>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</si>
  <si>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</si>
  <si>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</si>
  <si>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</si>
  <si>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</si>
  <si>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</si>
  <si>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</si>
  <si>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</si>
  <si>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</si>
  <si>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</si>
  <si>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</si>
  <si>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</si>
  <si>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</si>
  <si>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</si>
  <si>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</si>
  <si>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</si>
  <si>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</si>
  <si>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</si>
  <si>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</si>
  <si>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</si>
  <si>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</si>
  <si>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</si>
  <si>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</si>
  <si>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</si>
  <si>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</si>
  <si>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</si>
  <si>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</si>
  <si>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</si>
  <si>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</si>
  <si>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</si>
  <si>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</si>
  <si>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</si>
  <si>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</si>
  <si>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</si>
  <si>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</si>
  <si>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</si>
  <si>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</si>
  <si>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</si>
  <si>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</si>
  <si>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</si>
  <si>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</si>
  <si>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</si>
  <si>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</si>
  <si>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</si>
  <si>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</si>
  <si>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</si>
  <si>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</si>
  <si>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</si>
  <si>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</si>
  <si>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</si>
  <si>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</si>
  <si>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</si>
  <si>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</si>
  <si>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</si>
  <si>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</si>
  <si>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</si>
  <si>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</si>
  <si>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</si>
  <si>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</si>
  <si>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</si>
  <si>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</si>
  <si>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</si>
  <si>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</si>
  <si>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</si>
  <si>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</si>
  <si>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</si>
  <si>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</si>
  <si>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</si>
  <si>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</si>
  <si>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</si>
  <si>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</si>
  <si>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</si>
  <si>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</si>
  <si>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</si>
  <si>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</si>
  <si>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</si>
  <si>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</si>
  <si>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</si>
  <si>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</si>
  <si>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</si>
  <si>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</si>
  <si>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</si>
  <si>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</si>
  <si>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</si>
  <si>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</si>
  <si>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</si>
  <si>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</si>
  <si>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</si>
  <si>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</si>
  <si>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</si>
  <si>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</si>
  <si>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</si>
  <si>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</si>
  <si>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</si>
  <si>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</si>
  <si>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</si>
  <si>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</si>
  <si>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</si>
  <si>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</si>
  <si>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</si>
  <si>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</si>
  <si>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</si>
  <si>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</si>
  <si>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</si>
  <si>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</si>
  <si>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</si>
  <si>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</si>
  <si>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</si>
  <si>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</si>
  <si>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</si>
  <si>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</si>
  <si>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</si>
  <si>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</si>
  <si>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</si>
  <si>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</si>
  <si>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</si>
  <si>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</si>
  <si>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</si>
  <si>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</si>
  <si>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</si>
  <si>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</si>
  <si>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</si>
  <si>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</si>
  <si>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</si>
  <si>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</si>
  <si>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</si>
  <si>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</si>
  <si>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</si>
  <si>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</si>
  <si>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</si>
  <si>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</si>
  <si>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</si>
  <si>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</si>
  <si>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</si>
  <si>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</si>
  <si>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</si>
  <si>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</si>
  <si>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</si>
  <si>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</si>
  <si>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</si>
  <si>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</si>
  <si>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</si>
  <si>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</si>
  <si>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</si>
  <si>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</si>
  <si>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</si>
  <si>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</si>
  <si>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</si>
  <si>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</si>
  <si>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</si>
  <si>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</si>
  <si>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</si>
  <si>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</si>
  <si>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</si>
  <si>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</si>
  <si>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</si>
  <si>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</si>
  <si>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</si>
  <si>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</si>
  <si>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</si>
  <si>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</si>
  <si>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</si>
  <si>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</si>
  <si>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</si>
  <si>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</si>
  <si>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</si>
  <si>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</si>
  <si>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</si>
  <si>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</si>
  <si>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</si>
  <si>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</si>
  <si>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</si>
  <si>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</si>
  <si>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</si>
  <si>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</si>
  <si>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</si>
  <si>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</si>
  <si>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</si>
  <si>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</si>
  <si>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</si>
  <si>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</si>
  <si>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</si>
  <si>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</si>
  <si>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</si>
  <si>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</si>
  <si>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</si>
  <si>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</si>
  <si>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</si>
  <si>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</si>
  <si>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</si>
  <si>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</si>
  <si>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</si>
  <si>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</si>
  <si>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</si>
  <si>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</si>
  <si>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</si>
  <si>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</si>
  <si>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</si>
  <si>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</si>
  <si>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</si>
  <si>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</si>
  <si>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</si>
  <si>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</si>
  <si>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</si>
  <si>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</si>
  <si>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</si>
  <si>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</si>
  <si>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</si>
  <si>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</si>
  <si>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</si>
  <si>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</si>
  <si>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</si>
  <si>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</si>
  <si>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</si>
  <si>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</si>
  <si>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</si>
  <si>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</si>
  <si>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</si>
  <si>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</si>
  <si>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</si>
  <si>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</si>
  <si>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</si>
  <si>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</si>
  <si>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</si>
  <si>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</si>
  <si>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</si>
  <si>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</si>
  <si>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</si>
  <si>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</si>
  <si>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</si>
  <si>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</si>
  <si>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</si>
  <si>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</si>
  <si>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</si>
  <si>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</si>
  <si>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</si>
  <si>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</si>
  <si>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</si>
  <si>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</si>
  <si>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</si>
  <si>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</si>
  <si>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</si>
  <si>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</si>
  <si>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</si>
  <si>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</si>
  <si>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</si>
  <si>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</si>
  <si>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</si>
  <si>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</si>
  <si>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</si>
  <si>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</si>
  <si>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</si>
  <si>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</si>
  <si>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</si>
  <si>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</si>
  <si>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</si>
  <si>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</si>
  <si>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</si>
  <si>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</si>
  <si>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</si>
  <si>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</si>
  <si>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</si>
  <si>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</si>
  <si>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</si>
  <si>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</si>
  <si>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</si>
  <si>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</si>
  <si>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</si>
  <si>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</si>
  <si>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</si>
  <si>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</si>
  <si>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</si>
  <si>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</si>
  <si>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</si>
  <si>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</si>
  <si>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</si>
  <si>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</si>
  <si>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</si>
  <si>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</si>
  <si>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</si>
  <si>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</si>
  <si>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</si>
  <si>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</si>
  <si>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</si>
  <si>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</si>
  <si>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</si>
  <si>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</si>
  <si>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</si>
  <si>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</si>
  <si>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</si>
  <si>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</si>
  <si>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</si>
  <si>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</si>
  <si>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</si>
  <si>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</si>
  <si>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</si>
  <si>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</si>
  <si>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</si>
  <si>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</si>
  <si>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</si>
  <si>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</si>
  <si>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</si>
  <si>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</si>
  <si>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</si>
  <si>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</si>
  <si>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</si>
  <si>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</si>
  <si>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</si>
  <si>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</si>
  <si>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</si>
  <si>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</si>
  <si>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</si>
  <si>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</si>
  <si>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</si>
  <si>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</si>
  <si>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</si>
  <si>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</si>
  <si>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</si>
  <si>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</si>
  <si>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</si>
  <si>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</si>
  <si>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</si>
  <si>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</si>
  <si>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</si>
  <si>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</si>
  <si>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</si>
  <si>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</si>
  <si>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</si>
  <si>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</si>
  <si>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</si>
  <si>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</si>
  <si>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</si>
  <si>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</si>
  <si>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</si>
  <si>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</si>
  <si>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</si>
  <si>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</si>
  <si>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</si>
  <si>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</si>
  <si>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</si>
  <si>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</si>
  <si>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</si>
  <si>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</si>
  <si>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</si>
  <si>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</si>
  <si>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</si>
  <si>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</si>
  <si>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</si>
  <si>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</si>
  <si>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</si>
  <si>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</si>
  <si>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</si>
  <si>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</si>
  <si>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</si>
  <si>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</si>
  <si>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</si>
  <si>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</si>
  <si>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</si>
  <si>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</si>
  <si>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</si>
  <si>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</si>
  <si>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</si>
  <si>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</si>
  <si>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</si>
  <si>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</si>
  <si>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</si>
  <si>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</si>
  <si>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</si>
  <si>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</si>
  <si>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</si>
  <si>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</si>
  <si>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</si>
  <si>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</si>
  <si>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</si>
  <si>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</si>
  <si>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</si>
  <si>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</si>
  <si>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</si>
  <si>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</si>
  <si>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</si>
  <si>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</si>
  <si>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</si>
  <si>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</si>
  <si>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</si>
  <si>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</si>
  <si>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</si>
  <si>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</si>
  <si>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</si>
  <si>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</si>
  <si>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</si>
  <si>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</si>
  <si>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</si>
  <si>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</si>
  <si>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</si>
  <si>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</si>
  <si>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</si>
  <si>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</si>
  <si>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</si>
  <si>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</si>
  <si>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</si>
  <si>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</si>
  <si>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</si>
  <si>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</si>
  <si>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</si>
  <si>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</si>
  <si>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</si>
  <si>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</si>
  <si>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</si>
  <si>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</si>
  <si>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</si>
  <si>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</si>
  <si>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</si>
  <si>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</si>
  <si>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</si>
  <si>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</si>
  <si>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</si>
  <si>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</si>
  <si>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</si>
  <si>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</si>
  <si>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</si>
  <si>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</si>
  <si>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</si>
  <si>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</si>
  <si>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</si>
  <si>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</si>
  <si>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</si>
  <si>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</si>
  <si>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</si>
  <si>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</si>
  <si>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</si>
  <si>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</si>
  <si>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</si>
  <si>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</si>
  <si>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</si>
  <si>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</si>
  <si>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</si>
  <si>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</si>
  <si>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</si>
  <si>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</si>
  <si>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</si>
  <si>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</si>
  <si>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</si>
  <si>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</si>
  <si>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</si>
  <si>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</si>
  <si>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</si>
  <si>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</si>
  <si>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</si>
  <si>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</si>
  <si>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</si>
  <si>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</si>
  <si>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</si>
  <si>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</si>
  <si>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</si>
  <si>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</si>
  <si>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</si>
  <si>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</si>
  <si>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</si>
  <si>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</si>
  <si>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</si>
  <si>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</si>
  <si>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</si>
  <si>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</si>
  <si>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</si>
  <si>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</si>
  <si>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</si>
  <si>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</si>
  <si>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</si>
  <si>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</si>
  <si>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</si>
  <si>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</si>
  <si>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</si>
  <si>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</si>
  <si>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</si>
  <si>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</si>
  <si>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</si>
  <si>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</si>
  <si>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</si>
  <si>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</si>
  <si>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</si>
  <si>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</si>
  <si>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</si>
  <si>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</si>
  <si>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</si>
  <si>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</si>
  <si>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</si>
  <si>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</si>
  <si>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</si>
  <si>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</si>
  <si>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</si>
  <si>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</si>
  <si>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</si>
  <si>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</si>
  <si>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</si>
  <si>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</si>
  <si>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</si>
  <si>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</si>
  <si>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</si>
  <si>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</si>
  <si>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</si>
  <si>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</si>
  <si>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</si>
  <si>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</si>
  <si>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</si>
  <si>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</si>
  <si>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</si>
  <si>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</si>
  <si>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</si>
  <si>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</si>
  <si>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</si>
  <si>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</si>
  <si>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</si>
  <si>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</si>
  <si>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</si>
  <si>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</si>
  <si>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</si>
  <si>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</si>
  <si>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</si>
  <si>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</si>
  <si>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</si>
  <si>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</si>
  <si>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</si>
  <si>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</si>
  <si>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</si>
  <si>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</si>
  <si>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</si>
  <si>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</si>
  <si>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</si>
  <si>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</si>
  <si>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</si>
  <si>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</si>
  <si>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</si>
  <si>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</si>
  <si>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</si>
  <si>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</si>
  <si>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</si>
  <si>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</si>
  <si>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</si>
  <si>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</si>
  <si>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</si>
  <si>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</si>
  <si>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</si>
  <si>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</si>
  <si>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</si>
  <si>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</si>
  <si>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</si>
  <si>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</si>
  <si>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</si>
  <si>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</si>
  <si>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</si>
  <si>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</si>
  <si>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</si>
  <si>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</si>
  <si>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</si>
  <si>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</si>
  <si>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</si>
  <si>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</si>
  <si>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</si>
  <si>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</si>
  <si>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</si>
  <si>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</si>
  <si>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</si>
  <si>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</si>
  <si>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</si>
  <si>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</si>
  <si>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</si>
  <si>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</si>
  <si>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</si>
  <si>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</si>
  <si>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</si>
  <si>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</si>
  <si>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</si>
  <si>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</si>
  <si>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</si>
  <si>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</si>
  <si>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</si>
  <si>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</si>
  <si>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</si>
  <si>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</si>
  <si>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</si>
  <si>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</si>
  <si>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</si>
  <si>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</si>
  <si>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</si>
  <si>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</si>
  <si>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</si>
  <si>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</si>
  <si>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</si>
  <si>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</si>
  <si>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</si>
  <si>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</si>
  <si>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</si>
  <si>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</si>
  <si>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</si>
  <si>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</si>
  <si>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</si>
  <si>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</si>
  <si>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</si>
  <si>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</si>
  <si>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</si>
  <si>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</si>
  <si>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</si>
  <si>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</si>
  <si>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</si>
  <si>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</si>
  <si>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</si>
  <si>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</si>
  <si>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</si>
  <si>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</si>
  <si>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</si>
  <si>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</si>
  <si>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</si>
  <si>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</si>
  <si>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</si>
  <si>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</si>
  <si>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</si>
  <si>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</si>
  <si>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</si>
  <si>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</si>
  <si>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</si>
  <si>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</si>
  <si>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</si>
  <si>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</si>
  <si>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</si>
  <si>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</si>
  <si>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</si>
  <si>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</si>
  <si>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</si>
  <si>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</si>
  <si>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</si>
  <si>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</si>
  <si>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</si>
  <si>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</si>
  <si>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</si>
  <si>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</si>
  <si>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</si>
  <si>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</si>
  <si>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</si>
  <si>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</si>
  <si>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</si>
  <si>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</si>
  <si>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</si>
  <si>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</si>
  <si>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</si>
  <si>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</si>
  <si>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</si>
  <si>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</si>
  <si>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</si>
  <si>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</si>
  <si>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</si>
  <si>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</si>
  <si>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</si>
  <si>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</si>
  <si>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</si>
  <si>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</si>
  <si>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</si>
  <si>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</si>
  <si>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</si>
  <si>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</si>
  <si>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</si>
  <si>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</si>
  <si>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</si>
  <si>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</si>
  <si>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</si>
  <si>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</si>
  <si>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</si>
  <si>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</si>
  <si>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</si>
  <si>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</si>
  <si>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</si>
  <si>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</si>
  <si>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</si>
  <si>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</si>
  <si>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</si>
  <si>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</si>
  <si>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</si>
  <si>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</si>
  <si>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</si>
  <si>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</si>
  <si>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</si>
  <si>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</si>
  <si>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</si>
  <si>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</si>
  <si>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</si>
  <si>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</si>
  <si>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</si>
  <si>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</si>
  <si>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</si>
  <si>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</si>
  <si>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</si>
  <si>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</si>
  <si>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</si>
  <si>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</si>
  <si>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</si>
  <si>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</si>
  <si>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</si>
  <si>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</si>
  <si>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</si>
  <si>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</si>
  <si>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</si>
  <si>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</si>
  <si>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</si>
  <si>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</si>
  <si>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</si>
  <si>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</si>
  <si>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</si>
  <si>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</si>
  <si>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</si>
  <si>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</si>
  <si>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</si>
  <si>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</si>
  <si>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</si>
  <si>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</si>
  <si>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</si>
  <si>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</si>
  <si>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</si>
  <si>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</si>
  <si>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</si>
  <si>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</si>
  <si>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</si>
  <si>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</si>
  <si>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</si>
  <si>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</si>
  <si>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</si>
  <si>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</si>
  <si>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</si>
  <si>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</si>
  <si>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</si>
  <si>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</si>
  <si>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</si>
  <si>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</si>
  <si>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</si>
  <si>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</si>
  <si>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</si>
  <si>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</si>
  <si>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</si>
  <si>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</si>
  <si>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</si>
  <si>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</si>
  <si>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</si>
  <si>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</si>
  <si>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</si>
  <si>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</si>
  <si>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</si>
  <si>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</si>
  <si>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</si>
  <si>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</si>
  <si>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</si>
  <si>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</si>
  <si>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</si>
  <si>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</si>
  <si>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</si>
  <si>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</si>
  <si>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</si>
  <si>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</si>
  <si>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</si>
  <si>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</si>
  <si>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</si>
  <si>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</si>
  <si>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</si>
  <si>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</si>
  <si>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</si>
  <si>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</si>
  <si>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</si>
  <si>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</si>
  <si>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</si>
  <si>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</si>
  <si>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</si>
  <si>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</si>
  <si>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</si>
  <si>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</si>
  <si>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</si>
  <si>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</si>
  <si>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</si>
  <si>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</si>
  <si>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</si>
  <si>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</si>
  <si>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</si>
  <si>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</si>
  <si>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</si>
  <si>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</si>
  <si>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</si>
  <si>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</si>
  <si>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</si>
  <si>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</si>
  <si>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</si>
  <si>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</si>
  <si>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</si>
  <si>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</si>
  <si>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</si>
  <si>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</si>
  <si>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</si>
  <si>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</si>
  <si>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</si>
  <si>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</si>
  <si>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</si>
  <si>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</si>
  <si>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</si>
  <si>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</si>
  <si>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</si>
  <si>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</si>
  <si>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</si>
  <si>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</si>
  <si>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</si>
  <si>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</si>
  <si>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</si>
  <si>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</si>
  <si>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</si>
  <si>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</si>
  <si>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</si>
  <si>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</si>
  <si>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</si>
  <si>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</si>
  <si>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</si>
  <si>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</si>
  <si>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</si>
  <si>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</si>
  <si>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</si>
  <si>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</si>
  <si>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</si>
  <si>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</si>
  <si>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</si>
  <si>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</si>
  <si>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</si>
  <si>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</si>
  <si>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</si>
  <si>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</si>
  <si>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</si>
  <si>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</si>
  <si>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</si>
  <si>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</si>
  <si>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</si>
  <si>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</si>
  <si>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</si>
  <si>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</si>
  <si>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</si>
  <si>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</si>
  <si>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</si>
  <si>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</si>
  <si>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</si>
  <si>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</si>
  <si>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</si>
  <si>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</si>
  <si>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</si>
  <si>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</si>
  <si>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</si>
  <si>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</si>
  <si>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</si>
  <si>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</si>
  <si>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</si>
  <si>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</si>
  <si>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</si>
  <si>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</si>
  <si>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</si>
  <si>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</si>
  <si>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</si>
  <si>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</si>
  <si>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</si>
  <si>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</si>
  <si>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</si>
  <si>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</si>
  <si>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</si>
  <si>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</si>
  <si>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</si>
  <si>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</si>
  <si>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</si>
  <si>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</si>
  <si>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</si>
  <si>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</si>
  <si>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</si>
  <si>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</si>
  <si>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</si>
  <si>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</si>
  <si>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</si>
  <si>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</si>
  <si>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</si>
  <si>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</si>
  <si>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</si>
  <si>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</si>
  <si>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</si>
  <si>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</si>
  <si>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</si>
  <si>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</si>
  <si>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</si>
  <si>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</si>
  <si>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</si>
  <si>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</si>
  <si>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</si>
  <si>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</si>
  <si>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</si>
  <si>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</si>
  <si>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</si>
  <si>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</si>
  <si>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</si>
  <si>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</si>
  <si>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</si>
  <si>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</si>
  <si>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</si>
  <si>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</si>
  <si>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</si>
  <si>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</si>
  <si>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</si>
  <si>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</si>
  <si>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</si>
  <si>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</si>
  <si>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</si>
  <si>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</si>
  <si>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</si>
  <si>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</si>
  <si>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</si>
  <si>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</si>
  <si>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</si>
  <si>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</si>
  <si>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</si>
  <si>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</si>
  <si>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</si>
  <si>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</si>
  <si>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</si>
  <si>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</si>
  <si>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</si>
  <si>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</si>
  <si>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</si>
  <si>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</si>
  <si>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</si>
  <si>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</si>
  <si>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</si>
  <si>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</si>
  <si>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</si>
  <si>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</si>
  <si>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</si>
  <si>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</si>
  <si>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</si>
  <si>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</si>
  <si>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</si>
  <si>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</si>
  <si>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</si>
  <si>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</si>
  <si>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</si>
  <si>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</si>
  <si>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</si>
  <si>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</si>
  <si>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</si>
  <si>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</si>
  <si>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</si>
  <si>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</si>
  <si>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</si>
  <si>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</si>
  <si>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</si>
  <si>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</si>
  <si>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</si>
  <si>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</si>
  <si>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</si>
  <si>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</si>
  <si>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</si>
  <si>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</si>
  <si>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</si>
  <si>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</si>
  <si>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</si>
  <si>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</si>
  <si>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</si>
  <si>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</si>
  <si>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</si>
  <si>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</si>
  <si>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</si>
  <si>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</si>
  <si>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</si>
  <si>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</si>
  <si>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</si>
  <si>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</si>
  <si>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</si>
  <si>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</si>
  <si>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</si>
  <si>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</si>
  <si>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</si>
  <si>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</si>
  <si>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</si>
  <si>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</si>
  <si>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</si>
  <si>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</si>
  <si>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</si>
  <si>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</si>
  <si>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</si>
  <si>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</si>
  <si>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</si>
  <si>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</si>
  <si>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</si>
  <si>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</si>
  <si>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</si>
  <si>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</si>
  <si>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</si>
  <si>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</si>
  <si>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</si>
  <si>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</si>
  <si>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</si>
  <si>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</si>
  <si>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</si>
  <si>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</si>
  <si>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</si>
  <si>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</si>
  <si>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</si>
  <si>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</si>
  <si>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</si>
  <si>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</si>
  <si>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</si>
  <si>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</si>
  <si>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</si>
  <si>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</si>
  <si>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</si>
  <si>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</si>
  <si>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</si>
  <si>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</si>
  <si>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</si>
  <si>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</si>
  <si>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</si>
  <si>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</si>
  <si>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</si>
  <si>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</si>
  <si>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</si>
  <si>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</si>
  <si>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</si>
  <si>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</si>
  <si>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</si>
  <si>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</si>
  <si>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</si>
  <si>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</si>
  <si>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</si>
  <si>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</si>
  <si>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</si>
  <si>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</si>
  <si>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</si>
  <si>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</si>
  <si>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</si>
  <si>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</si>
  <si>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</si>
  <si>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</si>
  <si>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</si>
  <si>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</si>
  <si>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</si>
  <si>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</si>
  <si>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</si>
  <si>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</si>
  <si>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</si>
  <si>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</si>
  <si>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</si>
  <si>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</si>
  <si>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</si>
  <si>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</si>
  <si>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</si>
  <si>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</si>
  <si>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</si>
  <si>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</si>
  <si>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</si>
  <si>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</si>
  <si>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</si>
  <si>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</si>
  <si>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</si>
  <si>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</si>
  <si>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</si>
  <si>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</si>
  <si>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</si>
  <si>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</si>
  <si>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</si>
  <si>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</si>
  <si>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</si>
  <si>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</si>
  <si>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</si>
  <si>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</si>
  <si>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</si>
  <si>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</si>
  <si>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</si>
  <si>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</si>
  <si>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</si>
  <si>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</si>
  <si>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</si>
  <si>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</si>
  <si>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</si>
  <si>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</si>
  <si>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</si>
  <si>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</si>
  <si>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</si>
  <si>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</si>
  <si>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</si>
  <si>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</si>
  <si>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</si>
  <si>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</si>
  <si>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</si>
  <si>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</si>
  <si>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</si>
  <si>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</si>
  <si>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</si>
  <si>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</si>
  <si>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</si>
  <si>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</si>
  <si>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</si>
  <si>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</si>
  <si>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</si>
  <si>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</si>
  <si>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</si>
  <si>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</si>
  <si>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</si>
  <si>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</si>
  <si>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</si>
  <si>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</si>
  <si>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</si>
  <si>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</si>
  <si>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</si>
  <si>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</si>
  <si>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</si>
  <si>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</si>
  <si>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</si>
  <si>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</si>
  <si>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</si>
  <si>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</si>
  <si>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</si>
  <si>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</si>
  <si>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</si>
  <si>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</si>
  <si>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</si>
  <si>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</si>
  <si>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</si>
  <si>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</si>
  <si>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</si>
  <si>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</si>
  <si>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</si>
  <si>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</si>
  <si>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</si>
  <si>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</si>
  <si>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</si>
  <si>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</si>
  <si>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</si>
  <si>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</si>
  <si>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</si>
  <si>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</si>
  <si>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</si>
  <si>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</si>
  <si>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</si>
  <si>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</si>
  <si>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</si>
  <si>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</si>
  <si>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</si>
  <si>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</si>
  <si>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</si>
  <si>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</si>
  <si>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</si>
  <si>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</si>
  <si>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</si>
  <si>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</si>
  <si>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</si>
  <si>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</si>
  <si>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</si>
  <si>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</si>
  <si>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</si>
  <si>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</si>
  <si>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</si>
  <si>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</si>
  <si>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</si>
  <si>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</si>
  <si>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</si>
  <si>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</si>
  <si>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</si>
  <si>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</si>
  <si>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</si>
  <si>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</si>
  <si>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</si>
  <si>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</si>
  <si>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</si>
  <si>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</si>
  <si>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</si>
  <si>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</si>
  <si>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</si>
  <si>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</si>
  <si>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</si>
  <si>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</si>
  <si>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</si>
  <si>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</si>
  <si>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</si>
  <si>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</si>
  <si>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</si>
  <si>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</si>
  <si>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</si>
  <si>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</si>
  <si>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</si>
  <si>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</si>
  <si>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</si>
  <si>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</si>
  <si>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</si>
  <si>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</si>
  <si>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</si>
  <si>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</si>
  <si>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</si>
  <si>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</si>
  <si>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</si>
  <si>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</si>
  <si>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</si>
  <si>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</si>
  <si>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</si>
  <si>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</si>
  <si>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</si>
  <si>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</si>
  <si>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</si>
  <si>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</si>
  <si>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</si>
  <si>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</si>
  <si>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</si>
  <si>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</si>
  <si>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</si>
  <si>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</si>
  <si>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</si>
  <si>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</si>
  <si>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</si>
  <si>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</si>
  <si>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</si>
  <si>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</si>
  <si>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</si>
  <si>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</si>
  <si>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</si>
  <si>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</si>
  <si>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</si>
  <si>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</si>
  <si>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</si>
  <si>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</si>
  <si>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</si>
  <si>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</si>
  <si>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</si>
  <si>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</si>
  <si>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</si>
  <si>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</si>
  <si>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</si>
  <si>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</si>
  <si>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</si>
  <si>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</si>
  <si>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</si>
  <si>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</si>
  <si>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</si>
  <si>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</si>
  <si>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</si>
  <si>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</si>
  <si>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</si>
  <si>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</si>
  <si>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</si>
  <si>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</si>
  <si>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</si>
  <si>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</si>
  <si>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</si>
  <si>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</si>
  <si>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</si>
  <si>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</si>
  <si>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</si>
  <si>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</si>
  <si>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</si>
  <si>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</si>
  <si>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</si>
  <si>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</si>
  <si>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</si>
  <si>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</si>
  <si>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</si>
  <si>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</si>
  <si>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</si>
  <si>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</si>
  <si>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</si>
  <si>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</si>
  <si>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</si>
  <si>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</si>
  <si>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</si>
  <si>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</si>
  <si>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</si>
  <si>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</si>
  <si>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</si>
  <si>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</si>
  <si>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</si>
  <si>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</si>
  <si>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</si>
  <si>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</si>
  <si>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</si>
  <si>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</si>
  <si>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</si>
  <si>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</si>
  <si>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</si>
  <si>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</si>
  <si>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</si>
  <si>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</si>
  <si>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</si>
  <si>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</si>
  <si>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</si>
  <si>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</si>
  <si>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</si>
  <si>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</si>
  <si>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</si>
  <si>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</si>
  <si>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</si>
  <si>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</si>
  <si>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</si>
  <si>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</si>
  <si>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</si>
  <si>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</si>
  <si>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</si>
  <si>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</si>
  <si>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</si>
  <si>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</si>
  <si>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</si>
  <si>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</si>
  <si>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</si>
  <si>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</si>
  <si>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</si>
  <si>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</si>
  <si>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</si>
  <si>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</si>
  <si>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</si>
  <si>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</si>
  <si>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</si>
  <si>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</si>
  <si>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</si>
  <si>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</si>
  <si>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</si>
  <si>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</si>
  <si>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</si>
  <si>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</si>
  <si>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</si>
  <si>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</si>
  <si>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</si>
  <si>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</si>
  <si>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</si>
  <si>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</si>
  <si>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</si>
  <si>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</si>
  <si>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</si>
  <si>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</si>
  <si>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</si>
  <si>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</si>
  <si>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</si>
  <si>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</si>
  <si>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</si>
  <si>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</si>
  <si>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</si>
  <si>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</si>
  <si>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</si>
  <si>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</si>
  <si>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</si>
  <si>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</si>
  <si>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</si>
  <si>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</si>
  <si>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</si>
  <si>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</si>
  <si>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</si>
  <si>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</si>
  <si>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</si>
  <si>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</si>
  <si>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</si>
  <si>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</si>
  <si>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</si>
  <si>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</si>
  <si>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</si>
  <si>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</si>
  <si>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</si>
  <si>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</si>
  <si>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</si>
  <si>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</si>
  <si>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</si>
  <si>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</si>
  <si>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</si>
  <si>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</si>
  <si>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</si>
  <si>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</si>
  <si>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</si>
  <si>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</si>
  <si>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</si>
  <si>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</si>
  <si>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</si>
  <si>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</si>
  <si>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</si>
  <si>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</si>
  <si>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</si>
  <si>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</si>
  <si>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</si>
  <si>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</si>
  <si>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</si>
  <si>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</si>
  <si>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</si>
  <si>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</si>
  <si>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</si>
  <si>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</si>
  <si>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</si>
  <si>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</si>
  <si>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</si>
  <si>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</si>
  <si>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</si>
  <si>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</si>
  <si>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</si>
  <si>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</si>
  <si>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</si>
  <si>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</si>
  <si>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</si>
  <si>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</si>
  <si>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</si>
  <si>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</si>
  <si>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</si>
  <si>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</si>
  <si>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</si>
  <si>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</si>
  <si>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</si>
  <si>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</si>
  <si>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</si>
  <si>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</si>
  <si>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</si>
  <si>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</si>
  <si>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</si>
  <si>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</si>
  <si>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</si>
  <si>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</si>
  <si>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</si>
  <si>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</si>
  <si>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</si>
  <si>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</si>
  <si>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</si>
  <si>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</si>
  <si>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</si>
  <si>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</si>
  <si>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</si>
  <si>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</si>
  <si>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</si>
  <si>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</si>
  <si>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</si>
  <si>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</si>
  <si>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</si>
  <si>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</si>
  <si>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</si>
  <si>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</si>
  <si>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</si>
  <si>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</si>
  <si>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</si>
  <si>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</si>
  <si>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</si>
  <si>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</si>
  <si>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</si>
  <si>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</si>
  <si>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</si>
  <si>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</si>
  <si>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</si>
  <si>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</si>
  <si>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</si>
  <si>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</si>
  <si>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</si>
  <si>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</si>
  <si>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</si>
  <si>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</si>
  <si>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</si>
  <si>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</si>
  <si>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</si>
  <si>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</si>
  <si>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</si>
  <si>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</si>
  <si>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</si>
  <si>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</si>
  <si>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</si>
  <si>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</si>
  <si>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</si>
  <si>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</si>
  <si>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</si>
  <si>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</si>
  <si>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</si>
  <si>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</si>
  <si>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</si>
  <si>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</si>
  <si>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</si>
  <si>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</si>
  <si>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</si>
  <si>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</si>
  <si>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</si>
  <si>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</si>
  <si>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</si>
  <si>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</si>
  <si>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</si>
  <si>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</si>
  <si>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</si>
  <si>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</si>
  <si>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</si>
  <si>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</si>
  <si>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</si>
  <si>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</si>
  <si>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</si>
  <si>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</si>
  <si>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</si>
  <si>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</si>
  <si>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</si>
  <si>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</si>
  <si>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</si>
  <si>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</si>
  <si>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</si>
  <si>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</si>
  <si>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</si>
  <si>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</si>
  <si>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</si>
  <si>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</si>
  <si>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</si>
  <si>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</si>
  <si>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</si>
  <si>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</si>
  <si>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</si>
  <si>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</si>
  <si>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</si>
  <si>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</si>
  <si>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</si>
  <si>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</si>
  <si>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</si>
  <si>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</si>
  <si>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</si>
  <si>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</si>
  <si>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</si>
  <si>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</si>
  <si>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</si>
  <si>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</si>
  <si>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</si>
  <si>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</si>
  <si>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</si>
  <si>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</si>
  <si>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</si>
  <si>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</si>
  <si>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</si>
  <si>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</si>
  <si>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</si>
  <si>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</si>
  <si>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</si>
  <si>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</si>
  <si>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</si>
  <si>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</si>
  <si>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</si>
  <si>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</si>
  <si>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</si>
  <si>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</si>
  <si>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</si>
  <si>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</si>
  <si>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</si>
  <si>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</si>
  <si>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</si>
  <si>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</si>
  <si>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</si>
  <si>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</si>
  <si>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</si>
  <si>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</si>
  <si>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</si>
  <si>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</si>
  <si>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</si>
  <si>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</si>
  <si>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</si>
  <si>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</si>
  <si>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</si>
  <si>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</si>
  <si>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</si>
  <si>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</si>
  <si>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</si>
  <si>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</si>
  <si>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</si>
  <si>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</si>
  <si>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</si>
  <si>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</si>
  <si>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</si>
  <si>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</si>
  <si>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</si>
  <si>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</si>
  <si>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</si>
  <si>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</si>
  <si>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</si>
  <si>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</si>
  <si>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</si>
  <si>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</si>
  <si>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</si>
  <si>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</si>
  <si>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</si>
  <si>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</si>
  <si>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</si>
  <si>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</si>
  <si>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</si>
  <si>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</si>
  <si>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</si>
  <si>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</si>
  <si>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</si>
  <si>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</si>
  <si>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</si>
  <si>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</si>
  <si>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</si>
  <si>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</si>
  <si>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</si>
  <si>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</si>
  <si>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</si>
  <si>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</si>
  <si>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</si>
  <si>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</si>
  <si>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</si>
  <si>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</si>
  <si>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</si>
  <si>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</si>
  <si>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</si>
  <si>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</si>
  <si>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</si>
  <si>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</si>
  <si>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</si>
  <si>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</si>
  <si>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</si>
  <si>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</si>
  <si>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</si>
  <si>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</si>
  <si>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</si>
  <si>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</si>
  <si>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</si>
  <si>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</si>
  <si>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</si>
  <si>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</si>
  <si>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</si>
  <si>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</si>
  <si>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</si>
  <si>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</si>
  <si>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</si>
  <si>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</si>
  <si>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</si>
  <si>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</si>
  <si>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</si>
  <si>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</si>
  <si>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</si>
  <si>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</si>
  <si>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</si>
  <si>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</si>
  <si>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</si>
  <si>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</si>
  <si>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</si>
  <si>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</si>
  <si>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</si>
  <si>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</si>
  <si>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</si>
  <si>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</si>
  <si>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</si>
  <si>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</si>
  <si>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</si>
  <si>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</si>
  <si>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</si>
  <si>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</si>
  <si>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</si>
  <si>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</si>
  <si>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</si>
  <si>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</si>
  <si>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</si>
  <si>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</si>
  <si>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</si>
  <si>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</si>
  <si>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</si>
  <si>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</si>
  <si>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</si>
  <si>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</si>
  <si>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</si>
  <si>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</si>
  <si>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</si>
  <si>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</si>
  <si>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</si>
  <si>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</si>
  <si>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</si>
  <si>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</si>
  <si>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</si>
  <si>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</si>
  <si>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</si>
  <si>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</si>
  <si>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</si>
  <si>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</si>
  <si>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</si>
  <si>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</si>
  <si>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</si>
  <si>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</si>
  <si>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</si>
  <si>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</si>
  <si>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</si>
  <si>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</si>
  <si>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</si>
  <si>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</si>
  <si>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</si>
  <si>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</si>
  <si>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</si>
  <si>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</si>
  <si>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</si>
  <si>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</si>
  <si>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</si>
  <si>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</si>
  <si>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</si>
  <si>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</si>
  <si>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</si>
  <si>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</si>
  <si>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</si>
  <si>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</si>
  <si>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</si>
  <si>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</si>
  <si>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</si>
  <si>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</si>
  <si>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</si>
  <si>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</si>
  <si>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</si>
  <si>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</si>
  <si>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</si>
  <si>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</si>
  <si>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</si>
  <si>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</si>
  <si>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</si>
  <si>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</si>
  <si>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</si>
  <si>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</si>
  <si>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</si>
  <si>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</si>
  <si>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</si>
  <si>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</si>
  <si>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</si>
  <si>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</si>
  <si>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</si>
  <si>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</si>
  <si>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</si>
  <si>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</si>
  <si>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</si>
  <si>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</si>
  <si>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</si>
  <si>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</si>
  <si>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</si>
  <si>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</si>
  <si>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</si>
  <si>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</si>
  <si>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</si>
  <si>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</si>
  <si>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</si>
  <si>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</si>
  <si>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</si>
  <si>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</si>
  <si>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</si>
  <si>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</si>
  <si>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</si>
  <si>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</si>
  <si>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</si>
  <si>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</si>
  <si>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</si>
  <si>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</si>
  <si>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</si>
  <si>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</si>
  <si>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</si>
  <si>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</si>
  <si>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</si>
  <si>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</si>
  <si>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</si>
  <si>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</si>
  <si>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</si>
  <si>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</si>
  <si>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</si>
  <si>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</si>
  <si>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</si>
  <si>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</si>
  <si>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</si>
  <si>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</si>
  <si>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</si>
  <si>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</si>
  <si>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</si>
  <si>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</si>
  <si>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</si>
  <si>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</si>
  <si>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</si>
  <si>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</si>
  <si>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</si>
  <si>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</si>
  <si>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</si>
  <si>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</si>
  <si>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</si>
  <si>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</si>
  <si>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</si>
  <si>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</si>
  <si>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</si>
  <si>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</si>
  <si>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</si>
  <si>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</si>
  <si>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</si>
  <si>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</si>
  <si>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</si>
  <si>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</si>
  <si>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</si>
  <si>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</si>
  <si>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</si>
  <si>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</si>
  <si>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</si>
  <si>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</si>
  <si>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</si>
  <si>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</si>
  <si>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</si>
  <si>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</si>
  <si>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</si>
  <si>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</si>
  <si>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</si>
  <si>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</si>
  <si>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</si>
  <si>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</si>
  <si>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</si>
  <si>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</si>
  <si>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</si>
  <si>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</si>
  <si>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</si>
  <si>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</si>
  <si>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</si>
  <si>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</si>
  <si>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</si>
  <si>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</si>
  <si>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</si>
  <si>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</si>
  <si>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</si>
  <si>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</si>
  <si>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</si>
  <si>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</si>
  <si>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</si>
  <si>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</si>
  <si>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</si>
  <si>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</si>
  <si>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</si>
  <si>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</si>
  <si>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</si>
  <si>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</si>
  <si>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</si>
  <si>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</si>
  <si>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</si>
  <si>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</si>
  <si>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</si>
  <si>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</si>
  <si>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</si>
  <si>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</si>
  <si>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</si>
  <si>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</si>
  <si>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</si>
  <si>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</si>
  <si>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</si>
  <si>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</si>
  <si>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</si>
  <si>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</si>
  <si>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</si>
  <si>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</si>
  <si>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</si>
  <si>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</si>
  <si>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</si>
  <si>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</si>
  <si>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</si>
  <si>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</si>
  <si>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</si>
  <si>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</si>
  <si>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</si>
  <si>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</si>
  <si>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</si>
  <si>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</si>
  <si>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</si>
  <si>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</si>
  <si>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</si>
  <si>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</si>
  <si>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</si>
  <si>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</si>
  <si>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</si>
  <si>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</si>
  <si>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</si>
  <si>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</si>
  <si>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</si>
  <si>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</si>
  <si>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</si>
  <si>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</si>
  <si>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</si>
  <si>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</si>
  <si>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</si>
  <si>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</si>
  <si>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</si>
  <si>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</si>
  <si>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</si>
  <si>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</si>
  <si>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</si>
  <si>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</si>
  <si>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</si>
  <si>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</si>
  <si>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</si>
  <si>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</si>
  <si>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</si>
  <si>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</si>
  <si>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</si>
  <si>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</si>
  <si>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</si>
  <si>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</si>
  <si>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</si>
  <si>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</si>
  <si>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</si>
  <si>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</si>
  <si>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</si>
  <si>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</si>
  <si>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</si>
  <si>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</si>
  <si>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</si>
  <si>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</si>
  <si>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</si>
  <si>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</si>
  <si>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</si>
  <si>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</si>
  <si>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</si>
  <si>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</si>
  <si>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</si>
  <si>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</si>
  <si>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</si>
  <si>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</si>
  <si>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</si>
  <si>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</si>
  <si>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</si>
  <si>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</si>
  <si>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</si>
  <si>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</si>
  <si>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</si>
  <si>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</si>
  <si>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</si>
  <si>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</si>
  <si>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</si>
  <si>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</si>
  <si>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</si>
  <si>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</si>
  <si>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</si>
  <si>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</si>
  <si>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</si>
  <si>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</si>
  <si>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</si>
  <si>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</si>
  <si>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</si>
  <si>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</si>
  <si>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</si>
  <si>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</si>
  <si>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</si>
  <si>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</si>
  <si>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</si>
  <si>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</si>
  <si>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</si>
  <si>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</si>
  <si>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</si>
  <si>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</si>
  <si>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</si>
  <si>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</si>
  <si>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</si>
  <si>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</si>
  <si>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</si>
  <si>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</si>
  <si>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</si>
  <si>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</si>
  <si>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</si>
  <si>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</si>
  <si>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</si>
  <si>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</si>
  <si>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</si>
  <si>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</si>
  <si>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</si>
  <si>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</si>
  <si>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</si>
  <si>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</si>
  <si>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</si>
  <si>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</si>
  <si>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</si>
  <si>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</si>
  <si>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</si>
  <si>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</si>
  <si>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</si>
  <si>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</si>
  <si>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</si>
  <si>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</si>
  <si>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</si>
  <si>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</si>
  <si>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</si>
  <si>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</si>
  <si>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</si>
  <si>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</si>
  <si>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</si>
  <si>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</si>
  <si>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</si>
  <si>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</si>
  <si>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</si>
  <si>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</si>
  <si>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</si>
  <si>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</si>
  <si>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</si>
  <si>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</si>
  <si>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</si>
  <si>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</si>
  <si>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</si>
  <si>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</si>
  <si>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</si>
  <si>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</si>
  <si>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</si>
  <si>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</si>
  <si>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</si>
  <si>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</si>
  <si>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</si>
  <si>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</si>
  <si>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</si>
  <si>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</si>
  <si>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</si>
  <si>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</si>
  <si>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</si>
  <si>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</si>
  <si>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</si>
  <si>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</si>
  <si>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</si>
  <si>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</si>
  <si>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</si>
  <si>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</si>
  <si>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</si>
  <si>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</si>
  <si>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</si>
  <si>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</si>
  <si>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</si>
  <si>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</si>
  <si>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</si>
  <si>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</si>
  <si>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</si>
  <si>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</si>
  <si>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</si>
  <si>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</si>
  <si>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</si>
  <si>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</si>
  <si>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</si>
  <si>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</si>
  <si>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</si>
  <si>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</si>
  <si>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</si>
  <si>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</si>
  <si>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</si>
  <si>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</si>
  <si>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</si>
  <si>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</si>
  <si>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</si>
  <si>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</si>
  <si>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</si>
  <si>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</si>
  <si>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</si>
  <si>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</si>
  <si>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</si>
  <si>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</si>
  <si>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</si>
  <si>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</si>
  <si>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</si>
  <si>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</si>
  <si>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</si>
  <si>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</si>
  <si>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</si>
  <si>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</si>
  <si>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</si>
  <si>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</si>
  <si>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</si>
  <si>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</si>
  <si>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</si>
  <si>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</si>
  <si>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</si>
  <si>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</si>
  <si>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</si>
  <si>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</si>
  <si>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</si>
  <si>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</si>
  <si>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</si>
  <si>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</si>
  <si>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</si>
  <si>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</si>
  <si>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</si>
  <si>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</si>
  <si>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</si>
  <si>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</si>
  <si>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</si>
  <si>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</si>
  <si>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</si>
  <si>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</si>
  <si>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</si>
  <si>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</si>
  <si>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</si>
  <si>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</si>
  <si>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</si>
  <si>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</si>
  <si>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</si>
  <si>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</si>
  <si>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</si>
  <si>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</si>
  <si>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</si>
  <si>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</si>
  <si>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</si>
  <si>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</si>
  <si>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</si>
  <si>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</si>
  <si>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</si>
  <si>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</si>
  <si>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</si>
  <si>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</si>
  <si>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</si>
  <si>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</si>
  <si>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</si>
  <si>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</si>
  <si>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</si>
  <si>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</si>
  <si>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</si>
  <si>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</si>
  <si>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</si>
  <si>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</si>
  <si>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</si>
  <si>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</si>
  <si>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</si>
  <si>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</si>
  <si>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</si>
  <si>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</si>
  <si>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</si>
  <si>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</si>
  <si>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</si>
  <si>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</si>
  <si>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</si>
  <si>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</si>
  <si>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</si>
  <si>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</si>
  <si>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</si>
  <si>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</si>
  <si>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</si>
  <si>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</si>
  <si>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</si>
  <si>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</si>
  <si>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</si>
  <si>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</si>
  <si>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</si>
  <si>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</si>
  <si>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</si>
  <si>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</si>
  <si>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</si>
  <si>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</si>
  <si>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</si>
  <si>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</si>
  <si>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</si>
  <si>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</si>
  <si>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</si>
  <si>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</si>
  <si>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</si>
  <si>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</si>
  <si>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</si>
  <si>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</si>
  <si>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</si>
  <si>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</si>
  <si>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</si>
  <si>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</si>
  <si>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</si>
  <si>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</si>
  <si>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</si>
  <si>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</si>
  <si>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</si>
  <si>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</si>
  <si>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</si>
  <si>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</si>
  <si>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</si>
  <si>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</si>
  <si>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</si>
  <si>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</si>
  <si>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</si>
  <si>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</si>
  <si>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</si>
  <si>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</si>
  <si>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</si>
  <si>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</si>
  <si>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</si>
  <si>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</si>
  <si>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</si>
  <si>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</si>
  <si>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</si>
  <si>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</si>
  <si>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</si>
  <si>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</si>
  <si>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</si>
  <si>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</si>
  <si>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</si>
  <si>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</si>
  <si>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</si>
  <si>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</si>
  <si>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</si>
  <si>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</si>
  <si>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</si>
  <si>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</si>
  <si>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</si>
  <si>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</si>
  <si>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</si>
  <si>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</si>
  <si>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</si>
  <si>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</si>
  <si>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</si>
  <si>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</si>
  <si>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</si>
  <si>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</si>
  <si>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</si>
  <si>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</si>
  <si>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</si>
  <si>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</si>
  <si>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</si>
  <si>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</si>
  <si>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</si>
  <si>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</si>
  <si>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</si>
  <si>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</si>
  <si>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</si>
  <si>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</si>
  <si>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</si>
  <si>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</si>
  <si>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</si>
  <si>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</si>
  <si>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</si>
  <si>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</si>
  <si>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</si>
  <si>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</si>
  <si>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</si>
  <si>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</si>
  <si>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</si>
  <si>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</si>
  <si>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</si>
  <si>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</si>
  <si>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</si>
  <si>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</si>
  <si>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</si>
  <si>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</si>
  <si>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</si>
  <si>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</si>
  <si>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</si>
  <si>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</si>
  <si>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</si>
  <si>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</si>
  <si>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</si>
  <si>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</si>
  <si>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</si>
  <si>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</si>
  <si>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</si>
  <si>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</si>
  <si>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</si>
  <si>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</si>
  <si>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</si>
  <si>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</si>
  <si>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</si>
  <si>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</si>
  <si>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</si>
  <si>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</si>
  <si>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</si>
  <si>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</si>
  <si>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</si>
  <si>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</si>
  <si>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</si>
  <si>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</si>
  <si>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</si>
  <si>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</si>
  <si>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</si>
  <si>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</si>
  <si>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</si>
  <si>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</si>
  <si>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</si>
  <si>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</si>
  <si>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</si>
  <si>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</si>
  <si>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</si>
  <si>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</si>
  <si>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</si>
  <si>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</si>
  <si>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</si>
  <si>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</si>
  <si>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</si>
  <si>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</si>
  <si>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</si>
  <si>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</si>
  <si>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</si>
  <si>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</si>
  <si>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</si>
  <si>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</si>
  <si>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</si>
  <si>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</si>
  <si>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</si>
  <si>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</si>
  <si>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</si>
  <si>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</si>
  <si>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</si>
  <si>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</si>
  <si>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</si>
  <si>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</si>
  <si>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</si>
  <si>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</si>
  <si>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</si>
  <si>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</si>
  <si>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</si>
  <si>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</si>
  <si>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</si>
  <si>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</si>
  <si>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</si>
  <si>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</si>
  <si>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</si>
  <si>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</si>
  <si>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</si>
  <si>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</si>
  <si>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</si>
  <si>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</si>
  <si>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</si>
  <si>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</si>
  <si>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</si>
  <si>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</si>
  <si>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</si>
  <si>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</si>
  <si>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</si>
  <si>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</si>
  <si>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</si>
  <si>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</si>
  <si>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</si>
  <si>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</si>
  <si>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</si>
  <si>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</si>
  <si>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</si>
  <si>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</si>
  <si>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</si>
  <si>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</si>
  <si>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</si>
  <si>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</si>
  <si>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</si>
  <si>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</si>
  <si>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</si>
  <si>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</si>
  <si>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</si>
  <si>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</si>
  <si>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</si>
  <si>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</si>
  <si>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</si>
  <si>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</si>
  <si>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</si>
  <si>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</si>
  <si>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</si>
  <si>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</si>
  <si>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</si>
  <si>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</si>
  <si>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</si>
  <si>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</si>
  <si>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</si>
  <si>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</si>
  <si>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</si>
  <si>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</si>
  <si>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</si>
  <si>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</si>
  <si>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</si>
  <si>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</si>
  <si>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</si>
  <si>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</si>
  <si>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</si>
  <si>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</si>
  <si>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</si>
  <si>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</si>
  <si>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</si>
  <si>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</si>
  <si>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</si>
  <si>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</si>
  <si>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</si>
  <si>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</si>
  <si>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</si>
  <si>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</si>
  <si>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</si>
  <si>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</si>
  <si>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</si>
  <si>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</si>
  <si>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</si>
  <si>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</si>
  <si>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</si>
  <si>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</si>
  <si>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</si>
  <si>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</si>
  <si>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</si>
  <si>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</si>
  <si>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</si>
  <si>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</si>
  <si>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</si>
  <si>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</si>
  <si>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</si>
  <si>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</si>
  <si>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</si>
  <si>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</si>
  <si>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</si>
  <si>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</si>
  <si>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</si>
  <si>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</si>
  <si>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</si>
  <si>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</si>
  <si>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</si>
  <si>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</si>
  <si>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</si>
  <si>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</si>
  <si>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</si>
  <si>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</si>
  <si>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</si>
  <si>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</si>
  <si>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</si>
  <si>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</si>
  <si>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</si>
  <si>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</si>
  <si>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</si>
  <si>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</si>
  <si>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</si>
  <si>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</si>
  <si>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</si>
  <si>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</si>
  <si>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</si>
  <si>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</si>
  <si>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</si>
  <si>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</si>
  <si>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</si>
  <si>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</si>
  <si>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</si>
  <si>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</si>
  <si>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</si>
  <si>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</si>
  <si>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</si>
  <si>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</si>
  <si>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</si>
  <si>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</si>
  <si>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</si>
  <si>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</si>
  <si>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</si>
  <si>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</si>
  <si>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</si>
  <si>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</si>
  <si>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</si>
  <si>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</si>
  <si>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</si>
  <si>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</si>
  <si>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</si>
  <si>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</si>
  <si>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</si>
  <si>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</si>
  <si>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</si>
  <si>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</si>
  <si>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</si>
  <si>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</si>
  <si>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</si>
  <si>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</si>
  <si>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</si>
  <si>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</si>
  <si>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</si>
  <si>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</si>
  <si>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</si>
  <si>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</si>
  <si>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</si>
  <si>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</si>
  <si>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</si>
  <si>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</si>
  <si>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</si>
  <si>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</si>
  <si>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</si>
  <si>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</si>
  <si>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</si>
  <si>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</si>
  <si>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</si>
  <si>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</si>
  <si>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</si>
  <si>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</si>
  <si>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</si>
  <si>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</si>
  <si>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</si>
  <si>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</si>
  <si>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</si>
  <si>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</si>
  <si>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</si>
  <si>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</si>
  <si>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</si>
  <si>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</si>
  <si>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</si>
  <si>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</si>
  <si>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</si>
  <si>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</si>
  <si>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</si>
  <si>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</si>
  <si>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</si>
  <si>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</si>
  <si>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</si>
  <si>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</si>
  <si>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</si>
  <si>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</si>
  <si>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</si>
  <si>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</si>
  <si>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</si>
  <si>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</si>
  <si>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</si>
  <si>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</si>
  <si>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</si>
  <si>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</si>
  <si>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</si>
  <si>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</si>
  <si>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</si>
  <si>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</si>
  <si>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</si>
  <si>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</si>
  <si>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</si>
  <si>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</si>
  <si>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</si>
  <si>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</si>
  <si>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</si>
  <si>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</si>
  <si>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</si>
  <si>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</si>
  <si>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</si>
  <si>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</si>
  <si>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</si>
  <si>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</si>
  <si>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</si>
  <si>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</si>
  <si>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</si>
  <si>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</si>
  <si>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</si>
  <si>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</si>
  <si>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</si>
  <si>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</si>
  <si>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</si>
  <si>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</si>
  <si>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</si>
  <si>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</si>
  <si>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</si>
  <si>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</si>
  <si>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</si>
  <si>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</si>
  <si>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</si>
  <si>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</si>
  <si>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</si>
  <si>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</si>
  <si>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</si>
  <si>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</si>
  <si>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</si>
  <si>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</si>
  <si>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</si>
  <si>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</si>
  <si>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</si>
  <si>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</si>
  <si>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</si>
  <si>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</si>
  <si>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</si>
  <si>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</si>
  <si>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</si>
  <si>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</si>
  <si>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</si>
  <si>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</si>
  <si>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</si>
  <si>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</si>
  <si>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</si>
  <si>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</si>
  <si>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</si>
  <si>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</si>
  <si>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</si>
  <si>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</si>
  <si>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</si>
  <si>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</si>
  <si>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</si>
  <si>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</si>
  <si>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</si>
  <si>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</si>
  <si>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</si>
  <si>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</si>
  <si>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</si>
  <si>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</si>
  <si>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</si>
  <si>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</si>
  <si>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</si>
  <si>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</si>
  <si>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</si>
  <si>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</si>
  <si>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</si>
  <si>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</si>
  <si>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</si>
  <si>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</si>
  <si>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</si>
  <si>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</si>
  <si>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</si>
  <si>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</si>
  <si>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</si>
  <si>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</si>
  <si>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</si>
  <si>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</si>
  <si>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</si>
  <si>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</si>
  <si>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</si>
  <si>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</si>
  <si>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</si>
  <si>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</si>
  <si>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</si>
  <si>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</si>
  <si>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</si>
  <si>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</si>
  <si>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</si>
  <si>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</si>
  <si>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</si>
  <si>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</si>
  <si>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</si>
  <si>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</si>
  <si>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</si>
  <si>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</si>
  <si>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</si>
  <si>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</si>
  <si>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</si>
  <si>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</si>
  <si>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</si>
  <si>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</si>
  <si>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</si>
  <si>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</si>
  <si>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</si>
  <si>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</si>
  <si>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</si>
  <si>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</si>
  <si>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</si>
  <si>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</si>
  <si>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</si>
  <si>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</si>
  <si>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</si>
  <si>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</si>
  <si>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</si>
  <si>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</si>
  <si>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</si>
  <si>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</si>
  <si>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</si>
  <si>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</si>
  <si>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</si>
  <si>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</si>
  <si>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</si>
  <si>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</si>
  <si>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</si>
  <si>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</si>
  <si>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</si>
  <si>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</si>
  <si>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</si>
  <si>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</si>
  <si>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Параћин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</si>
</sst>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540</c:v>
                </c:pt>
                <c:pt idx="1">
                  <c:v>741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643</c:v>
                </c:pt>
                <c:pt idx="1">
                  <c:v>761</c:v>
                </c:pt>
                <c:pt idx="2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5281</c:v>
                </c:pt>
                <c:pt idx="1">
                  <c:v>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598</c:v>
                </c:pt>
                <c:pt idx="1">
                  <c:v>566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43</c:v>
                </c:pt>
                <c:pt idx="1">
                  <c:v>41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197</c:v>
                </c:pt>
                <c:pt idx="1">
                  <c:v>224</c:v>
                </c:pt>
                <c:pt idx="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42</c:v>
                </c:pt>
                <c:pt idx="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189.59299999999999</c:v>
                </c:pt>
                <c:pt idx="1">
                  <c:v>231.68100000000001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12116</c:v>
                </c:pt>
                <c:pt idx="1">
                  <c:v>11271</c:v>
                </c:pt>
                <c:pt idx="2">
                  <c:v>10923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9749632"/>
        <c:axId val="290332032"/>
      </c:barChart>
      <c:catAx>
        <c:axId val="2897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332032"/>
        <c:crosses val="autoZero"/>
        <c:auto val="1"/>
        <c:lblAlgn val="ctr"/>
        <c:lblOffset val="100"/>
        <c:noMultiLvlLbl val="0"/>
      </c:catAx>
      <c:valAx>
        <c:axId val="29033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7496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20.9</c:v>
                </c:pt>
                <c:pt idx="1">
                  <c:v>14.9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848320"/>
        <c:axId val="309850112"/>
      </c:barChart>
      <c:catAx>
        <c:axId val="30984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850112"/>
        <c:crosses val="autoZero"/>
        <c:auto val="1"/>
        <c:lblAlgn val="ctr"/>
        <c:lblOffset val="100"/>
        <c:noMultiLvlLbl val="0"/>
      </c:catAx>
      <c:valAx>
        <c:axId val="30985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84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16.06479255016832</c:v>
                </c:pt>
                <c:pt idx="1">
                  <c:v>58.905696672933146</c:v>
                </c:pt>
                <c:pt idx="2">
                  <c:v>25.02951077689853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144</c:v>
                </c:pt>
                <c:pt idx="1">
                  <c:v>208</c:v>
                </c:pt>
                <c:pt idx="2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38</c:v>
                </c:pt>
                <c:pt idx="1">
                  <c:v>34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0922240"/>
        <c:axId val="311150080"/>
      </c:barChart>
      <c:catAx>
        <c:axId val="31092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150080"/>
        <c:crosses val="autoZero"/>
        <c:auto val="1"/>
        <c:lblAlgn val="ctr"/>
        <c:lblOffset val="100"/>
        <c:noMultiLvlLbl val="0"/>
      </c:catAx>
      <c:valAx>
        <c:axId val="3111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092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2493568"/>
        <c:axId val="312495488"/>
      </c:barChart>
      <c:catAx>
        <c:axId val="3124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495488"/>
        <c:crosses val="autoZero"/>
        <c:auto val="1"/>
        <c:lblAlgn val="ctr"/>
        <c:lblOffset val="100"/>
        <c:noMultiLvlLbl val="0"/>
      </c:catAx>
      <c:valAx>
        <c:axId val="312495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24935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91.2</c:v>
                </c:pt>
                <c:pt idx="1">
                  <c:v>85</c:v>
                </c:pt>
                <c:pt idx="2">
                  <c:v>96.6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86.6</c:v>
                </c:pt>
                <c:pt idx="1">
                  <c:v>98</c:v>
                </c:pt>
                <c:pt idx="2">
                  <c:v>90.7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3082240"/>
        <c:axId val="313084928"/>
      </c:barChart>
      <c:catAx>
        <c:axId val="31308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084928"/>
        <c:crosses val="autoZero"/>
        <c:auto val="1"/>
        <c:lblAlgn val="ctr"/>
        <c:lblOffset val="100"/>
        <c:noMultiLvlLbl val="0"/>
      </c:catAx>
      <c:valAx>
        <c:axId val="313084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082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673</c:v>
                </c:pt>
                <c:pt idx="1">
                  <c:v>590</c:v>
                </c:pt>
                <c:pt idx="2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3619968"/>
        <c:axId val="313621504"/>
      </c:barChart>
      <c:catAx>
        <c:axId val="31361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21504"/>
        <c:crosses val="autoZero"/>
        <c:auto val="1"/>
        <c:lblAlgn val="ctr"/>
        <c:lblOffset val="100"/>
        <c:noMultiLvlLbl val="0"/>
      </c:catAx>
      <c:valAx>
        <c:axId val="3136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1996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63</c:v>
                </c:pt>
                <c:pt idx="1">
                  <c:v>48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25</c:v>
                </c:pt>
                <c:pt idx="1">
                  <c:v>45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073088"/>
        <c:axId val="314074624"/>
      </c:barChart>
      <c:catAx>
        <c:axId val="3140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074624"/>
        <c:crosses val="autoZero"/>
        <c:auto val="1"/>
        <c:lblAlgn val="ctr"/>
        <c:lblOffset val="100"/>
        <c:noMultiLvlLbl val="0"/>
      </c:catAx>
      <c:valAx>
        <c:axId val="31407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073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115</c:v>
                </c:pt>
                <c:pt idx="1">
                  <c:v>163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184</c:v>
                </c:pt>
                <c:pt idx="1">
                  <c:v>233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045376"/>
        <c:axId val="315046912"/>
      </c:barChart>
      <c:catAx>
        <c:axId val="3150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46912"/>
        <c:crosses val="autoZero"/>
        <c:auto val="1"/>
        <c:lblAlgn val="ctr"/>
        <c:lblOffset val="100"/>
        <c:noMultiLvlLbl val="0"/>
      </c:catAx>
      <c:valAx>
        <c:axId val="31504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45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1.8996196388755302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2.1925414243868313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2.282166746819394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2.4570454247365889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2.4963931272679578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2.5619726314869062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2.7543391771958201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3.1893498885148426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3.1718620207231236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3.3839024176977222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3.5238053600314783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3.6505924015214442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4.2320640055961176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4.6867485681808239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3.9303982861889559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2.2996546146111139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1.8515280024483014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1.2700563983736284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5973632"/>
        <c:axId val="315975552"/>
      </c:barChart>
      <c:catAx>
        <c:axId val="3159736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5975552"/>
        <c:crosses val="autoZero"/>
        <c:auto val="1"/>
        <c:lblAlgn val="ctr"/>
        <c:lblOffset val="100"/>
        <c:noMultiLvlLbl val="0"/>
      </c:catAx>
      <c:valAx>
        <c:axId val="3159755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5973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1.9324093909850042</c:v>
                </c:pt>
                <c:pt idx="1">
                  <c:v>2.3433742840904119</c:v>
                </c:pt>
                <c:pt idx="2">
                  <c:v>2.4570454247365889</c:v>
                </c:pt>
                <c:pt idx="3">
                  <c:v>2.5029510776898527</c:v>
                </c:pt>
                <c:pt idx="4">
                  <c:v>2.5576006645389762</c:v>
                </c:pt>
                <c:pt idx="5">
                  <c:v>2.7368513094041007</c:v>
                </c:pt>
                <c:pt idx="6">
                  <c:v>2.9139159707952609</c:v>
                </c:pt>
                <c:pt idx="7">
                  <c:v>3.184977921566913</c:v>
                </c:pt>
                <c:pt idx="8">
                  <c:v>3.1106544834521048</c:v>
                </c:pt>
                <c:pt idx="9">
                  <c:v>3.3664145499060028</c:v>
                </c:pt>
                <c:pt idx="10">
                  <c:v>3.0210291610195426</c:v>
                </c:pt>
                <c:pt idx="11">
                  <c:v>3.2527434092598262</c:v>
                </c:pt>
                <c:pt idx="12">
                  <c:v>3.7948673108031303</c:v>
                </c:pt>
                <c:pt idx="13">
                  <c:v>4.1708564683250993</c:v>
                </c:pt>
                <c:pt idx="14">
                  <c:v>3.3620425829580727</c:v>
                </c:pt>
                <c:pt idx="15">
                  <c:v>1.6700913741092116</c:v>
                </c:pt>
                <c:pt idx="16">
                  <c:v>1.1039216543522932</c:v>
                </c:pt>
                <c:pt idx="17">
                  <c:v>0.68421282735102518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6346752"/>
        <c:axId val="316440960"/>
      </c:barChart>
      <c:catAx>
        <c:axId val="3163467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6440960"/>
        <c:crosses val="autoZero"/>
        <c:auto val="1"/>
        <c:lblAlgn val="ctr"/>
        <c:lblOffset val="100"/>
        <c:noMultiLvlLbl val="0"/>
      </c:catAx>
      <c:valAx>
        <c:axId val="3164409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346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0.17397187454694824</c:v>
                </c:pt>
                <c:pt idx="1">
                  <c:v>0.2384358607534573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1.8315372348137051</c:v>
                </c:pt>
                <c:pt idx="1">
                  <c:v>0.61463466327557881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F2-4601-B617-3F3F3B8B58F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6F2-4601-B617-3F3F3B8B58F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9.5539554438699081</c:v>
                </c:pt>
                <c:pt idx="1">
                  <c:v>4.8534944100037096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6F2-4601-B617-3F3F3B8B58F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6F2-4601-B617-3F3F3B8B58F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25.216256705165996</c:v>
                </c:pt>
                <c:pt idx="1">
                  <c:v>23.520373019657711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6F2-4601-B617-3F3F3B8B58F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6F2-4601-B617-3F3F3B8B58F8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47.040061856666505</c:v>
                </c:pt>
                <c:pt idx="1">
                  <c:v>55.677422773273989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66F2-4601-B617-3F3F3B8B58F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66F2-4601-B617-3F3F3B8B58F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4.9147054559512879</c:v>
                </c:pt>
                <c:pt idx="1">
                  <c:v>5.0866316960737556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66F2-4601-B617-3F3F3B8B58F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66F2-4601-B617-3F3F3B8B58F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11.269511428985647</c:v>
                </c:pt>
                <c:pt idx="1">
                  <c:v>10.009007576961796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7380096"/>
        <c:axId val="317381632"/>
      </c:barChart>
      <c:catAx>
        <c:axId val="31738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7381632"/>
        <c:crosses val="autoZero"/>
        <c:auto val="1"/>
        <c:lblAlgn val="ctr"/>
        <c:lblOffset val="100"/>
        <c:noMultiLvlLbl val="0"/>
      </c:catAx>
      <c:valAx>
        <c:axId val="317381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73800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E77-4C33-9977-76913E15D7D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E77-4C33-9977-76913E15D7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31.324602522592183</c:v>
                </c:pt>
                <c:pt idx="1">
                  <c:v>26.593546336035605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E77-4C33-9977-76913E15D7D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E77-4C33-9977-76913E15D7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30.652877784758132</c:v>
                </c:pt>
                <c:pt idx="1">
                  <c:v>36.533672442113073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E77-4C33-9977-76913E15D7D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E77-4C33-9977-76913E15D7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37.785724641183009</c:v>
                </c:pt>
                <c:pt idx="1">
                  <c:v>36.570762464896944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0.23679505146667953</c:v>
                </c:pt>
                <c:pt idx="1">
                  <c:v>0.3020187569543793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8191488"/>
        <c:axId val="318201856"/>
      </c:barChart>
      <c:catAx>
        <c:axId val="31819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8201856"/>
        <c:crosses val="autoZero"/>
        <c:auto val="1"/>
        <c:lblAlgn val="ctr"/>
        <c:lblOffset val="100"/>
        <c:noMultiLvlLbl val="0"/>
      </c:catAx>
      <c:valAx>
        <c:axId val="318201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8191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3344</c:v>
                </c:pt>
                <c:pt idx="1">
                  <c:v>3109</c:v>
                </c:pt>
                <c:pt idx="2">
                  <c:v>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2437</c:v>
                </c:pt>
                <c:pt idx="1">
                  <c:v>2220</c:v>
                </c:pt>
                <c:pt idx="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27</c:v>
                </c:pt>
                <c:pt idx="3">
                  <c:v>44</c:v>
                </c:pt>
                <c:pt idx="4">
                  <c:v>48</c:v>
                </c:pt>
                <c:pt idx="5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17</c:v>
                </c:pt>
                <c:pt idx="3">
                  <c:v>8</c:v>
                </c:pt>
                <c:pt idx="4">
                  <c:v>15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9139840"/>
        <c:axId val="319141376"/>
      </c:barChart>
      <c:catAx>
        <c:axId val="319139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41376"/>
        <c:crosses val="autoZero"/>
        <c:auto val="1"/>
        <c:lblAlgn val="ctr"/>
        <c:lblOffset val="100"/>
        <c:noMultiLvlLbl val="0"/>
      </c:catAx>
      <c:valAx>
        <c:axId val="319141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3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1.24</c:v>
                </c:pt>
                <c:pt idx="1">
                  <c:v>0.34</c:v>
                </c:pt>
                <c:pt idx="3">
                  <c:v>0.77</c:v>
                </c:pt>
                <c:pt idx="4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9227008"/>
        <c:axId val="319236736"/>
      </c:barChart>
      <c:catAx>
        <c:axId val="31922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236736"/>
        <c:crosses val="autoZero"/>
        <c:auto val="1"/>
        <c:lblAlgn val="ctr"/>
        <c:lblOffset val="100"/>
        <c:noMultiLvlLbl val="0"/>
      </c:catAx>
      <c:valAx>
        <c:axId val="3192367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227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25</c:v>
                </c:pt>
                <c:pt idx="1">
                  <c:v>64.374472192061774</c:v>
                </c:pt>
                <c:pt idx="2">
                  <c:v>13.035551504102097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75</c:v>
                </c:pt>
                <c:pt idx="1">
                  <c:v>35.625527807938226</c:v>
                </c:pt>
                <c:pt idx="2">
                  <c:v>86.964448495897912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9253888"/>
        <c:axId val="319259776"/>
      </c:barChart>
      <c:catAx>
        <c:axId val="319253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259776"/>
        <c:crosses val="autoZero"/>
        <c:auto val="1"/>
        <c:lblAlgn val="ctr"/>
        <c:lblOffset val="100"/>
        <c:noMultiLvlLbl val="0"/>
      </c:catAx>
      <c:valAx>
        <c:axId val="319259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253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193</c:v>
                </c:pt>
                <c:pt idx="1">
                  <c:v>156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186</c:v>
                </c:pt>
                <c:pt idx="1">
                  <c:v>179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284736"/>
        <c:axId val="319286656"/>
      </c:barChart>
      <c:catAx>
        <c:axId val="31928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286656"/>
        <c:crosses val="autoZero"/>
        <c:auto val="1"/>
        <c:lblAlgn val="ctr"/>
        <c:lblOffset val="100"/>
        <c:noMultiLvlLbl val="0"/>
      </c:catAx>
      <c:valAx>
        <c:axId val="319286656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928473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505</c:v>
                </c:pt>
                <c:pt idx="1">
                  <c:v>622</c:v>
                </c:pt>
                <c:pt idx="2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499</c:v>
                </c:pt>
                <c:pt idx="1">
                  <c:v>644</c:v>
                </c:pt>
                <c:pt idx="2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915904"/>
        <c:axId val="319917440"/>
      </c:barChart>
      <c:catAx>
        <c:axId val="3199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917440"/>
        <c:crosses val="autoZero"/>
        <c:auto val="1"/>
        <c:lblAlgn val="ctr"/>
        <c:lblOffset val="100"/>
        <c:noMultiLvlLbl val="0"/>
      </c:catAx>
      <c:valAx>
        <c:axId val="31991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9915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25.095347063310452</c:v>
                </c:pt>
                <c:pt idx="1">
                  <c:v>28.564798700545307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25.769132977370962</c:v>
                </c:pt>
                <c:pt idx="1">
                  <c:v>27.775844065436829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15.789473684210526</c:v>
                </c:pt>
                <c:pt idx="1">
                  <c:v>17.71667246780369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13.285024154589372</c:v>
                </c:pt>
                <c:pt idx="1">
                  <c:v>14.839308504466874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9.3312992626493774</c:v>
                </c:pt>
                <c:pt idx="1">
                  <c:v>6.8221371388792207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10.729722857869312</c:v>
                </c:pt>
                <c:pt idx="1">
                  <c:v>4.2812391228680822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0270336"/>
        <c:axId val="320273024"/>
      </c:barChart>
      <c:catAx>
        <c:axId val="32027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73024"/>
        <c:crosses val="autoZero"/>
        <c:auto val="1"/>
        <c:lblAlgn val="ctr"/>
        <c:lblOffset val="100"/>
        <c:noMultiLvlLbl val="0"/>
      </c:catAx>
      <c:valAx>
        <c:axId val="3202730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2703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51.19</c:v>
                </c:pt>
                <c:pt idx="1">
                  <c:v>41.41</c:v>
                </c:pt>
                <c:pt idx="2">
                  <c:v>6.1</c:v>
                </c:pt>
                <c:pt idx="3">
                  <c:v>0.93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55.18</c:v>
                </c:pt>
                <c:pt idx="1">
                  <c:v>36.74</c:v>
                </c:pt>
                <c:pt idx="2">
                  <c:v>6.69</c:v>
                </c:pt>
                <c:pt idx="3">
                  <c:v>0.93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0438272"/>
        <c:axId val="320439808"/>
      </c:barChart>
      <c:catAx>
        <c:axId val="3204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439808"/>
        <c:crosses val="autoZero"/>
        <c:auto val="1"/>
        <c:lblAlgn val="ctr"/>
        <c:lblOffset val="100"/>
        <c:noMultiLvlLbl val="0"/>
      </c:catAx>
      <c:valAx>
        <c:axId val="320439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438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49204</c:v>
                </c:pt>
                <c:pt idx="1">
                  <c:v>52421</c:v>
                </c:pt>
                <c:pt idx="2">
                  <c:v>59044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0697088"/>
        <c:axId val="320699008"/>
      </c:barChart>
      <c:catAx>
        <c:axId val="3206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699008"/>
        <c:crosses val="autoZero"/>
        <c:auto val="1"/>
        <c:lblAlgn val="ctr"/>
        <c:lblOffset val="100"/>
        <c:noMultiLvlLbl val="0"/>
      </c:catAx>
      <c:valAx>
        <c:axId val="32069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69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5483</c:v>
                </c:pt>
                <c:pt idx="1">
                  <c:v>5713</c:v>
                </c:pt>
                <c:pt idx="2">
                  <c:v>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7079</c:v>
                </c:pt>
                <c:pt idx="1">
                  <c:v>7293</c:v>
                </c:pt>
                <c:pt idx="2">
                  <c:v>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246336"/>
        <c:axId val="321249280"/>
      </c:barChart>
      <c:catAx>
        <c:axId val="3212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249280"/>
        <c:crosses val="autoZero"/>
        <c:auto val="1"/>
        <c:lblAlgn val="ctr"/>
        <c:lblOffset val="100"/>
        <c:noMultiLvlLbl val="0"/>
      </c:catAx>
      <c:valAx>
        <c:axId val="3212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246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21.8</c:v>
                </c:pt>
                <c:pt idx="1">
                  <c:v>27</c:v>
                </c:pt>
                <c:pt idx="2">
                  <c:v>7.1</c:v>
                </c:pt>
                <c:pt idx="3">
                  <c:v>44.1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53.4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68.783068783068785</c:v>
                </c:pt>
                <c:pt idx="1">
                  <c:v>83.119158878504678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31.216931216931215</c:v>
                </c:pt>
                <c:pt idx="1">
                  <c:v>16.880841121495326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2341504"/>
        <c:axId val="322502656"/>
      </c:barChart>
      <c:catAx>
        <c:axId val="322341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502656"/>
        <c:crosses val="autoZero"/>
        <c:auto val="1"/>
        <c:lblAlgn val="ctr"/>
        <c:lblOffset val="100"/>
        <c:noMultiLvlLbl val="0"/>
      </c:catAx>
      <c:valAx>
        <c:axId val="3225026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3415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34.5</c:v>
                </c:pt>
                <c:pt idx="1">
                  <c:v>39.9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638976"/>
        <c:axId val="322675072"/>
      </c:barChart>
      <c:catAx>
        <c:axId val="32263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675072"/>
        <c:crosses val="autoZero"/>
        <c:auto val="1"/>
        <c:lblAlgn val="ctr"/>
        <c:lblOffset val="100"/>
        <c:noMultiLvlLbl val="0"/>
      </c:catAx>
      <c:valAx>
        <c:axId val="32267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638976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22.2</c:v>
                </c:pt>
                <c:pt idx="1">
                  <c:v>10.3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824448"/>
        <c:axId val="322835968"/>
      </c:barChart>
      <c:catAx>
        <c:axId val="3228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835968"/>
        <c:crosses val="autoZero"/>
        <c:auto val="1"/>
        <c:lblAlgn val="ctr"/>
        <c:lblOffset val="100"/>
        <c:noMultiLvlLbl val="0"/>
      </c:catAx>
      <c:valAx>
        <c:axId val="32283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824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6.41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5.38</c:v>
                </c:pt>
                <c:pt idx="1">
                  <c:v>11.17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2928640"/>
        <c:axId val="322930176"/>
      </c:barChart>
      <c:catAx>
        <c:axId val="3229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930176"/>
        <c:crosses val="autoZero"/>
        <c:auto val="1"/>
        <c:lblAlgn val="ctr"/>
        <c:lblOffset val="100"/>
        <c:noMultiLvlLbl val="0"/>
      </c:catAx>
      <c:valAx>
        <c:axId val="32293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29286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3542</c:v>
                </c:pt>
                <c:pt idx="1">
                  <c:v>3756</c:v>
                </c:pt>
                <c:pt idx="2">
                  <c:v>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1019</c:v>
                </c:pt>
                <c:pt idx="1">
                  <c:v>4009</c:v>
                </c:pt>
                <c:pt idx="2">
                  <c:v>9670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458176"/>
        <c:axId val="290546816"/>
      </c:barChart>
      <c:catAx>
        <c:axId val="32345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546816"/>
        <c:crosses val="autoZero"/>
        <c:auto val="1"/>
        <c:lblAlgn val="ctr"/>
        <c:lblOffset val="100"/>
        <c:noMultiLvlLbl val="0"/>
      </c:catAx>
      <c:valAx>
        <c:axId val="290546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345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8691</c:v>
                </c:pt>
                <c:pt idx="1">
                  <c:v>7062</c:v>
                </c:pt>
                <c:pt idx="2">
                  <c:v>20490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2629</c:v>
                </c:pt>
                <c:pt idx="1">
                  <c:v>9198</c:v>
                </c:pt>
                <c:pt idx="2">
                  <c:v>24161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683904"/>
        <c:axId val="290714368"/>
      </c:barChart>
      <c:catAx>
        <c:axId val="29068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14368"/>
        <c:crosses val="autoZero"/>
        <c:auto val="1"/>
        <c:lblAlgn val="ctr"/>
        <c:lblOffset val="100"/>
        <c:noMultiLvlLbl val="0"/>
      </c:catAx>
      <c:valAx>
        <c:axId val="290714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0683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2.5</c:v>
                </c:pt>
                <c:pt idx="1">
                  <c:v>1.9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2.2999999999999998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0818688"/>
        <c:axId val="290824576"/>
      </c:barChart>
      <c:catAx>
        <c:axId val="29081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824576"/>
        <c:crosses val="autoZero"/>
        <c:auto val="1"/>
        <c:lblAlgn val="ctr"/>
        <c:lblOffset val="100"/>
        <c:noMultiLvlLbl val="0"/>
      </c:catAx>
      <c:valAx>
        <c:axId val="290824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0818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21.5</c:v>
                </c:pt>
                <c:pt idx="1">
                  <c:v>22.8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29.4</c:v>
                </c:pt>
                <c:pt idx="1">
                  <c:v>30.8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0982144"/>
        <c:axId val="290996224"/>
      </c:barChart>
      <c:catAx>
        <c:axId val="2909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0996224"/>
        <c:crosses val="autoZero"/>
        <c:auto val="1"/>
        <c:lblAlgn val="ctr"/>
        <c:lblOffset val="100"/>
        <c:noMultiLvlLbl val="0"/>
      </c:catAx>
      <c:valAx>
        <c:axId val="29099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09821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11284.14</c:v>
                </c:pt>
                <c:pt idx="1">
                  <c:v>11477.7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039104"/>
        <c:axId val="291040640"/>
      </c:barChart>
      <c:catAx>
        <c:axId val="29103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040640"/>
        <c:crosses val="autoZero"/>
        <c:auto val="1"/>
        <c:lblAlgn val="ctr"/>
        <c:lblOffset val="100"/>
        <c:noMultiLvlLbl val="0"/>
      </c:catAx>
      <c:valAx>
        <c:axId val="29104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039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133</c:v>
                </c:pt>
                <c:pt idx="1">
                  <c:v>135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108</c:v>
                </c:pt>
                <c:pt idx="1">
                  <c:v>104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456896"/>
        <c:axId val="291458432"/>
      </c:barChart>
      <c:catAx>
        <c:axId val="2914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58432"/>
        <c:crosses val="autoZero"/>
        <c:auto val="1"/>
        <c:lblAlgn val="ctr"/>
        <c:lblOffset val="100"/>
        <c:noMultiLvlLbl val="0"/>
      </c:catAx>
      <c:valAx>
        <c:axId val="2914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56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E4A-4D4E-B8C6-6762DD954694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E4A-4D4E-B8C6-6762DD95469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17.5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E4A-4D4E-B8C6-6762DD95469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E4A-4D4E-B8C6-6762DD95469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56.5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E4A-4D4E-B8C6-6762DD95469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540</c:v>
                </c:pt>
                <c:pt idx="1">
                  <c:v>741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643</c:v>
                </c:pt>
                <c:pt idx="1">
                  <c:v>761</c:v>
                </c:pt>
                <c:pt idx="2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299136"/>
        <c:axId val="292300672"/>
      </c:barChart>
      <c:catAx>
        <c:axId val="2922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00672"/>
        <c:crosses val="autoZero"/>
        <c:auto val="1"/>
        <c:lblAlgn val="ctr"/>
        <c:lblOffset val="100"/>
        <c:noMultiLvlLbl val="0"/>
      </c:catAx>
      <c:valAx>
        <c:axId val="29230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299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144</c:v>
                </c:pt>
                <c:pt idx="1">
                  <c:v>208</c:v>
                </c:pt>
                <c:pt idx="2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38</c:v>
                </c:pt>
                <c:pt idx="1">
                  <c:v>34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327424"/>
        <c:axId val="292328960"/>
      </c:barChart>
      <c:catAx>
        <c:axId val="2923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8960"/>
        <c:crosses val="autoZero"/>
        <c:auto val="1"/>
        <c:lblAlgn val="ctr"/>
        <c:lblOffset val="100"/>
        <c:noMultiLvlLbl val="0"/>
      </c:catAx>
      <c:valAx>
        <c:axId val="2923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7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3344</c:v>
                </c:pt>
                <c:pt idx="1">
                  <c:v>3109</c:v>
                </c:pt>
                <c:pt idx="2">
                  <c:v>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2437</c:v>
                </c:pt>
                <c:pt idx="1">
                  <c:v>2220</c:v>
                </c:pt>
                <c:pt idx="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650368"/>
        <c:axId val="293037184"/>
      </c:barChart>
      <c:catAx>
        <c:axId val="29265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037184"/>
        <c:crosses val="autoZero"/>
        <c:auto val="1"/>
        <c:lblAlgn val="ctr"/>
        <c:lblOffset val="100"/>
        <c:noMultiLvlLbl val="0"/>
      </c:catAx>
      <c:valAx>
        <c:axId val="2930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50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53.4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55D-453D-B994-915B485F64F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55D-453D-B994-915B485F64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17.5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55D-453D-B994-915B485F64F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55D-453D-B994-915B485F64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56.5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55D-453D-B994-915B485F64F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55D-453D-B994-915B485F64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93499264"/>
        <c:axId val="293500800"/>
      </c:barChart>
      <c:catAx>
        <c:axId val="29349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3500800"/>
        <c:crosses val="autoZero"/>
        <c:auto val="1"/>
        <c:lblAlgn val="ctr"/>
        <c:lblOffset val="100"/>
        <c:noMultiLvlLbl val="0"/>
      </c:catAx>
      <c:valAx>
        <c:axId val="293500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34992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93679104"/>
        <c:axId val="293680640"/>
      </c:barChart>
      <c:catAx>
        <c:axId val="29367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3680640"/>
        <c:crosses val="autoZero"/>
        <c:auto val="1"/>
        <c:lblAlgn val="ctr"/>
        <c:lblOffset val="100"/>
        <c:noMultiLvlLbl val="0"/>
      </c:catAx>
      <c:valAx>
        <c:axId val="29368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367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191</c:v>
                </c:pt>
                <c:pt idx="1">
                  <c:v>492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129</c:v>
                </c:pt>
                <c:pt idx="1">
                  <c:v>449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064512"/>
        <c:axId val="294066048"/>
      </c:barChart>
      <c:catAx>
        <c:axId val="29406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4066048"/>
        <c:crosses val="autoZero"/>
        <c:auto val="1"/>
        <c:lblAlgn val="ctr"/>
        <c:lblOffset val="100"/>
        <c:noMultiLvlLbl val="0"/>
      </c:catAx>
      <c:valAx>
        <c:axId val="2940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064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48</c:v>
                </c:pt>
                <c:pt idx="1">
                  <c:v>136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34</c:v>
                </c:pt>
                <c:pt idx="1">
                  <c:v>108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223872"/>
        <c:axId val="294225408"/>
      </c:barChart>
      <c:catAx>
        <c:axId val="29422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4225408"/>
        <c:crosses val="autoZero"/>
        <c:auto val="1"/>
        <c:lblAlgn val="ctr"/>
        <c:lblOffset val="100"/>
        <c:noMultiLvlLbl val="0"/>
      </c:catAx>
      <c:valAx>
        <c:axId val="29422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22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5281</c:v>
                </c:pt>
                <c:pt idx="1">
                  <c:v>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296960"/>
        <c:axId val="294298752"/>
      </c:barChart>
      <c:catAx>
        <c:axId val="29429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4298752"/>
        <c:crosses val="autoZero"/>
        <c:auto val="1"/>
        <c:lblAlgn val="ctr"/>
        <c:lblOffset val="100"/>
        <c:noMultiLvlLbl val="0"/>
      </c:catAx>
      <c:valAx>
        <c:axId val="29429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598</c:v>
                </c:pt>
                <c:pt idx="1">
                  <c:v>566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360192"/>
        <c:axId val="294361728"/>
      </c:barChart>
      <c:catAx>
        <c:axId val="2943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61728"/>
        <c:crosses val="autoZero"/>
        <c:auto val="1"/>
        <c:lblAlgn val="ctr"/>
        <c:lblOffset val="100"/>
        <c:noMultiLvlLbl val="0"/>
      </c:catAx>
      <c:valAx>
        <c:axId val="29436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6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38.4</c:v>
                </c:pt>
                <c:pt idx="1">
                  <c:v>40.799999999999997</c:v>
                </c:pt>
                <c:pt idx="2">
                  <c:v>43.8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14</c:v>
                </c:pt>
                <c:pt idx="1">
                  <c:v>20.100000000000001</c:v>
                </c:pt>
                <c:pt idx="2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47.6</c:v>
                </c:pt>
                <c:pt idx="1">
                  <c:v>39.1</c:v>
                </c:pt>
                <c:pt idx="2">
                  <c:v>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43</c:v>
                </c:pt>
                <c:pt idx="1">
                  <c:v>41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683776"/>
        <c:axId val="294685312"/>
      </c:barChart>
      <c:catAx>
        <c:axId val="29468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685312"/>
        <c:crosses val="autoZero"/>
        <c:auto val="1"/>
        <c:lblAlgn val="ctr"/>
        <c:lblOffset val="100"/>
        <c:noMultiLvlLbl val="0"/>
      </c:catAx>
      <c:valAx>
        <c:axId val="294685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68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42</c:v>
                </c:pt>
                <c:pt idx="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769024"/>
        <c:axId val="294770560"/>
      </c:barChart>
      <c:catAx>
        <c:axId val="29476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770560"/>
        <c:crosses val="autoZero"/>
        <c:auto val="1"/>
        <c:lblAlgn val="ctr"/>
        <c:lblOffset val="100"/>
        <c:noMultiLvlLbl val="0"/>
      </c:catAx>
      <c:valAx>
        <c:axId val="29477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76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12116</c:v>
                </c:pt>
                <c:pt idx="1">
                  <c:v>11271</c:v>
                </c:pt>
                <c:pt idx="2">
                  <c:v>10923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975360"/>
        <c:axId val="294976896"/>
      </c:barChart>
      <c:catAx>
        <c:axId val="2949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976896"/>
        <c:crosses val="autoZero"/>
        <c:auto val="1"/>
        <c:lblAlgn val="ctr"/>
        <c:lblOffset val="100"/>
        <c:noMultiLvlLbl val="0"/>
      </c:catAx>
      <c:valAx>
        <c:axId val="29497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97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16.06479255016832</c:v>
                </c:pt>
                <c:pt idx="1">
                  <c:v>58.905696672933146</c:v>
                </c:pt>
                <c:pt idx="2">
                  <c:v>25.02951077689853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6028416"/>
        <c:axId val="296050688"/>
      </c:barChart>
      <c:catAx>
        <c:axId val="2960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050688"/>
        <c:crosses val="autoZero"/>
        <c:auto val="1"/>
        <c:lblAlgn val="ctr"/>
        <c:lblOffset val="100"/>
        <c:noMultiLvlLbl val="0"/>
      </c:catAx>
      <c:valAx>
        <c:axId val="2960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602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6077184"/>
        <c:axId val="296078720"/>
      </c:barChart>
      <c:catAx>
        <c:axId val="2960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078720"/>
        <c:crosses val="autoZero"/>
        <c:auto val="1"/>
        <c:lblAlgn val="ctr"/>
        <c:lblOffset val="100"/>
        <c:noMultiLvlLbl val="0"/>
      </c:catAx>
      <c:valAx>
        <c:axId val="29607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607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91.2</c:v>
                </c:pt>
                <c:pt idx="1">
                  <c:v>85</c:v>
                </c:pt>
                <c:pt idx="2">
                  <c:v>96.6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86.6</c:v>
                </c:pt>
                <c:pt idx="1">
                  <c:v>98</c:v>
                </c:pt>
                <c:pt idx="2">
                  <c:v>90.7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06880"/>
        <c:axId val="296508416"/>
      </c:barChart>
      <c:catAx>
        <c:axId val="29650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08416"/>
        <c:crosses val="autoZero"/>
        <c:auto val="1"/>
        <c:lblAlgn val="ctr"/>
        <c:lblOffset val="100"/>
        <c:noMultiLvlLbl val="0"/>
      </c:catAx>
      <c:valAx>
        <c:axId val="296508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068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673</c:v>
                </c:pt>
                <c:pt idx="1">
                  <c:v>590</c:v>
                </c:pt>
                <c:pt idx="2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549760"/>
        <c:axId val="296666240"/>
      </c:barChart>
      <c:catAx>
        <c:axId val="29654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66240"/>
        <c:crosses val="autoZero"/>
        <c:auto val="1"/>
        <c:lblAlgn val="ctr"/>
        <c:lblOffset val="100"/>
        <c:noMultiLvlLbl val="0"/>
      </c:catAx>
      <c:valAx>
        <c:axId val="29666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49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63</c:v>
                </c:pt>
                <c:pt idx="1">
                  <c:v>48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25</c:v>
                </c:pt>
                <c:pt idx="1">
                  <c:v>45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700544"/>
        <c:axId val="296702336"/>
      </c:barChart>
      <c:catAx>
        <c:axId val="296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02336"/>
        <c:crosses val="autoZero"/>
        <c:auto val="1"/>
        <c:lblAlgn val="ctr"/>
        <c:lblOffset val="100"/>
        <c:noMultiLvlLbl val="0"/>
      </c:catAx>
      <c:valAx>
        <c:axId val="29670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00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115</c:v>
                </c:pt>
                <c:pt idx="1">
                  <c:v>163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184</c:v>
                </c:pt>
                <c:pt idx="1">
                  <c:v>233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712448"/>
        <c:axId val="296837120"/>
      </c:barChart>
      <c:catAx>
        <c:axId val="2967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837120"/>
        <c:crosses val="autoZero"/>
        <c:auto val="1"/>
        <c:lblAlgn val="ctr"/>
        <c:lblOffset val="100"/>
        <c:noMultiLvlLbl val="0"/>
      </c:catAx>
      <c:valAx>
        <c:axId val="29683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12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1.8996196388755302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2.1925414243868313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2.282166746819394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2.4570454247365889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2.4963931272679578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2.5619726314869062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2.7543391771958201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3.1893498885148426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3.1718620207231236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3.3839024176977222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3.5238053600314783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3.6505924015214442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4.2320640055961176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4.6867485681808239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3.9303982861889559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2.2996546146111139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1.8515280024483014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1.2700563983736284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7709952"/>
        <c:axId val="297711488"/>
      </c:barChart>
      <c:catAx>
        <c:axId val="297709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7711488"/>
        <c:crosses val="autoZero"/>
        <c:auto val="1"/>
        <c:lblAlgn val="ctr"/>
        <c:lblOffset val="100"/>
        <c:noMultiLvlLbl val="0"/>
      </c:catAx>
      <c:valAx>
        <c:axId val="2977114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7709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1.9324093909850042</c:v>
                </c:pt>
                <c:pt idx="1">
                  <c:v>2.3433742840904119</c:v>
                </c:pt>
                <c:pt idx="2">
                  <c:v>2.4570454247365889</c:v>
                </c:pt>
                <c:pt idx="3">
                  <c:v>2.5029510776898527</c:v>
                </c:pt>
                <c:pt idx="4">
                  <c:v>2.5576006645389762</c:v>
                </c:pt>
                <c:pt idx="5">
                  <c:v>2.7368513094041007</c:v>
                </c:pt>
                <c:pt idx="6">
                  <c:v>2.9139159707952609</c:v>
                </c:pt>
                <c:pt idx="7">
                  <c:v>3.184977921566913</c:v>
                </c:pt>
                <c:pt idx="8">
                  <c:v>3.1106544834521048</c:v>
                </c:pt>
                <c:pt idx="9">
                  <c:v>3.3664145499060028</c:v>
                </c:pt>
                <c:pt idx="10">
                  <c:v>3.0210291610195426</c:v>
                </c:pt>
                <c:pt idx="11">
                  <c:v>3.2527434092598262</c:v>
                </c:pt>
                <c:pt idx="12">
                  <c:v>3.7948673108031303</c:v>
                </c:pt>
                <c:pt idx="13">
                  <c:v>4.1708564683250993</c:v>
                </c:pt>
                <c:pt idx="14">
                  <c:v>3.3620425829580727</c:v>
                </c:pt>
                <c:pt idx="15">
                  <c:v>1.6700913741092116</c:v>
                </c:pt>
                <c:pt idx="16">
                  <c:v>1.1039216543522932</c:v>
                </c:pt>
                <c:pt idx="17">
                  <c:v>0.68421282735102518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091648"/>
        <c:axId val="298093184"/>
      </c:barChart>
      <c:catAx>
        <c:axId val="2980916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8093184"/>
        <c:crosses val="autoZero"/>
        <c:auto val="1"/>
        <c:lblAlgn val="ctr"/>
        <c:lblOffset val="100"/>
        <c:noMultiLvlLbl val="0"/>
      </c:catAx>
      <c:valAx>
        <c:axId val="2980931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916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0.17397187454694824</c:v>
                </c:pt>
                <c:pt idx="1">
                  <c:v>0.2384358607534573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1.8315372348137051</c:v>
                </c:pt>
                <c:pt idx="1">
                  <c:v>0.61463466327557881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00D-4981-AF90-E0D9885A001D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00D-4981-AF90-E0D9885A001D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00D-4981-AF90-E0D9885A001D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00D-4981-AF90-E0D9885A001D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9.5539554438699081</c:v>
                </c:pt>
                <c:pt idx="1">
                  <c:v>4.8534944100037096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00D-4981-AF90-E0D9885A001D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00D-4981-AF90-E0D9885A00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25.216256705165996</c:v>
                </c:pt>
                <c:pt idx="1">
                  <c:v>23.520373019657711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00D-4981-AF90-E0D9885A001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00D-4981-AF90-E0D9885A00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47.040061856666505</c:v>
                </c:pt>
                <c:pt idx="1">
                  <c:v>55.677422773273989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000D-4981-AF90-E0D9885A001D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000D-4981-AF90-E0D9885A00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4.9147054559512879</c:v>
                </c:pt>
                <c:pt idx="1">
                  <c:v>5.0866316960737556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000D-4981-AF90-E0D9885A001D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000D-4981-AF90-E0D9885A00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11.269511428985647</c:v>
                </c:pt>
                <c:pt idx="1">
                  <c:v>10.009007576961796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8587264"/>
        <c:axId val="298588800"/>
      </c:barChart>
      <c:catAx>
        <c:axId val="29858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588800"/>
        <c:crosses val="autoZero"/>
        <c:auto val="1"/>
        <c:lblAlgn val="ctr"/>
        <c:lblOffset val="100"/>
        <c:noMultiLvlLbl val="0"/>
      </c:catAx>
      <c:valAx>
        <c:axId val="298588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587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9B8-43E2-B6D5-1E733CE6F78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9B8-43E2-B6D5-1E733CE6F78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31.324602522592183</c:v>
                </c:pt>
                <c:pt idx="1">
                  <c:v>26.593546336035605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9B8-43E2-B6D5-1E733CE6F78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9B8-43E2-B6D5-1E733CE6F78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30.652877784758132</c:v>
                </c:pt>
                <c:pt idx="1">
                  <c:v>36.533672442113073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9B8-43E2-B6D5-1E733CE6F78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9B8-43E2-B6D5-1E733CE6F78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37.785724641183009</c:v>
                </c:pt>
                <c:pt idx="1">
                  <c:v>36.570762464896944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0.23679505146667953</c:v>
                </c:pt>
                <c:pt idx="1">
                  <c:v>0.3020187569543793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8854272"/>
        <c:axId val="298855808"/>
      </c:barChart>
      <c:catAx>
        <c:axId val="29885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855808"/>
        <c:crosses val="autoZero"/>
        <c:auto val="1"/>
        <c:lblAlgn val="ctr"/>
        <c:lblOffset val="100"/>
        <c:noMultiLvlLbl val="0"/>
      </c:catAx>
      <c:valAx>
        <c:axId val="298855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854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27</c:v>
                </c:pt>
                <c:pt idx="3">
                  <c:v>44</c:v>
                </c:pt>
                <c:pt idx="4">
                  <c:v>48</c:v>
                </c:pt>
                <c:pt idx="5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17</c:v>
                </c:pt>
                <c:pt idx="3">
                  <c:v>8</c:v>
                </c:pt>
                <c:pt idx="4">
                  <c:v>15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9107840"/>
        <c:axId val="299109376"/>
      </c:barChart>
      <c:catAx>
        <c:axId val="299107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109376"/>
        <c:crosses val="autoZero"/>
        <c:auto val="1"/>
        <c:lblAlgn val="ctr"/>
        <c:lblOffset val="100"/>
        <c:noMultiLvlLbl val="0"/>
      </c:catAx>
      <c:valAx>
        <c:axId val="299109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10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1.24</c:v>
                </c:pt>
                <c:pt idx="1">
                  <c:v>0.34</c:v>
                </c:pt>
                <c:pt idx="3">
                  <c:v>0.77</c:v>
                </c:pt>
                <c:pt idx="4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9240064"/>
        <c:axId val="299770240"/>
      </c:barChart>
      <c:catAx>
        <c:axId val="29924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770240"/>
        <c:crosses val="autoZero"/>
        <c:auto val="1"/>
        <c:lblAlgn val="ctr"/>
        <c:lblOffset val="100"/>
        <c:noMultiLvlLbl val="0"/>
      </c:catAx>
      <c:valAx>
        <c:axId val="2997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24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25</c:v>
                </c:pt>
                <c:pt idx="1">
                  <c:v>64.374472192061774</c:v>
                </c:pt>
                <c:pt idx="2">
                  <c:v>13.035551504102097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75</c:v>
                </c:pt>
                <c:pt idx="1">
                  <c:v>35.625527807938226</c:v>
                </c:pt>
                <c:pt idx="2">
                  <c:v>86.964448495897912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9779968"/>
        <c:axId val="299781504"/>
      </c:barChart>
      <c:catAx>
        <c:axId val="299779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781504"/>
        <c:crosses val="autoZero"/>
        <c:auto val="1"/>
        <c:lblAlgn val="ctr"/>
        <c:lblOffset val="100"/>
        <c:noMultiLvlLbl val="0"/>
      </c:catAx>
      <c:valAx>
        <c:axId val="299781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779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20.9</c:v>
                </c:pt>
                <c:pt idx="1">
                  <c:v>14.9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978752"/>
        <c:axId val="299980288"/>
      </c:barChart>
      <c:catAx>
        <c:axId val="2999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980288"/>
        <c:crosses val="autoZero"/>
        <c:auto val="1"/>
        <c:lblAlgn val="ctr"/>
        <c:lblOffset val="100"/>
        <c:noMultiLvlLbl val="0"/>
      </c:catAx>
      <c:valAx>
        <c:axId val="29998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97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193</c:v>
                </c:pt>
                <c:pt idx="1">
                  <c:v>156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186</c:v>
                </c:pt>
                <c:pt idx="1">
                  <c:v>179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178432"/>
        <c:axId val="300184320"/>
      </c:barChart>
      <c:catAx>
        <c:axId val="3001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184320"/>
        <c:crosses val="autoZero"/>
        <c:auto val="1"/>
        <c:lblAlgn val="ctr"/>
        <c:lblOffset val="100"/>
        <c:noMultiLvlLbl val="0"/>
      </c:catAx>
      <c:valAx>
        <c:axId val="30018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0178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505</c:v>
                </c:pt>
                <c:pt idx="1">
                  <c:v>622</c:v>
                </c:pt>
                <c:pt idx="2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499</c:v>
                </c:pt>
                <c:pt idx="1">
                  <c:v>644</c:v>
                </c:pt>
                <c:pt idx="2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198528"/>
        <c:axId val="300204416"/>
      </c:barChart>
      <c:catAx>
        <c:axId val="3001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204416"/>
        <c:crosses val="autoZero"/>
        <c:auto val="1"/>
        <c:lblAlgn val="ctr"/>
        <c:lblOffset val="100"/>
        <c:noMultiLvlLbl val="0"/>
      </c:catAx>
      <c:valAx>
        <c:axId val="30020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019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191</c:v>
                </c:pt>
                <c:pt idx="1">
                  <c:v>492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129</c:v>
                </c:pt>
                <c:pt idx="1">
                  <c:v>449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25.095347063310452</c:v>
                </c:pt>
                <c:pt idx="1">
                  <c:v>28.564798700545307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25.769132977370962</c:v>
                </c:pt>
                <c:pt idx="1">
                  <c:v>27.775844065436829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15.789473684210526</c:v>
                </c:pt>
                <c:pt idx="1">
                  <c:v>17.71667246780369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13.285024154589372</c:v>
                </c:pt>
                <c:pt idx="1">
                  <c:v>14.839308504466874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9.3312992626493774</c:v>
                </c:pt>
                <c:pt idx="1">
                  <c:v>6.8221371388792207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10.729722857869312</c:v>
                </c:pt>
                <c:pt idx="1">
                  <c:v>4.2812391228680822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1359872"/>
        <c:axId val="301361408"/>
      </c:barChart>
      <c:catAx>
        <c:axId val="301359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1361408"/>
        <c:crosses val="autoZero"/>
        <c:auto val="1"/>
        <c:lblAlgn val="ctr"/>
        <c:lblOffset val="100"/>
        <c:noMultiLvlLbl val="0"/>
      </c:catAx>
      <c:valAx>
        <c:axId val="301361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359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51.19</c:v>
                </c:pt>
                <c:pt idx="1">
                  <c:v>41.41</c:v>
                </c:pt>
                <c:pt idx="2">
                  <c:v>6.1</c:v>
                </c:pt>
                <c:pt idx="3">
                  <c:v>0.93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55.18</c:v>
                </c:pt>
                <c:pt idx="1">
                  <c:v>36.74</c:v>
                </c:pt>
                <c:pt idx="2">
                  <c:v>6.69</c:v>
                </c:pt>
                <c:pt idx="3">
                  <c:v>0.93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1811968"/>
        <c:axId val="301817856"/>
      </c:barChart>
      <c:catAx>
        <c:axId val="30181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817856"/>
        <c:crosses val="autoZero"/>
        <c:auto val="1"/>
        <c:lblAlgn val="ctr"/>
        <c:lblOffset val="100"/>
        <c:noMultiLvlLbl val="0"/>
      </c:catAx>
      <c:valAx>
        <c:axId val="301817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8119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49204</c:v>
                </c:pt>
                <c:pt idx="1">
                  <c:v>52421</c:v>
                </c:pt>
                <c:pt idx="2">
                  <c:v>59044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457216"/>
        <c:axId val="302458752"/>
      </c:barChart>
      <c:catAx>
        <c:axId val="30245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458752"/>
        <c:crosses val="autoZero"/>
        <c:auto val="1"/>
        <c:lblAlgn val="ctr"/>
        <c:lblOffset val="100"/>
        <c:noMultiLvlLbl val="0"/>
      </c:catAx>
      <c:valAx>
        <c:axId val="30245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45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5483</c:v>
                </c:pt>
                <c:pt idx="1">
                  <c:v>5713</c:v>
                </c:pt>
                <c:pt idx="2">
                  <c:v>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7079</c:v>
                </c:pt>
                <c:pt idx="1">
                  <c:v>7293</c:v>
                </c:pt>
                <c:pt idx="2">
                  <c:v>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476672"/>
        <c:axId val="302519424"/>
      </c:barChart>
      <c:catAx>
        <c:axId val="3024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519424"/>
        <c:crosses val="autoZero"/>
        <c:auto val="1"/>
        <c:lblAlgn val="ctr"/>
        <c:lblOffset val="100"/>
        <c:noMultiLvlLbl val="0"/>
      </c:catAx>
      <c:valAx>
        <c:axId val="30251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476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21.8</c:v>
                </c:pt>
                <c:pt idx="1">
                  <c:v>27</c:v>
                </c:pt>
                <c:pt idx="2">
                  <c:v>7.1</c:v>
                </c:pt>
                <c:pt idx="3">
                  <c:v>44.1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68.783068783068785</c:v>
                </c:pt>
                <c:pt idx="1">
                  <c:v>83.119158878504678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31.216931216931215</c:v>
                </c:pt>
                <c:pt idx="1">
                  <c:v>16.880841121495326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3114496"/>
        <c:axId val="303153152"/>
      </c:barChart>
      <c:catAx>
        <c:axId val="30311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153152"/>
        <c:crosses val="autoZero"/>
        <c:auto val="1"/>
        <c:lblAlgn val="ctr"/>
        <c:lblOffset val="100"/>
        <c:noMultiLvlLbl val="0"/>
      </c:catAx>
      <c:valAx>
        <c:axId val="3031531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1144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197</c:v>
                </c:pt>
                <c:pt idx="1">
                  <c:v>224</c:v>
                </c:pt>
                <c:pt idx="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370624"/>
        <c:axId val="303372160"/>
      </c:barChart>
      <c:catAx>
        <c:axId val="3033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372160"/>
        <c:crosses val="autoZero"/>
        <c:auto val="1"/>
        <c:lblAlgn val="ctr"/>
        <c:lblOffset val="100"/>
        <c:noMultiLvlLbl val="0"/>
      </c:catAx>
      <c:valAx>
        <c:axId val="30337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370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34.5</c:v>
                </c:pt>
                <c:pt idx="1">
                  <c:v>39.9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384448"/>
        <c:axId val="303385984"/>
      </c:barChart>
      <c:catAx>
        <c:axId val="3033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385984"/>
        <c:crosses val="autoZero"/>
        <c:auto val="1"/>
        <c:lblAlgn val="ctr"/>
        <c:lblOffset val="100"/>
        <c:noMultiLvlLbl val="0"/>
      </c:catAx>
      <c:valAx>
        <c:axId val="30338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384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22.2</c:v>
                </c:pt>
                <c:pt idx="1">
                  <c:v>10.3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418752"/>
        <c:axId val="303420544"/>
      </c:barChart>
      <c:catAx>
        <c:axId val="3034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420544"/>
        <c:crosses val="autoZero"/>
        <c:auto val="1"/>
        <c:lblAlgn val="ctr"/>
        <c:lblOffset val="100"/>
        <c:noMultiLvlLbl val="0"/>
      </c:catAx>
      <c:valAx>
        <c:axId val="30342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41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6.41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5.38</c:v>
                </c:pt>
                <c:pt idx="1">
                  <c:v>11.17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3635072"/>
        <c:axId val="303645056"/>
      </c:barChart>
      <c:catAx>
        <c:axId val="3036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645056"/>
        <c:crosses val="autoZero"/>
        <c:auto val="1"/>
        <c:lblAlgn val="ctr"/>
        <c:lblOffset val="100"/>
        <c:noMultiLvlLbl val="0"/>
      </c:catAx>
      <c:valAx>
        <c:axId val="3036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363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48</c:v>
                </c:pt>
                <c:pt idx="1">
                  <c:v>136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34</c:v>
                </c:pt>
                <c:pt idx="1">
                  <c:v>108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682304"/>
        <c:axId val="303683840"/>
      </c:barChart>
      <c:catAx>
        <c:axId val="3036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683840"/>
        <c:crosses val="autoZero"/>
        <c:auto val="1"/>
        <c:lblAlgn val="ctr"/>
        <c:lblOffset val="100"/>
        <c:noMultiLvlLbl val="0"/>
      </c:catAx>
      <c:valAx>
        <c:axId val="30368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68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38.4</c:v>
                </c:pt>
                <c:pt idx="1">
                  <c:v>40.799999999999997</c:v>
                </c:pt>
                <c:pt idx="2">
                  <c:v>43.8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14</c:v>
                </c:pt>
                <c:pt idx="1">
                  <c:v>20.100000000000001</c:v>
                </c:pt>
                <c:pt idx="2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47.6</c:v>
                </c:pt>
                <c:pt idx="1">
                  <c:v>39.1</c:v>
                </c:pt>
                <c:pt idx="2">
                  <c:v>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03743360"/>
        <c:axId val="303744896"/>
      </c:barChart>
      <c:catAx>
        <c:axId val="3037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744896"/>
        <c:crosses val="autoZero"/>
        <c:auto val="1"/>
        <c:lblAlgn val="ctr"/>
        <c:lblOffset val="100"/>
        <c:noMultiLvlLbl val="0"/>
      </c:catAx>
      <c:valAx>
        <c:axId val="303744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03743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3542</c:v>
                </c:pt>
                <c:pt idx="1">
                  <c:v>3756</c:v>
                </c:pt>
                <c:pt idx="2">
                  <c:v>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1019</c:v>
                </c:pt>
                <c:pt idx="1">
                  <c:v>4009</c:v>
                </c:pt>
                <c:pt idx="2">
                  <c:v>9670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788032"/>
        <c:axId val="303789568"/>
      </c:barChart>
      <c:catAx>
        <c:axId val="30378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89568"/>
        <c:crosses val="autoZero"/>
        <c:auto val="1"/>
        <c:lblAlgn val="ctr"/>
        <c:lblOffset val="100"/>
        <c:noMultiLvlLbl val="0"/>
      </c:catAx>
      <c:valAx>
        <c:axId val="303789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378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8691</c:v>
                </c:pt>
                <c:pt idx="1">
                  <c:v>7062</c:v>
                </c:pt>
                <c:pt idx="2">
                  <c:v>20490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2629</c:v>
                </c:pt>
                <c:pt idx="1">
                  <c:v>9198</c:v>
                </c:pt>
                <c:pt idx="2">
                  <c:v>24161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816064"/>
        <c:axId val="303821952"/>
      </c:barChart>
      <c:catAx>
        <c:axId val="30381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821952"/>
        <c:crosses val="autoZero"/>
        <c:auto val="1"/>
        <c:lblAlgn val="ctr"/>
        <c:lblOffset val="100"/>
        <c:noMultiLvlLbl val="0"/>
      </c:catAx>
      <c:valAx>
        <c:axId val="303821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381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2.5</c:v>
                </c:pt>
                <c:pt idx="1">
                  <c:v>1.9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2.2999999999999998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4225280"/>
        <c:axId val="304227072"/>
      </c:barChart>
      <c:catAx>
        <c:axId val="30422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227072"/>
        <c:crosses val="autoZero"/>
        <c:auto val="1"/>
        <c:lblAlgn val="ctr"/>
        <c:lblOffset val="100"/>
        <c:noMultiLvlLbl val="0"/>
      </c:catAx>
      <c:valAx>
        <c:axId val="304227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4225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21.5</c:v>
                </c:pt>
                <c:pt idx="1">
                  <c:v>22.8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29.4</c:v>
                </c:pt>
                <c:pt idx="1">
                  <c:v>30.8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4278144"/>
        <c:axId val="304677248"/>
      </c:barChart>
      <c:catAx>
        <c:axId val="3042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677248"/>
        <c:crosses val="autoZero"/>
        <c:auto val="1"/>
        <c:lblAlgn val="ctr"/>
        <c:lblOffset val="100"/>
        <c:noMultiLvlLbl val="0"/>
      </c:catAx>
      <c:valAx>
        <c:axId val="304677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2781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189.59299999999999</c:v>
                </c:pt>
                <c:pt idx="1">
                  <c:v>231.68100000000001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728320"/>
        <c:axId val="304734208"/>
      </c:barChart>
      <c:catAx>
        <c:axId val="30472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34208"/>
        <c:crosses val="autoZero"/>
        <c:auto val="1"/>
        <c:lblAlgn val="ctr"/>
        <c:lblOffset val="100"/>
        <c:noMultiLvlLbl val="0"/>
      </c:catAx>
      <c:valAx>
        <c:axId val="304734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2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11284.14</c:v>
                </c:pt>
                <c:pt idx="1">
                  <c:v>11477.7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756224"/>
        <c:axId val="304757760"/>
      </c:barChart>
      <c:catAx>
        <c:axId val="30475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57760"/>
        <c:crosses val="autoZero"/>
        <c:auto val="1"/>
        <c:lblAlgn val="ctr"/>
        <c:lblOffset val="100"/>
        <c:noMultiLvlLbl val="0"/>
      </c:catAx>
      <c:valAx>
        <c:axId val="30475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5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133</c:v>
                </c:pt>
                <c:pt idx="1">
                  <c:v>135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108</c:v>
                </c:pt>
                <c:pt idx="1">
                  <c:v>104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841472"/>
        <c:axId val="304843008"/>
      </c:barChart>
      <c:catAx>
        <c:axId val="3048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843008"/>
        <c:crosses val="autoZero"/>
        <c:auto val="1"/>
        <c:lblAlgn val="ctr"/>
        <c:lblOffset val="100"/>
        <c:noMultiLvlLbl val="0"/>
      </c:catAx>
      <c:valAx>
        <c:axId val="30484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841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23712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22034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44304</v>
      </c>
      <c r="C4" s="35">
        <v>21480</v>
      </c>
      <c r="D4" s="63">
        <v>22824</v>
      </c>
      <c r="E4" s="213"/>
    </row>
    <row r="5" spans="1:5" ht="30" x14ac:dyDescent="0.25">
      <c r="A5" s="203" t="s">
        <v>724</v>
      </c>
      <c r="B5" s="72">
        <v>44471</v>
      </c>
      <c r="C5" s="61">
        <v>21608</v>
      </c>
      <c r="D5" s="111">
        <v>22863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5876</v>
      </c>
      <c r="C4" s="71">
        <v>8947</v>
      </c>
    </row>
    <row r="5" spans="1:6" x14ac:dyDescent="0.25">
      <c r="A5" s="288" t="s">
        <v>727</v>
      </c>
      <c r="B5" s="216">
        <v>2598</v>
      </c>
      <c r="C5" s="216">
        <v>3075</v>
      </c>
    </row>
    <row r="6" spans="1:6" x14ac:dyDescent="0.25">
      <c r="A6" s="288" t="s">
        <v>728</v>
      </c>
      <c r="B6" s="216">
        <v>3740</v>
      </c>
      <c r="C6" s="216">
        <v>3829</v>
      </c>
    </row>
    <row r="7" spans="1:6" x14ac:dyDescent="0.25">
      <c r="A7" s="288" t="s">
        <v>729</v>
      </c>
      <c r="B7" s="216">
        <v>7649</v>
      </c>
      <c r="C7" s="216">
        <v>5768</v>
      </c>
    </row>
    <row r="8" spans="1:6" x14ac:dyDescent="0.25">
      <c r="A8" s="288" t="s">
        <v>730</v>
      </c>
      <c r="B8" s="216">
        <v>46</v>
      </c>
      <c r="C8" s="216">
        <v>192</v>
      </c>
    </row>
    <row r="9" spans="1:6" x14ac:dyDescent="0.25">
      <c r="A9" s="288" t="s">
        <v>731</v>
      </c>
      <c r="B9" s="216">
        <v>1990</v>
      </c>
      <c r="C9" s="216">
        <v>1864</v>
      </c>
    </row>
    <row r="10" spans="1:6" ht="30" x14ac:dyDescent="0.25">
      <c r="A10" s="295" t="s">
        <v>732</v>
      </c>
      <c r="B10" s="216">
        <v>4493</v>
      </c>
      <c r="C10" s="216">
        <v>804</v>
      </c>
    </row>
    <row r="11" spans="1:6" x14ac:dyDescent="0.25">
      <c r="A11" s="288" t="s">
        <v>895</v>
      </c>
      <c r="B11" s="216">
        <v>1433</v>
      </c>
      <c r="C11" s="216">
        <v>1938</v>
      </c>
    </row>
    <row r="12" spans="1:6" x14ac:dyDescent="0.25">
      <c r="A12" s="296" t="s">
        <v>16</v>
      </c>
      <c r="B12" s="1">
        <f>SUM(B4:B11)</f>
        <v>27825</v>
      </c>
      <c r="C12" s="1">
        <f>SUM(C4:C11)</f>
        <v>26417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5957</v>
      </c>
      <c r="C19" s="71">
        <v>7566</v>
      </c>
    </row>
    <row r="20" spans="1:3" x14ac:dyDescent="0.25">
      <c r="A20" s="288" t="s">
        <v>727</v>
      </c>
      <c r="B20" s="216">
        <v>2219</v>
      </c>
      <c r="C20" s="216">
        <v>2228</v>
      </c>
    </row>
    <row r="21" spans="1:3" x14ac:dyDescent="0.25">
      <c r="A21" s="288" t="s">
        <v>728</v>
      </c>
      <c r="B21" s="216">
        <v>2908</v>
      </c>
      <c r="C21" s="216">
        <v>3069</v>
      </c>
    </row>
    <row r="22" spans="1:3" x14ac:dyDescent="0.25">
      <c r="A22" s="288" t="s">
        <v>729</v>
      </c>
      <c r="B22" s="216">
        <v>7152</v>
      </c>
      <c r="C22" s="216">
        <v>5531</v>
      </c>
    </row>
    <row r="23" spans="1:3" x14ac:dyDescent="0.25">
      <c r="A23" s="288" t="s">
        <v>730</v>
      </c>
      <c r="B23" s="216">
        <v>21</v>
      </c>
      <c r="C23" s="216">
        <v>53</v>
      </c>
    </row>
    <row r="24" spans="1:3" x14ac:dyDescent="0.25">
      <c r="A24" s="288" t="s">
        <v>731</v>
      </c>
      <c r="B24" s="216">
        <v>1517</v>
      </c>
      <c r="C24" s="216">
        <v>1263</v>
      </c>
    </row>
    <row r="25" spans="1:3" ht="30" x14ac:dyDescent="0.25">
      <c r="A25" s="295" t="s">
        <v>732</v>
      </c>
      <c r="B25" s="216">
        <v>3052</v>
      </c>
      <c r="C25" s="216">
        <v>684</v>
      </c>
    </row>
    <row r="26" spans="1:3" x14ac:dyDescent="0.25">
      <c r="A26" s="288" t="s">
        <v>895</v>
      </c>
      <c r="B26" s="216">
        <v>775</v>
      </c>
      <c r="C26" s="216">
        <v>1548</v>
      </c>
    </row>
    <row r="27" spans="1:3" x14ac:dyDescent="0.25">
      <c r="A27" s="296" t="s">
        <v>16</v>
      </c>
      <c r="B27" s="1">
        <f>SUM(B19:B26)</f>
        <v>23601</v>
      </c>
      <c r="C27" s="1">
        <f>SUM(C19:C26)</f>
        <v>21942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74.83</v>
      </c>
      <c r="C4" s="1027">
        <v>71.650000000000006</v>
      </c>
      <c r="D4" s="1027">
        <v>78.25</v>
      </c>
      <c r="E4" s="1028">
        <v>92</v>
      </c>
      <c r="F4" s="1028">
        <v>164.6</v>
      </c>
      <c r="G4" s="1029">
        <v>44.5</v>
      </c>
      <c r="H4" s="1030">
        <v>43</v>
      </c>
      <c r="I4" s="1031">
        <v>45.8</v>
      </c>
      <c r="J4" s="1028">
        <v>22.2</v>
      </c>
    </row>
    <row r="5" spans="1:12" x14ac:dyDescent="0.25">
      <c r="A5" s="500">
        <v>2021</v>
      </c>
      <c r="B5" s="759">
        <v>72.55</v>
      </c>
      <c r="C5" s="760">
        <v>69.25</v>
      </c>
      <c r="D5" s="760">
        <v>76.09</v>
      </c>
      <c r="E5" s="1032">
        <v>90</v>
      </c>
      <c r="F5" s="1032">
        <v>165.1</v>
      </c>
      <c r="G5" s="1033">
        <v>44.5</v>
      </c>
      <c r="H5" s="1034">
        <v>43</v>
      </c>
      <c r="I5" s="1035">
        <v>45.9</v>
      </c>
      <c r="J5" s="1032">
        <v>10.3</v>
      </c>
    </row>
    <row r="6" spans="1:12" x14ac:dyDescent="0.25">
      <c r="A6" s="501">
        <v>2022</v>
      </c>
      <c r="B6" s="1020">
        <v>72.400000000000006</v>
      </c>
      <c r="C6" s="1021">
        <v>69.63</v>
      </c>
      <c r="D6" s="1021">
        <v>75.31</v>
      </c>
      <c r="E6" s="1022">
        <v>84</v>
      </c>
      <c r="F6" s="1022">
        <v>183</v>
      </c>
      <c r="G6" s="1023">
        <v>45.5</v>
      </c>
      <c r="H6" s="1024">
        <v>44.1</v>
      </c>
      <c r="I6" s="1025">
        <v>46.8</v>
      </c>
      <c r="J6" s="1022">
        <v>10.9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22.2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10.3</v>
      </c>
    </row>
    <row r="13" spans="1:12" x14ac:dyDescent="0.25">
      <c r="A13" s="635">
        <f t="shared" si="0"/>
        <v>2022</v>
      </c>
      <c r="B13" s="629">
        <f t="shared" si="1"/>
        <v>10.9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11336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13208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28.9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59044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4614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117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11468</v>
      </c>
      <c r="C5" s="70">
        <v>12562</v>
      </c>
      <c r="D5" s="55">
        <v>7079</v>
      </c>
      <c r="E5" s="110">
        <v>5483</v>
      </c>
      <c r="F5" s="55">
        <v>25.3</v>
      </c>
      <c r="G5" s="55">
        <v>29.4</v>
      </c>
      <c r="H5" s="110">
        <v>21.5</v>
      </c>
      <c r="I5" s="55">
        <v>49204</v>
      </c>
      <c r="J5" s="70"/>
      <c r="K5" s="55"/>
      <c r="L5" s="55"/>
      <c r="M5" s="71">
        <v>121</v>
      </c>
      <c r="N5" s="71">
        <v>108</v>
      </c>
      <c r="O5" s="71">
        <v>133</v>
      </c>
    </row>
    <row r="6" spans="1:16" x14ac:dyDescent="0.25">
      <c r="A6" s="217">
        <v>2021</v>
      </c>
      <c r="B6" s="214">
        <v>11594</v>
      </c>
      <c r="C6" s="214">
        <v>13006</v>
      </c>
      <c r="D6" s="58">
        <v>7293</v>
      </c>
      <c r="E6" s="162">
        <v>5713</v>
      </c>
      <c r="F6" s="58">
        <v>26.7</v>
      </c>
      <c r="G6" s="58">
        <v>30.8</v>
      </c>
      <c r="H6" s="162">
        <v>22.8</v>
      </c>
      <c r="I6" s="58">
        <v>52421</v>
      </c>
      <c r="J6" s="214">
        <v>5781</v>
      </c>
      <c r="K6" s="58">
        <v>2437</v>
      </c>
      <c r="L6" s="58">
        <v>3344</v>
      </c>
      <c r="M6" s="216">
        <v>120</v>
      </c>
      <c r="N6" s="216">
        <v>104</v>
      </c>
      <c r="O6" s="216">
        <v>135</v>
      </c>
    </row>
    <row r="7" spans="1:16" x14ac:dyDescent="0.25">
      <c r="A7" s="231">
        <v>2022</v>
      </c>
      <c r="B7" s="169">
        <v>11336</v>
      </c>
      <c r="C7" s="169">
        <v>13208</v>
      </c>
      <c r="D7" s="94">
        <v>7334</v>
      </c>
      <c r="E7" s="171">
        <v>5875</v>
      </c>
      <c r="F7" s="94">
        <v>28.9</v>
      </c>
      <c r="G7" s="58">
        <v>33.299999999999997</v>
      </c>
      <c r="H7" s="162">
        <v>24.8</v>
      </c>
      <c r="I7" s="94">
        <v>59044</v>
      </c>
      <c r="J7" s="169">
        <v>5329</v>
      </c>
      <c r="K7" s="94">
        <v>2220</v>
      </c>
      <c r="L7" s="94">
        <v>3109</v>
      </c>
      <c r="M7" s="216">
        <v>117</v>
      </c>
      <c r="N7" s="216">
        <v>101</v>
      </c>
      <c r="O7" s="216">
        <v>132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4614</v>
      </c>
      <c r="K8" s="1082">
        <v>2000</v>
      </c>
      <c r="L8" s="1082">
        <v>2614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49204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52421</v>
      </c>
      <c r="F14" s="516">
        <f>A5</f>
        <v>2020</v>
      </c>
      <c r="G14" s="312">
        <f>IF(ISBLANK(E5),"",E5)</f>
        <v>5483</v>
      </c>
      <c r="H14" s="312">
        <f>IF(ISBLANK(D5),"",D5)</f>
        <v>7079</v>
      </c>
      <c r="K14" s="516">
        <f>A6</f>
        <v>2021</v>
      </c>
      <c r="L14" s="312">
        <f>IF(ISBLANK(L6),"",L6)</f>
        <v>3344</v>
      </c>
      <c r="M14" s="312">
        <f>IF(ISBLANK(K6),"",K6)</f>
        <v>2437</v>
      </c>
    </row>
    <row r="15" spans="1:16" x14ac:dyDescent="0.25">
      <c r="A15" s="483">
        <f>A7</f>
        <v>2022</v>
      </c>
      <c r="B15" s="313">
        <f t="shared" si="0"/>
        <v>59044</v>
      </c>
      <c r="F15" s="488">
        <f t="shared" ref="F15:F16" si="1">A6</f>
        <v>2021</v>
      </c>
      <c r="G15" s="481">
        <f t="shared" ref="G15:G16" si="2">IF(ISBLANK(E6),"",E6)</f>
        <v>5713</v>
      </c>
      <c r="H15" s="481">
        <f t="shared" ref="H15:H16" si="3">IF(ISBLANK(D6),"",D6)</f>
        <v>7293</v>
      </c>
      <c r="K15" s="488">
        <f>A7</f>
        <v>2022</v>
      </c>
      <c r="L15" s="481">
        <f t="shared" ref="L15:L16" si="4">IF(ISBLANK(L7),"",L7)</f>
        <v>3109</v>
      </c>
      <c r="M15" s="481">
        <f t="shared" ref="M15:M16" si="5">IF(ISBLANK(K7),"",K7)</f>
        <v>2220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5875</v>
      </c>
      <c r="H16" s="313">
        <f t="shared" si="3"/>
        <v>7334</v>
      </c>
      <c r="K16" s="483">
        <f>A8</f>
        <v>2023</v>
      </c>
      <c r="L16" s="313">
        <f t="shared" si="4"/>
        <v>2614</v>
      </c>
      <c r="M16" s="313">
        <f t="shared" si="5"/>
        <v>2000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11468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11594</v>
      </c>
      <c r="C21" s="375"/>
      <c r="D21" s="199"/>
      <c r="F21" s="516">
        <f>A5</f>
        <v>2020</v>
      </c>
      <c r="G21" s="312">
        <f>IF(ISBLANK(E5),"",E5)</f>
        <v>5483</v>
      </c>
      <c r="H21" s="312">
        <f>IF(ISBLANK(D5),"",D5)</f>
        <v>7079</v>
      </c>
      <c r="K21" s="516">
        <f>A6</f>
        <v>2021</v>
      </c>
      <c r="L21" s="312">
        <f>IF(ISBLANK(L6),"",L6)</f>
        <v>3344</v>
      </c>
      <c r="M21" s="312">
        <f>IF(ISBLANK(K6),"",K6)</f>
        <v>2437</v>
      </c>
    </row>
    <row r="22" spans="1:15" x14ac:dyDescent="0.25">
      <c r="A22" s="483">
        <f t="shared" si="6"/>
        <v>2022</v>
      </c>
      <c r="B22" s="313">
        <f t="shared" si="7"/>
        <v>11336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5713</v>
      </c>
      <c r="H22" s="481">
        <f t="shared" ref="H22:H23" si="10">IF(ISBLANK(D6),"",D6)</f>
        <v>7293</v>
      </c>
      <c r="K22" s="488">
        <f>A7</f>
        <v>2022</v>
      </c>
      <c r="L22" s="481">
        <f>IF(ISBLANK(L7),"",L7)</f>
        <v>3109</v>
      </c>
      <c r="M22" s="481">
        <f>IF(ISBLANK(K7),"",K7)</f>
        <v>2220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5875</v>
      </c>
      <c r="H23" s="313">
        <f t="shared" si="10"/>
        <v>7334</v>
      </c>
      <c r="K23" s="483">
        <f>A8</f>
        <v>2023</v>
      </c>
      <c r="L23" s="313">
        <f>IF(ISBLANK(L8),"",L8)</f>
        <v>2614</v>
      </c>
      <c r="M23" s="313">
        <f>IF(ISBLANK(K8),"",K8)</f>
        <v>2000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11468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11594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11336</v>
      </c>
      <c r="C28" s="375"/>
      <c r="D28" s="199"/>
      <c r="F28" s="516">
        <f>A5</f>
        <v>2020</v>
      </c>
      <c r="G28" s="312">
        <f>IF(ISBLANK(H5),"",H5)</f>
        <v>21.5</v>
      </c>
      <c r="H28" s="312">
        <f>IF(ISBLANK(G5),"",G5)</f>
        <v>29.4</v>
      </c>
      <c r="K28" s="516">
        <f>A5</f>
        <v>2020</v>
      </c>
      <c r="L28" s="312">
        <f>IF(ISBLANK(O5),"",O5)</f>
        <v>133</v>
      </c>
      <c r="M28" s="312">
        <f>IF(ISBLANK(N5),"",N5)</f>
        <v>108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22.8</v>
      </c>
      <c r="H29" s="481">
        <f t="shared" ref="H29:H30" si="15">IF(ISBLANK(G6),"",G6)</f>
        <v>30.8</v>
      </c>
      <c r="K29" s="488">
        <f t="shared" ref="K29:K30" si="16">A6</f>
        <v>2021</v>
      </c>
      <c r="L29" s="481">
        <f t="shared" ref="L29:L30" si="17">IF(ISBLANK(O6),"",O6)</f>
        <v>135</v>
      </c>
      <c r="M29" s="481">
        <f t="shared" ref="M29:M30" si="18">IF(ISBLANK(N6),"",N6)</f>
        <v>104</v>
      </c>
    </row>
    <row r="30" spans="1:15" x14ac:dyDescent="0.25">
      <c r="F30" s="483">
        <f t="shared" si="13"/>
        <v>2022</v>
      </c>
      <c r="G30" s="313">
        <f t="shared" si="14"/>
        <v>24.8</v>
      </c>
      <c r="H30" s="313">
        <f t="shared" si="15"/>
        <v>33.299999999999997</v>
      </c>
      <c r="K30" s="483">
        <f t="shared" si="16"/>
        <v>2022</v>
      </c>
      <c r="L30" s="313">
        <f t="shared" si="17"/>
        <v>132</v>
      </c>
      <c r="M30" s="313">
        <f t="shared" si="18"/>
        <v>101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21.5</v>
      </c>
      <c r="H35" s="312">
        <f>IF(ISBLANK(G5),"",G5)</f>
        <v>29.4</v>
      </c>
      <c r="K35" s="516">
        <f>A5</f>
        <v>2020</v>
      </c>
      <c r="L35" s="312">
        <f>IF(ISBLANK(O5),"",O5)</f>
        <v>133</v>
      </c>
      <c r="M35" s="312">
        <f>IF(ISBLANK(N5),"",N5)</f>
        <v>108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22.8</v>
      </c>
      <c r="H36" s="481">
        <f t="shared" ref="H36:H37" si="21">IF(ISBLANK(G6),"",G6)</f>
        <v>30.8</v>
      </c>
      <c r="K36" s="488">
        <f t="shared" ref="K36:K37" si="22">A6</f>
        <v>2021</v>
      </c>
      <c r="L36" s="481">
        <f t="shared" ref="L36:L37" si="23">IF(ISBLANK(O6),"",O6)</f>
        <v>135</v>
      </c>
      <c r="M36" s="481">
        <f t="shared" ref="M36:M37" si="24">IF(ISBLANK(N6),"",N6)</f>
        <v>104</v>
      </c>
    </row>
    <row r="37" spans="6:15" x14ac:dyDescent="0.25">
      <c r="F37" s="483">
        <f t="shared" si="19"/>
        <v>2022</v>
      </c>
      <c r="G37" s="313">
        <f t="shared" si="20"/>
        <v>24.8</v>
      </c>
      <c r="H37" s="313">
        <f t="shared" si="21"/>
        <v>33.299999999999997</v>
      </c>
      <c r="K37" s="483">
        <f t="shared" si="22"/>
        <v>2022</v>
      </c>
      <c r="L37" s="313">
        <f t="shared" si="23"/>
        <v>132</v>
      </c>
      <c r="M37" s="313">
        <f t="shared" si="24"/>
        <v>101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19.899999999999999</v>
      </c>
      <c r="C6" s="35">
        <v>20.100000000000001</v>
      </c>
      <c r="D6" s="63">
        <v>19.8</v>
      </c>
      <c r="E6" s="35">
        <v>54.8</v>
      </c>
      <c r="F6" s="35">
        <v>50.6</v>
      </c>
      <c r="G6" s="35">
        <v>57.9</v>
      </c>
      <c r="H6" s="294">
        <v>25.2</v>
      </c>
      <c r="I6" s="35">
        <v>29.3</v>
      </c>
      <c r="J6" s="63">
        <v>22.3</v>
      </c>
      <c r="M6" s="127" t="s">
        <v>16</v>
      </c>
      <c r="N6" s="937">
        <f>IF(ISBLANK(B8),"",B8)</f>
        <v>18.100000000000001</v>
      </c>
      <c r="O6" s="937">
        <f>IF(ISBLANK(E8),"",E8)</f>
        <v>53.4</v>
      </c>
      <c r="P6" s="128">
        <f>IF(ISBLANK(H8),"",H8)</f>
        <v>28.6</v>
      </c>
    </row>
    <row r="7" spans="1:19" x14ac:dyDescent="0.25">
      <c r="A7" s="288">
        <v>2022</v>
      </c>
      <c r="B7" s="169">
        <v>19.7</v>
      </c>
      <c r="C7" s="94">
        <v>20.3</v>
      </c>
      <c r="D7" s="171">
        <v>19.3</v>
      </c>
      <c r="E7" s="94">
        <v>54</v>
      </c>
      <c r="F7" s="94">
        <v>49.6</v>
      </c>
      <c r="G7" s="94">
        <v>57.2</v>
      </c>
      <c r="H7" s="169">
        <v>26.2</v>
      </c>
      <c r="I7" s="94">
        <v>30.1</v>
      </c>
      <c r="J7" s="171">
        <v>23.5</v>
      </c>
    </row>
    <row r="8" spans="1:19" x14ac:dyDescent="0.25">
      <c r="A8" s="220">
        <v>2023</v>
      </c>
      <c r="B8" s="169">
        <v>18.100000000000001</v>
      </c>
      <c r="C8" s="94">
        <v>18.8</v>
      </c>
      <c r="D8" s="171">
        <v>17.5</v>
      </c>
      <c r="E8" s="94">
        <v>53.4</v>
      </c>
      <c r="F8" s="94">
        <v>49.3</v>
      </c>
      <c r="G8" s="94">
        <v>56.5</v>
      </c>
      <c r="H8" s="169">
        <v>28.6</v>
      </c>
      <c r="I8" s="94">
        <v>32</v>
      </c>
      <c r="J8" s="171">
        <v>26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17.5</v>
      </c>
      <c r="O12" s="938">
        <f>IF(ISBLANK(G8),"",G8)</f>
        <v>56.5</v>
      </c>
      <c r="P12" s="940">
        <f>IF(ISBLANK(J8),"",J8)</f>
        <v>26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18.8</v>
      </c>
      <c r="O13" s="939">
        <f>IF(ISBLANK(F8),"",F8)</f>
        <v>49.3</v>
      </c>
      <c r="P13" s="941">
        <f>IF(ISBLANK(I8),"",I8)</f>
        <v>32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18.100000000000001</v>
      </c>
      <c r="O20" s="937">
        <f>IF(ISBLANK(E8),"",E8)</f>
        <v>53.4</v>
      </c>
      <c r="P20" s="942">
        <f>IF(ISBLANK(H8),"",H8)</f>
        <v>28.6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17.5</v>
      </c>
      <c r="O24" s="938">
        <f>IF(ISBLANK(G8),"",G8)</f>
        <v>56.5</v>
      </c>
      <c r="P24" s="940">
        <f>IF(ISBLANK(J8),"",J8)</f>
        <v>26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18.8</v>
      </c>
      <c r="O25" s="939">
        <f>IF(ISBLANK(F8),"",F8)</f>
        <v>49.3</v>
      </c>
      <c r="P25" s="941">
        <f>IF(ISBLANK(I8),"",I8)</f>
        <v>32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1922674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42029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1812180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39614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3941628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86163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630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38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50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1956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184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193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606844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21.8</v>
      </c>
      <c r="E20" s="602">
        <v>14</v>
      </c>
      <c r="F20" s="602">
        <v>21.8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27.8</v>
      </c>
      <c r="E21" s="753">
        <v>20</v>
      </c>
      <c r="F21" s="753">
        <v>27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6.9</v>
      </c>
      <c r="E22" s="754">
        <v>1.7</v>
      </c>
      <c r="F22" s="754">
        <v>7.1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21.8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27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7.1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44.1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21.8</v>
      </c>
      <c r="C30" s="206" t="s">
        <v>501</v>
      </c>
    </row>
    <row r="31" spans="1:11" x14ac:dyDescent="0.25">
      <c r="A31" s="700" t="s">
        <v>1438</v>
      </c>
      <c r="B31" s="736">
        <f>F21</f>
        <v>27</v>
      </c>
    </row>
    <row r="32" spans="1:11" x14ac:dyDescent="0.25">
      <c r="A32" s="700" t="s">
        <v>1439</v>
      </c>
      <c r="B32" s="736">
        <f>F22</f>
        <v>7.1</v>
      </c>
    </row>
    <row r="33" spans="1:2" x14ac:dyDescent="0.25">
      <c r="A33" s="701" t="s">
        <v>1440</v>
      </c>
      <c r="B33" s="734">
        <f>100-(B30+B31+B32)</f>
        <v>44.1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645</v>
      </c>
      <c r="C4" s="71">
        <v>63</v>
      </c>
      <c r="D4" s="71">
        <v>25</v>
      </c>
      <c r="G4" s="219">
        <f>A4</f>
        <v>2020</v>
      </c>
      <c r="H4" s="291">
        <f>IF(ISBLANK(C4),"",C4)</f>
        <v>63</v>
      </c>
      <c r="I4" s="291">
        <f>IF(ISBLANK(D4),"",D4)</f>
        <v>25</v>
      </c>
    </row>
    <row r="5" spans="1:9" x14ac:dyDescent="0.25">
      <c r="A5" s="288">
        <v>2021</v>
      </c>
      <c r="B5" s="216">
        <v>642</v>
      </c>
      <c r="C5" s="216">
        <v>48</v>
      </c>
      <c r="D5" s="216">
        <v>45</v>
      </c>
      <c r="G5" s="288">
        <f t="shared" ref="G5:G6" si="0">A5</f>
        <v>2021</v>
      </c>
      <c r="H5" s="292">
        <f t="shared" ref="H5:H6" si="1">IF(ISBLANK(C5),"",C5)</f>
        <v>48</v>
      </c>
      <c r="I5" s="292">
        <f t="shared" ref="I5:I6" si="2">IF(ISBLANK(D5),"",D5)</f>
        <v>45</v>
      </c>
    </row>
    <row r="6" spans="1:9" x14ac:dyDescent="0.25">
      <c r="A6" s="220">
        <v>2022</v>
      </c>
      <c r="B6" s="170">
        <v>630</v>
      </c>
      <c r="C6" s="170">
        <v>38</v>
      </c>
      <c r="D6" s="170">
        <v>50</v>
      </c>
      <c r="G6" s="221">
        <f t="shared" si="0"/>
        <v>2022</v>
      </c>
      <c r="H6" s="293">
        <f t="shared" si="1"/>
        <v>38</v>
      </c>
      <c r="I6" s="293">
        <f t="shared" si="2"/>
        <v>50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63</v>
      </c>
      <c r="I12" s="291">
        <f>IF(ISBLANK(D4),"",D4)</f>
        <v>25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48</v>
      </c>
      <c r="I13" s="292">
        <f t="shared" si="4"/>
        <v>45</v>
      </c>
    </row>
    <row r="14" spans="1:9" x14ac:dyDescent="0.25">
      <c r="G14" s="221">
        <f t="shared" si="3"/>
        <v>2022</v>
      </c>
      <c r="H14" s="293">
        <f t="shared" ref="H14:I14" si="5">IF(ISBLANK(C6),"",C6)</f>
        <v>38</v>
      </c>
      <c r="I14" s="293">
        <f t="shared" si="5"/>
        <v>50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1872</v>
      </c>
      <c r="C23" s="71">
        <v>115</v>
      </c>
      <c r="D23" s="71">
        <v>184</v>
      </c>
      <c r="G23" s="219">
        <f>A23</f>
        <v>2020</v>
      </c>
      <c r="H23" s="291">
        <f>IF(ISBLANK(C23),"",C23)</f>
        <v>115</v>
      </c>
      <c r="I23" s="291">
        <f>IF(ISBLANK(D23),"",D23)</f>
        <v>184</v>
      </c>
    </row>
    <row r="24" spans="1:13" x14ac:dyDescent="0.25">
      <c r="A24" s="288">
        <v>2021</v>
      </c>
      <c r="B24" s="216">
        <v>1945</v>
      </c>
      <c r="C24" s="216">
        <v>163</v>
      </c>
      <c r="D24" s="216">
        <v>233</v>
      </c>
      <c r="G24" s="288">
        <f t="shared" ref="G24:G25" si="6">A24</f>
        <v>2021</v>
      </c>
      <c r="H24" s="292">
        <f t="shared" ref="H24:H25" si="7">IF(ISBLANK(C24),"",C24)</f>
        <v>163</v>
      </c>
      <c r="I24" s="292">
        <f t="shared" ref="I24:I25" si="8">IF(ISBLANK(D24),"",D24)</f>
        <v>233</v>
      </c>
    </row>
    <row r="25" spans="1:13" x14ac:dyDescent="0.25">
      <c r="A25" s="220">
        <v>2022</v>
      </c>
      <c r="B25" s="170">
        <v>1956</v>
      </c>
      <c r="C25" s="170">
        <v>184</v>
      </c>
      <c r="D25" s="170">
        <v>193</v>
      </c>
      <c r="G25" s="221">
        <f t="shared" si="6"/>
        <v>2022</v>
      </c>
      <c r="H25" s="293">
        <f t="shared" si="7"/>
        <v>184</v>
      </c>
      <c r="I25" s="293">
        <f t="shared" si="8"/>
        <v>193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115</v>
      </c>
      <c r="I31" s="291">
        <f>IF(ISBLANK(D23),"",D23)</f>
        <v>184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163</v>
      </c>
      <c r="I32" s="292">
        <f t="shared" si="10"/>
        <v>233</v>
      </c>
    </row>
    <row r="33" spans="7:9" x14ac:dyDescent="0.25">
      <c r="G33" s="221">
        <f t="shared" si="9"/>
        <v>2022</v>
      </c>
      <c r="H33" s="293">
        <f t="shared" ref="H33:I33" si="11">IF(ISBLANK(C25),"",C25)</f>
        <v>184</v>
      </c>
      <c r="I33" s="293">
        <f t="shared" si="11"/>
        <v>193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691911</v>
      </c>
      <c r="C4" s="1086">
        <v>13951</v>
      </c>
      <c r="D4" s="110">
        <v>884085</v>
      </c>
      <c r="E4" s="70">
        <v>17826</v>
      </c>
      <c r="F4" s="1085">
        <v>218676</v>
      </c>
      <c r="G4" s="70">
        <v>4409</v>
      </c>
      <c r="H4" s="1087">
        <v>3180621</v>
      </c>
      <c r="I4" s="1086">
        <v>64131</v>
      </c>
    </row>
    <row r="5" spans="1:9" x14ac:dyDescent="0.25">
      <c r="A5" s="589">
        <v>2021</v>
      </c>
      <c r="B5" s="1088">
        <v>800033</v>
      </c>
      <c r="C5" s="1089">
        <v>16409</v>
      </c>
      <c r="D5" s="162">
        <v>1141476</v>
      </c>
      <c r="E5" s="214">
        <v>23412</v>
      </c>
      <c r="F5" s="1088">
        <v>98662</v>
      </c>
      <c r="G5" s="214">
        <v>2024</v>
      </c>
      <c r="H5" s="1090">
        <v>5707445</v>
      </c>
      <c r="I5" s="1089">
        <v>117061</v>
      </c>
    </row>
    <row r="6" spans="1:9" x14ac:dyDescent="0.25">
      <c r="A6" s="590">
        <v>2022</v>
      </c>
      <c r="B6" s="1091">
        <v>859358</v>
      </c>
      <c r="C6" s="1092">
        <v>18785</v>
      </c>
      <c r="D6" s="171">
        <v>1064847</v>
      </c>
      <c r="E6" s="169">
        <v>23277</v>
      </c>
      <c r="F6" s="1091">
        <v>281134</v>
      </c>
      <c r="G6" s="169">
        <v>6146</v>
      </c>
      <c r="H6" s="1093">
        <v>3941628</v>
      </c>
      <c r="I6" s="1092">
        <v>86163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373123</v>
      </c>
      <c r="C4" s="1085">
        <v>1335236</v>
      </c>
      <c r="D4" s="1086">
        <v>26922</v>
      </c>
      <c r="E4" s="1085">
        <v>1345105</v>
      </c>
      <c r="F4" s="1086">
        <v>27121</v>
      </c>
    </row>
    <row r="5" spans="1:6" x14ac:dyDescent="0.25">
      <c r="A5" s="482">
        <v>2021</v>
      </c>
      <c r="B5" s="1090">
        <v>481476</v>
      </c>
      <c r="C5" s="1088">
        <v>1557176</v>
      </c>
      <c r="D5" s="1089">
        <v>31938</v>
      </c>
      <c r="E5" s="1088">
        <v>1528461</v>
      </c>
      <c r="F5" s="1089">
        <v>31349</v>
      </c>
    </row>
    <row r="6" spans="1:6" ht="15.75" thickBot="1" x14ac:dyDescent="0.3">
      <c r="A6" s="962">
        <v>2022</v>
      </c>
      <c r="B6" s="1094">
        <v>606844</v>
      </c>
      <c r="C6" s="1095">
        <v>1922674</v>
      </c>
      <c r="D6" s="1096">
        <v>42029</v>
      </c>
      <c r="E6" s="1095">
        <v>1812180</v>
      </c>
      <c r="F6" s="1096">
        <v>39614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Параћин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542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35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45746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84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7.9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19.2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-11.3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72.400000000000006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45.5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183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2.76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44304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44471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1366</v>
      </c>
      <c r="C63" s="550">
        <f>IF(ISBLANK('DEM2'!C7),"-",'DEM2'!C7)</f>
        <v>1404</v>
      </c>
      <c r="D63" s="550"/>
      <c r="E63" s="550">
        <f>IF(ISBLANK('DEM2'!D8),"-",'DEM2'!D8)</f>
        <v>1248</v>
      </c>
      <c r="F63" s="550">
        <f>IF(ISBLANK('DEM2'!C8),"-",'DEM2'!C8)</f>
        <v>1293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1783</v>
      </c>
      <c r="C64" s="319">
        <f>IF(ISBLANK('DEM2'!F7),"-",'DEM2'!F7)</f>
        <v>1916</v>
      </c>
      <c r="D64" s="791"/>
      <c r="E64" s="319">
        <f>IF(ISBLANK('DEM2'!G8),"-",'DEM2'!G8)</f>
        <v>1668</v>
      </c>
      <c r="F64" s="319">
        <f>IF(ISBLANK('DEM2'!F8),"-",'DEM2'!F8)</f>
        <v>1787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1008</v>
      </c>
      <c r="C65" s="347">
        <f>IF(ISBLANK('DEM2'!I7),"-",'DEM2'!I7)</f>
        <v>987</v>
      </c>
      <c r="D65" s="395"/>
      <c r="E65" s="347">
        <f>IF(ISBLANK('DEM2'!J8),"-",'DEM2'!J8)</f>
        <v>885</v>
      </c>
      <c r="F65" s="347">
        <f>IF(ISBLANK('DEM2'!I8),"-",'DEM2'!I8)</f>
        <v>916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3886</v>
      </c>
      <c r="C66" s="319">
        <f>IF(ISBLANK('DEM2'!L7),"-",'DEM2'!L7)</f>
        <v>4043</v>
      </c>
      <c r="D66" s="397"/>
      <c r="E66" s="319">
        <f>IF(ISBLANK('DEM2'!M8),"-",'DEM2'!M8)</f>
        <v>3578</v>
      </c>
      <c r="F66" s="319">
        <f>IF(ISBLANK('DEM2'!L8),"-",'DEM2'!L8)</f>
        <v>3771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3965</v>
      </c>
      <c r="C67" s="319">
        <f>IF(ISBLANK('DEM2'!O7),"-",'DEM2'!O7)</f>
        <v>4169</v>
      </c>
      <c r="D67" s="397"/>
      <c r="E67" s="319">
        <f>IF(ISBLANK('DEM2'!P8),"-",'DEM2'!P8)</f>
        <v>3438</v>
      </c>
      <c r="F67" s="319">
        <f>IF(ISBLANK('DEM2'!O8),"-",'DEM2'!O8)</f>
        <v>3567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15547</v>
      </c>
      <c r="C68" s="416">
        <f>IF(ISBLANK('DEM2'!R7),"-",'DEM2'!R7)</f>
        <v>15508</v>
      </c>
      <c r="D68" s="422"/>
      <c r="E68" s="416">
        <f>IF(ISBLANK('DEM2'!S8),"-",'DEM2'!S8)</f>
        <v>14374</v>
      </c>
      <c r="F68" s="416">
        <f>IF(ISBLANK('DEM2'!R8),"-",'DEM2'!R8)</f>
        <v>13926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25057</v>
      </c>
      <c r="C69" s="465">
        <f>IF(ISBLANK('DEM2'!U7),"-",'DEM2'!U7)</f>
        <v>23699</v>
      </c>
      <c r="D69" s="801"/>
      <c r="E69" s="465">
        <f>IF(ISBLANK('DEM2'!V8),"-",'DEM2'!V8)</f>
        <v>23712</v>
      </c>
      <c r="F69" s="465">
        <f>IF(ISBLANK('DEM2'!U8),"-",'DEM2'!U8)</f>
        <v>22034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2.6</v>
      </c>
      <c r="G115" s="802">
        <f>IF(ISBLANK('DEM2'!E23),"-",'DEM2'!E23)</f>
        <v>10.5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</v>
      </c>
      <c r="G116" s="409">
        <f>IF(ISBLANK('DEM2'!E24),"-",'DEM2'!E24)</f>
        <v>11.9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8.1999999999999993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11336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13208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28.9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59044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4614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117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29.2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69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34.1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9.6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3941628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86163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1064847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770214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23277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859358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18785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281134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6146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1922674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42029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1812180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39614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630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1956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606844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5586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5554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4937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16087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5485</v>
      </c>
      <c r="C300" s="810">
        <f>IF(ISBLANK(POLJ3!C4),"-",POLJ3!C4)</f>
        <v>715</v>
      </c>
      <c r="D300" s="1129">
        <f>IF(ISBLANK(POLJ3!D4),"-",POLJ3!D4)</f>
        <v>4770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8289</v>
      </c>
      <c r="C301" s="791">
        <f>IF(ISBLANK(POLJ3!C5),"-",POLJ3!C5)</f>
        <v>5336</v>
      </c>
      <c r="D301" s="1130">
        <f>IF(ISBLANK(POLJ3!D5),"-",POLJ3!D5)</f>
        <v>2953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4</v>
      </c>
      <c r="C302" s="792">
        <f>IF(ISBLANK(POLJ3!C6),"-",POLJ3!C6)</f>
        <v>1</v>
      </c>
      <c r="D302" s="1131">
        <f>IF(ISBLANK(POLJ3!D6),"-",POLJ3!D6)</f>
        <v>3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60</v>
      </c>
      <c r="C303" s="793">
        <f>IF(ISBLANK(POLJ3!C7),"-",POLJ3!C7)</f>
        <v>18</v>
      </c>
      <c r="D303" s="1111">
        <f>IF(ISBLANK(POLJ3!D7),"-",POLJ3!D7)</f>
        <v>42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5586</v>
      </c>
      <c r="C304" s="809">
        <f>IF(ISBLANK(POLJ3!C8),"-",POLJ3!C8)</f>
        <v>615</v>
      </c>
      <c r="D304" s="1159">
        <f>IF(ISBLANK(POLJ3!D8),"-",POLJ3!D8)</f>
        <v>4971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160.57</v>
      </c>
      <c r="C310" s="1160"/>
      <c r="D310" s="3"/>
      <c r="E310" s="5"/>
      <c r="F310" s="5"/>
      <c r="G310" s="817" t="s">
        <v>773</v>
      </c>
      <c r="H310" s="818">
        <f>IF(ISBLANK(POLJ2!H3),"-",POLJ2!H3)</f>
        <v>6283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14672.93</v>
      </c>
      <c r="C311" s="1161"/>
      <c r="D311" s="3"/>
      <c r="E311" s="5"/>
      <c r="F311" s="5"/>
      <c r="G311" s="812" t="s">
        <v>774</v>
      </c>
      <c r="H311" s="250">
        <f>IF(ISBLANK(POLJ2!H4),"-",POLJ2!H4)</f>
        <v>37374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354.37</v>
      </c>
      <c r="C312" s="1161"/>
      <c r="D312" s="3"/>
      <c r="E312" s="5"/>
      <c r="F312" s="5"/>
      <c r="G312" s="812" t="s">
        <v>775</v>
      </c>
      <c r="H312" s="250">
        <f>IF(ISBLANK(POLJ2!H5),"-",POLJ2!H5)</f>
        <v>8808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238.32</v>
      </c>
      <c r="C313" s="1161"/>
      <c r="D313" s="3"/>
      <c r="E313" s="5"/>
      <c r="F313" s="5"/>
      <c r="G313" s="814" t="s">
        <v>776</v>
      </c>
      <c r="H313" s="251">
        <f>IF(ISBLANK(POLJ2!H6),"-",POLJ2!H6)</f>
        <v>192558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6.54</v>
      </c>
      <c r="C314" s="1161"/>
      <c r="D314" s="3"/>
      <c r="E314" s="5"/>
      <c r="F314" s="5"/>
      <c r="G314" s="816" t="s">
        <v>16</v>
      </c>
      <c r="H314" s="819">
        <f>IF(ISBLANK(POLJ2!H7),"-",POLJ2!H7)</f>
        <v>245023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1992.71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17425.439999999999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26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152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17.899999999999999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958</v>
      </c>
      <c r="I364" s="810">
        <f>IF(ISBLANK(OBRAZ2!I6),"-",OBRAZ2!I6)</f>
        <v>813</v>
      </c>
      <c r="J364" s="810">
        <f>IF(ISBLANK(OBRAZ2!J6),"-",OBRAZ2!J6)</f>
        <v>145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410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44.6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368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54.926624737945495</v>
      </c>
      <c r="I377" s="853">
        <f>IF(ISBLANK(OBRAZ2!C14),"-",OBRAZ2!C23)</f>
        <v>54.279749478079331</v>
      </c>
      <c r="J377" s="853">
        <f>IF(ISBLANK(OBRAZ2!D14),"-",OBRAZ2!D23)</f>
        <v>60.430107526881713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34.486373165618453</v>
      </c>
      <c r="I379" s="853">
        <f>IF(ISBLANK(OBRAZ2!C16),"-",OBRAZ2!C25)</f>
        <v>33.194154488517746</v>
      </c>
      <c r="J379" s="853">
        <f>IF(ISBLANK(OBRAZ2!D16),"-",OBRAZ2!D25)</f>
        <v>27.526881720430108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10.587002096436059</v>
      </c>
      <c r="I380" s="854">
        <f>IF(ISBLANK(OBRAZ2!C17),"-",OBRAZ2!C26)</f>
        <v>12.526096033402922</v>
      </c>
      <c r="J380" s="854">
        <f>IF(ISBLANK(OBRAZ2!D17),"-",OBRAZ2!D26)</f>
        <v>12.043010752688172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8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24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1170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1423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531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289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96.7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422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98.6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0.1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11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45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1533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426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3.6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3700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27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4050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120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2.6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1.2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0.19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120.6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0.68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3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6.6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92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86.9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10282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22.5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13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791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3496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43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40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5.5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0.3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5.2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2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27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0.2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391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0.9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484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6.6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296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4.0999999999999996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121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276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8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237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245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47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61.2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43.6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130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24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231.68100000000001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4.5999999999999996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24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336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14700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227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12500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22761.84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42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13.03969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166</v>
      </c>
      <c r="D696" s="317"/>
      <c r="E696" s="316"/>
      <c r="F696" s="5"/>
      <c r="G696" s="839">
        <v>2012</v>
      </c>
      <c r="H696" s="837">
        <f>IF(ISBLANK(INDEKSI2!B5),"-",INDEKSI2!B5)</f>
        <v>25</v>
      </c>
      <c r="I696" s="837">
        <f>IF(ISBLANK(INDEKSI2!C5),"-",INDEKSI2!C5)</f>
        <v>119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20.34</v>
      </c>
      <c r="D697" s="317"/>
      <c r="E697" s="316"/>
      <c r="F697" s="5"/>
      <c r="G697" s="840">
        <v>2013</v>
      </c>
      <c r="H697" s="561">
        <f>IF(ISBLANK(INDEKSI2!B6),"-",INDEKSI2!B6)</f>
        <v>27.39</v>
      </c>
      <c r="I697" s="561">
        <f>IF(ISBLANK(INDEKSI2!C6),"-",INDEKSI2!C6)</f>
        <v>107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27.41</v>
      </c>
      <c r="I698" s="838">
        <f>IF(ISBLANK(INDEKSI2!C7),"-",INDEKSI2!C7)</f>
        <v>114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6965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9670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20490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24161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34.1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9.6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29.2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69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27.41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114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13.03969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166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20.34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13.9</v>
      </c>
      <c r="C4" s="723">
        <v>153</v>
      </c>
      <c r="D4" s="712"/>
      <c r="E4" s="713"/>
      <c r="F4" s="714"/>
    </row>
    <row r="5" spans="1:6" x14ac:dyDescent="0.25">
      <c r="A5" s="288">
        <v>2012</v>
      </c>
      <c r="B5" s="616">
        <v>25</v>
      </c>
      <c r="C5" s="724">
        <v>119</v>
      </c>
      <c r="D5" s="715"/>
      <c r="E5" s="643"/>
      <c r="F5" s="716"/>
    </row>
    <row r="6" spans="1:6" x14ac:dyDescent="0.25">
      <c r="A6" s="288">
        <v>2013</v>
      </c>
      <c r="B6" s="616">
        <v>27.39</v>
      </c>
      <c r="C6" s="724">
        <v>107</v>
      </c>
      <c r="D6" s="717">
        <v>13.03969</v>
      </c>
      <c r="E6" s="611">
        <v>166</v>
      </c>
      <c r="F6" s="718">
        <v>20.34</v>
      </c>
    </row>
    <row r="7" spans="1:6" x14ac:dyDescent="0.25">
      <c r="A7" s="221">
        <v>2014</v>
      </c>
      <c r="B7" s="617">
        <v>27.41</v>
      </c>
      <c r="C7" s="725">
        <v>114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5586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4937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5554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160.57</v>
      </c>
      <c r="G3" s="219" t="s">
        <v>773</v>
      </c>
      <c r="H3" s="71">
        <v>6283</v>
      </c>
    </row>
    <row r="4" spans="1:9" x14ac:dyDescent="0.25">
      <c r="A4" s="288" t="s">
        <v>768</v>
      </c>
      <c r="B4" s="216">
        <v>14672.93</v>
      </c>
      <c r="G4" s="288" t="s">
        <v>774</v>
      </c>
      <c r="H4" s="216">
        <v>37374</v>
      </c>
    </row>
    <row r="5" spans="1:9" x14ac:dyDescent="0.25">
      <c r="A5" s="288" t="s">
        <v>769</v>
      </c>
      <c r="B5" s="216">
        <v>354.37</v>
      </c>
      <c r="G5" s="288" t="s">
        <v>775</v>
      </c>
      <c r="H5" s="216">
        <v>8808</v>
      </c>
    </row>
    <row r="6" spans="1:9" x14ac:dyDescent="0.25">
      <c r="A6" s="288" t="s">
        <v>770</v>
      </c>
      <c r="B6" s="216">
        <v>238.32</v>
      </c>
      <c r="G6" s="288" t="s">
        <v>776</v>
      </c>
      <c r="H6" s="216">
        <v>192558</v>
      </c>
    </row>
    <row r="7" spans="1:9" x14ac:dyDescent="0.25">
      <c r="A7" s="288" t="s">
        <v>771</v>
      </c>
      <c r="B7" s="216">
        <v>6.54</v>
      </c>
      <c r="G7" s="1" t="s">
        <v>24</v>
      </c>
      <c r="H7" s="290">
        <v>245023</v>
      </c>
    </row>
    <row r="8" spans="1:9" x14ac:dyDescent="0.25">
      <c r="A8" s="289" t="s">
        <v>772</v>
      </c>
      <c r="B8" s="73">
        <v>1992.71</v>
      </c>
    </row>
    <row r="9" spans="1:9" x14ac:dyDescent="0.25">
      <c r="A9" s="1" t="s">
        <v>24</v>
      </c>
      <c r="B9" s="290">
        <v>17425.439999999999</v>
      </c>
      <c r="I9" s="41" t="s">
        <v>884</v>
      </c>
    </row>
    <row r="10" spans="1:9" x14ac:dyDescent="0.25">
      <c r="G10" s="29" t="s">
        <v>783</v>
      </c>
      <c r="H10" s="58">
        <v>16087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5485</v>
      </c>
      <c r="C4" s="55">
        <v>715</v>
      </c>
      <c r="D4" s="110">
        <v>4770</v>
      </c>
    </row>
    <row r="5" spans="1:4" ht="30" customHeight="1" x14ac:dyDescent="0.25">
      <c r="A5" s="276" t="s">
        <v>892</v>
      </c>
      <c r="B5" s="214">
        <v>8289</v>
      </c>
      <c r="C5" s="58">
        <v>5336</v>
      </c>
      <c r="D5" s="162">
        <v>2953</v>
      </c>
    </row>
    <row r="6" spans="1:4" x14ac:dyDescent="0.25">
      <c r="A6" s="276" t="s">
        <v>780</v>
      </c>
      <c r="B6" s="214">
        <v>4</v>
      </c>
      <c r="C6" s="58">
        <v>1</v>
      </c>
      <c r="D6" s="162">
        <v>3</v>
      </c>
    </row>
    <row r="7" spans="1:4" ht="30" x14ac:dyDescent="0.25">
      <c r="A7" s="276" t="s">
        <v>781</v>
      </c>
      <c r="B7" s="214">
        <v>60</v>
      </c>
      <c r="C7" s="58">
        <v>18</v>
      </c>
      <c r="D7" s="162">
        <v>42</v>
      </c>
    </row>
    <row r="8" spans="1:4" x14ac:dyDescent="0.25">
      <c r="A8" s="203" t="s">
        <v>782</v>
      </c>
      <c r="B8" s="72">
        <v>5586</v>
      </c>
      <c r="C8" s="61">
        <v>615</v>
      </c>
      <c r="D8" s="111">
        <v>4971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25</v>
      </c>
      <c r="C14" s="278">
        <f>D6/B6*100</f>
        <v>75</v>
      </c>
    </row>
    <row r="15" spans="1:4" ht="60" x14ac:dyDescent="0.25">
      <c r="A15" s="279" t="s">
        <v>893</v>
      </c>
      <c r="B15" s="284">
        <f>C5/B5*100</f>
        <v>64.374472192061774</v>
      </c>
      <c r="C15" s="280">
        <f>D5/B5*100</f>
        <v>35.625527807938226</v>
      </c>
    </row>
    <row r="16" spans="1:4" ht="30" x14ac:dyDescent="0.25">
      <c r="A16" s="281" t="s">
        <v>829</v>
      </c>
      <c r="B16" s="285">
        <f>C4/B4*100</f>
        <v>13.035551504102097</v>
      </c>
      <c r="C16" s="282">
        <f>D4/B4*100</f>
        <v>86.964448495897912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25</v>
      </c>
      <c r="C21" s="278">
        <f>C14</f>
        <v>75</v>
      </c>
    </row>
    <row r="22" spans="1:3" ht="60" x14ac:dyDescent="0.25">
      <c r="A22" s="279" t="s">
        <v>831</v>
      </c>
      <c r="B22" s="284">
        <f t="shared" ref="B22:C23" si="0">B15</f>
        <v>64.374472192061774</v>
      </c>
      <c r="C22" s="280">
        <f t="shared" si="0"/>
        <v>35.625527807938226</v>
      </c>
    </row>
    <row r="23" spans="1:3" ht="30" x14ac:dyDescent="0.25">
      <c r="A23" s="281" t="s">
        <v>866</v>
      </c>
      <c r="B23" s="287">
        <f t="shared" si="0"/>
        <v>13.035551504102097</v>
      </c>
      <c r="C23" s="286">
        <f t="shared" si="0"/>
        <v>86.964448495897912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26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152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17.899999999999999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410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44.6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368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1079</v>
      </c>
      <c r="C6" s="975">
        <v>931</v>
      </c>
      <c r="D6" s="947">
        <v>148</v>
      </c>
      <c r="E6" s="975">
        <v>954</v>
      </c>
      <c r="F6" s="975">
        <v>779</v>
      </c>
      <c r="G6" s="947">
        <v>175</v>
      </c>
      <c r="H6" s="601">
        <v>958</v>
      </c>
      <c r="I6" s="618">
        <v>813</v>
      </c>
      <c r="J6" s="947">
        <v>145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524</v>
      </c>
      <c r="C14" s="753">
        <v>520</v>
      </c>
      <c r="D14" s="753">
        <v>562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329</v>
      </c>
      <c r="C16" s="1038">
        <v>318</v>
      </c>
      <c r="D16" s="753">
        <v>256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101</v>
      </c>
      <c r="C17" s="754">
        <v>120</v>
      </c>
      <c r="D17" s="754">
        <v>112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54.926624737945495</v>
      </c>
      <c r="C23" s="292">
        <f>C14/SUM(C12:C17)*100</f>
        <v>54.279749478079331</v>
      </c>
      <c r="D23" s="292">
        <f>D14/SUM(D12:D17)*100</f>
        <v>60.430107526881713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34.486373165618453</v>
      </c>
      <c r="C25" s="292">
        <f>C16/SUM(C12:C17)*100</f>
        <v>33.194154488517746</v>
      </c>
      <c r="D25" s="292">
        <f>D16/SUM(D12:D17)*100</f>
        <v>27.526881720430108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10.587002096436059</v>
      </c>
      <c r="C26" s="293">
        <f>C17/SUM(C12:C17)*100</f>
        <v>12.526096033402922</v>
      </c>
      <c r="D26" s="293">
        <f>D17/SUM(D12:D17)*100</f>
        <v>12.043010752688172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38.4</v>
      </c>
      <c r="C7" s="602">
        <v>40.799999999999997</v>
      </c>
      <c r="D7" s="602">
        <v>43.8</v>
      </c>
    </row>
    <row r="8" spans="1:6" x14ac:dyDescent="0.25">
      <c r="A8" s="697" t="s">
        <v>952</v>
      </c>
      <c r="B8" s="753">
        <v>14</v>
      </c>
      <c r="C8" s="753">
        <v>20.100000000000001</v>
      </c>
      <c r="D8" s="753">
        <v>14.3</v>
      </c>
    </row>
    <row r="9" spans="1:6" x14ac:dyDescent="0.25">
      <c r="A9" s="698" t="s">
        <v>224</v>
      </c>
      <c r="B9" s="754">
        <v>47.6</v>
      </c>
      <c r="C9" s="754">
        <v>39.1</v>
      </c>
      <c r="D9" s="754">
        <v>41.9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38.4</v>
      </c>
      <c r="C13" s="699">
        <f t="shared" ref="C13:D13" si="1">IF(ISBLANK(C7),"",C7)</f>
        <v>40.799999999999997</v>
      </c>
      <c r="D13" s="699">
        <f t="shared" si="1"/>
        <v>43.8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14</v>
      </c>
      <c r="C14" s="700">
        <f t="shared" si="2"/>
        <v>20.100000000000001</v>
      </c>
      <c r="D14" s="700">
        <f t="shared" si="2"/>
        <v>14.3</v>
      </c>
    </row>
    <row r="15" spans="1:6" x14ac:dyDescent="0.25">
      <c r="A15" s="704" t="s">
        <v>1671</v>
      </c>
      <c r="B15" s="701">
        <f t="shared" si="2"/>
        <v>47.6</v>
      </c>
      <c r="C15" s="701">
        <f t="shared" si="2"/>
        <v>39.1</v>
      </c>
      <c r="D15" s="701">
        <f t="shared" si="2"/>
        <v>41.9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38.4</v>
      </c>
      <c r="C18" s="699">
        <f t="shared" ref="C18:D18" si="4">IF(ISBLANK(C7),"",C7)</f>
        <v>40.799999999999997</v>
      </c>
      <c r="D18" s="699">
        <f t="shared" si="4"/>
        <v>43.8</v>
      </c>
    </row>
    <row r="19" spans="1:5" x14ac:dyDescent="0.25">
      <c r="A19" s="703" t="s">
        <v>1673</v>
      </c>
      <c r="B19" s="700">
        <f t="shared" ref="B19:D20" si="5">IF(ISBLANK(B8),"",B8)</f>
        <v>14</v>
      </c>
      <c r="C19" s="700">
        <f t="shared" si="5"/>
        <v>20.100000000000001</v>
      </c>
      <c r="D19" s="700">
        <f t="shared" si="5"/>
        <v>14.3</v>
      </c>
    </row>
    <row r="20" spans="1:5" x14ac:dyDescent="0.25">
      <c r="A20" s="704" t="s">
        <v>1674</v>
      </c>
      <c r="B20" s="701">
        <f t="shared" si="5"/>
        <v>47.6</v>
      </c>
      <c r="C20" s="701">
        <f t="shared" si="5"/>
        <v>39.1</v>
      </c>
      <c r="D20" s="701">
        <f t="shared" si="5"/>
        <v>41.9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91.2</v>
      </c>
      <c r="C5" s="613">
        <v>86.6</v>
      </c>
      <c r="D5" s="1039">
        <v>88.8</v>
      </c>
      <c r="F5" s="28"/>
      <c r="G5" s="695">
        <f>A5</f>
        <v>2020</v>
      </c>
      <c r="H5" s="671">
        <f>IF(ISBLANK(B5),"",B5)</f>
        <v>91.2</v>
      </c>
      <c r="I5" s="620">
        <f t="shared" ref="H5:I7" si="0">IF(ISBLANK(C5),"",C5)</f>
        <v>86.6</v>
      </c>
    </row>
    <row r="6" spans="1:10" x14ac:dyDescent="0.25">
      <c r="A6" s="751">
        <v>2021</v>
      </c>
      <c r="B6" s="603">
        <v>85</v>
      </c>
      <c r="C6" s="614">
        <v>98</v>
      </c>
      <c r="D6" s="948">
        <v>91.8</v>
      </c>
      <c r="F6" s="44"/>
      <c r="G6" s="695">
        <f t="shared" ref="G6:G7" si="1">A6</f>
        <v>2021</v>
      </c>
      <c r="H6" s="672">
        <f t="shared" si="0"/>
        <v>85</v>
      </c>
      <c r="I6" s="621">
        <f t="shared" si="0"/>
        <v>98</v>
      </c>
    </row>
    <row r="7" spans="1:10" x14ac:dyDescent="0.25">
      <c r="A7" s="752">
        <v>2022</v>
      </c>
      <c r="B7" s="603">
        <v>96.6</v>
      </c>
      <c r="C7" s="614">
        <v>90.7</v>
      </c>
      <c r="D7" s="948">
        <v>93.4</v>
      </c>
      <c r="F7" s="44"/>
      <c r="G7" s="695">
        <f t="shared" si="1"/>
        <v>2022</v>
      </c>
      <c r="H7" s="673">
        <f t="shared" si="0"/>
        <v>96.6</v>
      </c>
      <c r="I7" s="622">
        <f t="shared" si="0"/>
        <v>90.7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91.2</v>
      </c>
      <c r="I13" s="620">
        <f>IF(ISBLANK(C5),"",C5)</f>
        <v>86.6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85</v>
      </c>
      <c r="I14" s="621">
        <f t="shared" si="3"/>
        <v>98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96.6</v>
      </c>
      <c r="I15" s="622">
        <f t="shared" si="4"/>
        <v>90.7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Параћин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542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35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45746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84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7.9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19.2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-11.3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72.400000000000006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45.5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183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2.76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44304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44471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1366</v>
      </c>
      <c r="C63" s="550">
        <f>IF(ISBLANK('DEM2'!C7),"-",'DEM2'!C7)</f>
        <v>1404</v>
      </c>
      <c r="D63" s="550"/>
      <c r="E63" s="550">
        <f>IF(ISBLANK('DEM2'!D8),"-",'DEM2'!D8)</f>
        <v>1248</v>
      </c>
      <c r="F63" s="550">
        <f>IF(ISBLANK('DEM2'!C8),"-",'DEM2'!C8)</f>
        <v>1293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1783</v>
      </c>
      <c r="C64" s="319">
        <f>IF(ISBLANK('DEM2'!F7),"-",'DEM2'!F7)</f>
        <v>1916</v>
      </c>
      <c r="D64" s="791"/>
      <c r="E64" s="319">
        <f>IF(ISBLANK('DEM2'!G8),"-",'DEM2'!G8)</f>
        <v>1668</v>
      </c>
      <c r="F64" s="319">
        <f>IF(ISBLANK('DEM2'!F8),"-",'DEM2'!F8)</f>
        <v>1787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1008</v>
      </c>
      <c r="C65" s="347">
        <f>IF(ISBLANK('DEM2'!I7),"-",'DEM2'!I7)</f>
        <v>987</v>
      </c>
      <c r="D65" s="395"/>
      <c r="E65" s="347">
        <f>IF(ISBLANK('DEM2'!J8),"-",'DEM2'!J8)</f>
        <v>885</v>
      </c>
      <c r="F65" s="347">
        <f>IF(ISBLANK('DEM2'!I8),"-",'DEM2'!I8)</f>
        <v>916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3886</v>
      </c>
      <c r="C66" s="350">
        <f>IF(ISBLANK('DEM2'!L7),"-",'DEM2'!L7)</f>
        <v>4043</v>
      </c>
      <c r="D66" s="396"/>
      <c r="E66" s="350">
        <f>IF(ISBLANK('DEM2'!M8),"-",'DEM2'!M8)</f>
        <v>3578</v>
      </c>
      <c r="F66" s="350">
        <f>IF(ISBLANK('DEM2'!L8),"-",'DEM2'!L8)</f>
        <v>3771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3965</v>
      </c>
      <c r="C67" s="347">
        <f>IF(ISBLANK('DEM2'!O7),"-",'DEM2'!O7)</f>
        <v>4169</v>
      </c>
      <c r="D67" s="395"/>
      <c r="E67" s="347">
        <f>IF(ISBLANK('DEM2'!P8),"-",'DEM2'!P8)</f>
        <v>3438</v>
      </c>
      <c r="F67" s="347">
        <f>IF(ISBLANK('DEM2'!O8),"-",'DEM2'!O8)</f>
        <v>3567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15547</v>
      </c>
      <c r="C68" s="319">
        <f>IF(ISBLANK('DEM2'!R7),"-",'DEM2'!R7)</f>
        <v>15508</v>
      </c>
      <c r="D68" s="397"/>
      <c r="E68" s="319">
        <f>IF(ISBLANK('DEM2'!S8),"-",'DEM2'!S8)</f>
        <v>14374</v>
      </c>
      <c r="F68" s="319">
        <f>IF(ISBLANK('DEM2'!R8),"-",'DEM2'!R8)</f>
        <v>13926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25057</v>
      </c>
      <c r="C69" s="465">
        <f>IF(ISBLANK('DEM2'!U7),"-",'DEM2'!U7)</f>
        <v>23699</v>
      </c>
      <c r="D69" s="801"/>
      <c r="E69" s="465">
        <f>IF(ISBLANK('DEM2'!V8),"-",'DEM2'!V8)</f>
        <v>23712</v>
      </c>
      <c r="F69" s="465">
        <f>IF(ISBLANK('DEM2'!U8),"-",'DEM2'!U8)</f>
        <v>22034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2.6</v>
      </c>
      <c r="G115" s="802">
        <f>IF(ISBLANK('DEM2'!E23),"-",'DEM2'!E23)</f>
        <v>10.5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</v>
      </c>
      <c r="G116" s="409">
        <f>IF(ISBLANK('DEM2'!E24),"-",'DEM2'!E24)</f>
        <v>11.9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8.1999999999999993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11336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13208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28.9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59044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4614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117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29.2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69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34.1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9.6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3941628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86163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1064847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770214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23277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859358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18785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281134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6146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1922674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42029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1812180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39614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630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1956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606844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5586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5554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4937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16087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5485</v>
      </c>
      <c r="C300" s="810">
        <f>IF(ISBLANK(POLJ3!C4),"-",POLJ3!C4)</f>
        <v>715</v>
      </c>
      <c r="D300" s="1129">
        <f>IF(ISBLANK(POLJ3!D4),"-",POLJ3!D4)</f>
        <v>4770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8289</v>
      </c>
      <c r="C301" s="791">
        <f>IF(ISBLANK(POLJ3!C5),"-",POLJ3!C5)</f>
        <v>5336</v>
      </c>
      <c r="D301" s="1130">
        <f>IF(ISBLANK(POLJ3!D5),"-",POLJ3!D5)</f>
        <v>2953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4</v>
      </c>
      <c r="C302" s="792">
        <f>IF(ISBLANK(POLJ3!C6),"-",POLJ3!C6)</f>
        <v>1</v>
      </c>
      <c r="D302" s="1131">
        <f>IF(ISBLANK(POLJ3!D6),"-",POLJ3!D6)</f>
        <v>3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60</v>
      </c>
      <c r="C303" s="793">
        <f>IF(ISBLANK(POLJ3!C7),"-",POLJ3!C7)</f>
        <v>18</v>
      </c>
      <c r="D303" s="1111">
        <f>IF(ISBLANK(POLJ3!D7),"-",POLJ3!D7)</f>
        <v>42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5586</v>
      </c>
      <c r="C304" s="809">
        <f>IF(ISBLANK(POLJ3!C8),"-",POLJ3!C8)</f>
        <v>615</v>
      </c>
      <c r="D304" s="1159">
        <f>IF(ISBLANK(POLJ3!D8),"-",POLJ3!D8)</f>
        <v>4971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160.57</v>
      </c>
      <c r="C310" s="1160"/>
      <c r="D310" s="3"/>
      <c r="E310" s="5"/>
      <c r="F310" s="5"/>
      <c r="G310" s="817" t="s">
        <v>862</v>
      </c>
      <c r="H310" s="818">
        <f>IF(ISBLANK(POLJ2!H3),"-",POLJ2!H3)</f>
        <v>6283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14672.93</v>
      </c>
      <c r="C311" s="1161"/>
      <c r="D311" s="3"/>
      <c r="E311" s="5"/>
      <c r="F311" s="5"/>
      <c r="G311" s="812" t="s">
        <v>863</v>
      </c>
      <c r="H311" s="250">
        <f>IF(ISBLANK(POLJ2!H4),"-",POLJ2!H4)</f>
        <v>37374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354.37</v>
      </c>
      <c r="C312" s="1161"/>
      <c r="D312" s="3"/>
      <c r="E312" s="5"/>
      <c r="F312" s="5"/>
      <c r="G312" s="812" t="s">
        <v>864</v>
      </c>
      <c r="H312" s="250">
        <f>IF(ISBLANK(POLJ2!H5),"-",POLJ2!H5)</f>
        <v>8808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238.32</v>
      </c>
      <c r="C313" s="1161"/>
      <c r="D313" s="3"/>
      <c r="E313" s="5"/>
      <c r="F313" s="5"/>
      <c r="G313" s="814" t="s">
        <v>865</v>
      </c>
      <c r="H313" s="251">
        <f>IF(ISBLANK(POLJ2!H6),"-",POLJ2!H6)</f>
        <v>192558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6.54</v>
      </c>
      <c r="C314" s="1161"/>
      <c r="D314" s="3"/>
      <c r="E314" s="5"/>
      <c r="F314" s="5"/>
      <c r="G314" s="816" t="s">
        <v>855</v>
      </c>
      <c r="H314" s="819">
        <f>IF(ISBLANK(POLJ2!H7),"-",POLJ2!H7)</f>
        <v>245023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1992.71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17425.439999999999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26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152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17.899999999999999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958</v>
      </c>
      <c r="I364" s="810">
        <f>IF(ISBLANK(OBRAZ2!I6),"-",OBRAZ2!I6)</f>
        <v>813</v>
      </c>
      <c r="J364" s="810">
        <f>IF(ISBLANK(OBRAZ2!J6),"-",OBRAZ2!J6)</f>
        <v>145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410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44.6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368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54.926624737945495</v>
      </c>
      <c r="I377" s="853">
        <f>IF(ISBLANK(OBRAZ2!C14),"-",OBRAZ2!C23)</f>
        <v>54.279749478079331</v>
      </c>
      <c r="J377" s="853">
        <f>IF(ISBLANK(OBRAZ2!D14),"-",OBRAZ2!D23)</f>
        <v>60.430107526881713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34.486373165618453</v>
      </c>
      <c r="I379" s="853">
        <f>IF(ISBLANK(OBRAZ2!C16),"-",OBRAZ2!C25)</f>
        <v>33.194154488517746</v>
      </c>
      <c r="J379" s="853">
        <f>IF(ISBLANK(OBRAZ2!D16),"-",OBRAZ2!D25)</f>
        <v>27.526881720430108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10.587002096436059</v>
      </c>
      <c r="I380" s="854">
        <f>IF(ISBLANK(OBRAZ2!C17),"-",OBRAZ2!C26)</f>
        <v>12.526096033402922</v>
      </c>
      <c r="J380" s="854">
        <f>IF(ISBLANK(OBRAZ2!D17),"-",OBRAZ2!D26)</f>
        <v>12.043010752688172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8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24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1170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1423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531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289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96.7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422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98.6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0.1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11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45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1533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426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3.6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3700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27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4050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120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2.6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1.2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0.19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120.6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0.68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3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6.6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92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86.9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10282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22.5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13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791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3496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43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40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5.5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0.3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5.2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2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27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0.2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391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0.9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484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6.6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296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4.0999999999999996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121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276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8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237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245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47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61.2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43.6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130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24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231.68100000000001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4.5999999999999996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24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336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14700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227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12500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22761.84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42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13.03969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166</v>
      </c>
      <c r="D696" s="3"/>
      <c r="E696" s="5"/>
      <c r="F696" s="5"/>
      <c r="G696" s="839">
        <v>2012</v>
      </c>
      <c r="H696" s="837">
        <f>IF(ISBLANK(INDEKSI2!B5),"-",INDEKSI2!B5)</f>
        <v>25</v>
      </c>
      <c r="I696" s="837">
        <f>IF(ISBLANK(INDEKSI2!C5),"-",INDEKSI2!C5)</f>
        <v>119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20.34</v>
      </c>
      <c r="D697" s="3"/>
      <c r="E697" s="5"/>
      <c r="F697" s="5"/>
      <c r="G697" s="840">
        <v>2013</v>
      </c>
      <c r="H697" s="561">
        <f>IF(ISBLANK(INDEKSI2!B6),"-",INDEKSI2!B6)</f>
        <v>27.39</v>
      </c>
      <c r="I697" s="561">
        <f>IF(ISBLANK(INDEKSI2!C6),"-",INDEKSI2!C6)</f>
        <v>107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27.41</v>
      </c>
      <c r="I698" s="838">
        <f>IF(ISBLANK(INDEKSI2!C7),"-",INDEKSI2!C7)</f>
        <v>114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6965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9670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20490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24161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25</v>
      </c>
      <c r="D6" s="614">
        <v>8</v>
      </c>
      <c r="E6" s="614">
        <v>17</v>
      </c>
      <c r="F6" s="1042">
        <v>120</v>
      </c>
      <c r="G6" s="614">
        <v>52</v>
      </c>
      <c r="H6" s="982">
        <v>68</v>
      </c>
      <c r="I6" s="1043">
        <v>12.6</v>
      </c>
      <c r="J6" s="614">
        <v>11.1</v>
      </c>
      <c r="K6" s="1044">
        <v>14.1</v>
      </c>
      <c r="L6" s="1042">
        <v>404</v>
      </c>
      <c r="M6" s="614">
        <v>230</v>
      </c>
      <c r="N6" s="1037">
        <v>174</v>
      </c>
      <c r="O6" s="1043">
        <v>37.700000000000003</v>
      </c>
      <c r="P6" s="614">
        <v>41.3</v>
      </c>
      <c r="Q6" s="1037">
        <v>33.9</v>
      </c>
      <c r="R6" s="1042">
        <v>430</v>
      </c>
      <c r="S6" s="614">
        <v>213</v>
      </c>
      <c r="T6" s="1044">
        <v>217</v>
      </c>
    </row>
    <row r="7" spans="1:20" x14ac:dyDescent="0.25">
      <c r="A7" s="288">
        <v>2021</v>
      </c>
      <c r="B7" s="604">
        <v>1</v>
      </c>
      <c r="C7" s="603">
        <v>25</v>
      </c>
      <c r="D7" s="614">
        <v>8</v>
      </c>
      <c r="E7" s="614">
        <v>17</v>
      </c>
      <c r="F7" s="1042">
        <v>159</v>
      </c>
      <c r="G7" s="614">
        <v>72</v>
      </c>
      <c r="H7" s="982">
        <v>87</v>
      </c>
      <c r="I7" s="1043">
        <v>17.8</v>
      </c>
      <c r="J7" s="614">
        <v>16.8</v>
      </c>
      <c r="K7" s="1044">
        <v>18.600000000000001</v>
      </c>
      <c r="L7" s="1042">
        <v>361</v>
      </c>
      <c r="M7" s="614">
        <v>199</v>
      </c>
      <c r="N7" s="1037">
        <v>162</v>
      </c>
      <c r="O7" s="1043">
        <v>35.299999999999997</v>
      </c>
      <c r="P7" s="614">
        <v>37.299999999999997</v>
      </c>
      <c r="Q7" s="1037">
        <v>33.200000000000003</v>
      </c>
      <c r="R7" s="1042">
        <v>438</v>
      </c>
      <c r="S7" s="614">
        <v>246</v>
      </c>
      <c r="T7" s="1044">
        <v>192</v>
      </c>
    </row>
    <row r="8" spans="1:20" x14ac:dyDescent="0.25">
      <c r="A8" s="221">
        <v>2022</v>
      </c>
      <c r="B8" s="619">
        <v>1</v>
      </c>
      <c r="C8" s="949">
        <v>26</v>
      </c>
      <c r="D8" s="983">
        <v>8</v>
      </c>
      <c r="E8" s="983">
        <v>18</v>
      </c>
      <c r="F8" s="1045">
        <v>152</v>
      </c>
      <c r="G8" s="983">
        <v>76</v>
      </c>
      <c r="H8" s="981">
        <v>76</v>
      </c>
      <c r="I8" s="756">
        <v>17.899999999999999</v>
      </c>
      <c r="J8" s="983">
        <v>17.8</v>
      </c>
      <c r="K8" s="1046">
        <v>17.899999999999999</v>
      </c>
      <c r="L8" s="1045">
        <v>410</v>
      </c>
      <c r="M8" s="983">
        <v>206</v>
      </c>
      <c r="N8" s="693">
        <v>204</v>
      </c>
      <c r="O8" s="756">
        <v>44.6</v>
      </c>
      <c r="P8" s="983">
        <v>44.4</v>
      </c>
      <c r="Q8" s="693">
        <v>44.7</v>
      </c>
      <c r="R8" s="1045">
        <v>368</v>
      </c>
      <c r="S8" s="983">
        <v>195</v>
      </c>
      <c r="T8" s="1046">
        <v>173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8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24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1170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1423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531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289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96.7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422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98.6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0.1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11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45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68.783068783068785</v>
      </c>
      <c r="C21" s="741">
        <f>B10/(B7+B10)*100</f>
        <v>31.216931216931215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83.119158878504678</v>
      </c>
      <c r="C22" s="741">
        <f>B11/(B8+B11)*100</f>
        <v>16.880841121495326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68.783068783068785</v>
      </c>
      <c r="C26" s="741">
        <f>C21</f>
        <v>31.216931216931215</v>
      </c>
    </row>
    <row r="27" spans="1:10" ht="24.75" x14ac:dyDescent="0.25">
      <c r="A27" s="744" t="s">
        <v>1415</v>
      </c>
      <c r="B27" s="741">
        <f>B22</f>
        <v>83.119158878504678</v>
      </c>
      <c r="C27" s="741">
        <f>C22</f>
        <v>16.880841121495326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4</v>
      </c>
      <c r="C5" s="1005">
        <v>4</v>
      </c>
      <c r="D5" s="916" t="s">
        <v>5</v>
      </c>
      <c r="E5" s="213"/>
      <c r="F5" s="125">
        <v>2020</v>
      </c>
      <c r="G5" s="70">
        <v>8</v>
      </c>
      <c r="H5" s="55">
        <v>4</v>
      </c>
      <c r="I5" s="110">
        <v>4</v>
      </c>
      <c r="J5" s="70">
        <v>24</v>
      </c>
      <c r="K5" s="55">
        <v>0</v>
      </c>
      <c r="L5" s="110">
        <v>24</v>
      </c>
      <c r="M5" s="70">
        <v>1149</v>
      </c>
      <c r="N5" s="55">
        <v>1459</v>
      </c>
      <c r="O5" s="70">
        <v>563</v>
      </c>
      <c r="P5" s="110">
        <v>284</v>
      </c>
    </row>
    <row r="6" spans="1:16" x14ac:dyDescent="0.25">
      <c r="A6" s="925" t="s">
        <v>267</v>
      </c>
      <c r="B6" s="1006">
        <v>0</v>
      </c>
      <c r="C6" s="1007">
        <v>24</v>
      </c>
      <c r="D6" s="917" t="s">
        <v>5</v>
      </c>
      <c r="E6" s="256"/>
      <c r="F6" s="125">
        <v>2021</v>
      </c>
      <c r="G6" s="214">
        <v>8</v>
      </c>
      <c r="H6" s="58">
        <v>4</v>
      </c>
      <c r="I6" s="162">
        <v>4</v>
      </c>
      <c r="J6" s="214">
        <v>24</v>
      </c>
      <c r="K6" s="58">
        <v>0</v>
      </c>
      <c r="L6" s="162">
        <v>24</v>
      </c>
      <c r="M6" s="214">
        <v>1177</v>
      </c>
      <c r="N6" s="58">
        <v>1406</v>
      </c>
      <c r="O6" s="214">
        <v>557</v>
      </c>
      <c r="P6" s="162">
        <v>297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8</v>
      </c>
      <c r="H7" s="94">
        <v>4</v>
      </c>
      <c r="I7" s="171">
        <v>4</v>
      </c>
      <c r="J7" s="169">
        <v>24</v>
      </c>
      <c r="K7" s="94">
        <v>0</v>
      </c>
      <c r="L7" s="171">
        <v>24</v>
      </c>
      <c r="M7" s="169">
        <v>1170</v>
      </c>
      <c r="N7" s="94">
        <v>1423</v>
      </c>
      <c r="O7" s="169">
        <v>531</v>
      </c>
      <c r="P7" s="171">
        <v>289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4</v>
      </c>
      <c r="C11" s="920">
        <f>IF(ISBLANK(C5),"",C5)</f>
        <v>4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24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91.6</v>
      </c>
      <c r="C6" s="460">
        <v>91.7</v>
      </c>
      <c r="D6" s="978">
        <v>91.5</v>
      </c>
      <c r="E6" s="459">
        <v>9</v>
      </c>
      <c r="F6" s="460">
        <v>6</v>
      </c>
      <c r="G6" s="978">
        <v>3</v>
      </c>
      <c r="H6" s="459">
        <v>49</v>
      </c>
      <c r="I6" s="460">
        <v>25</v>
      </c>
      <c r="J6" s="978">
        <v>24</v>
      </c>
      <c r="K6" s="459">
        <v>468</v>
      </c>
      <c r="L6" s="460">
        <v>225</v>
      </c>
      <c r="M6" s="978">
        <v>243</v>
      </c>
      <c r="N6" s="459">
        <v>96.5</v>
      </c>
      <c r="O6" s="460">
        <v>93.4</v>
      </c>
      <c r="P6" s="978">
        <v>99.6</v>
      </c>
      <c r="Q6" s="459">
        <v>0.4</v>
      </c>
      <c r="R6" s="460">
        <v>0.8</v>
      </c>
      <c r="S6" s="978">
        <v>0</v>
      </c>
    </row>
    <row r="7" spans="1:19" x14ac:dyDescent="0.25">
      <c r="A7" s="288">
        <v>2021</v>
      </c>
      <c r="B7" s="603">
        <v>91.8</v>
      </c>
      <c r="C7" s="614">
        <v>92.4</v>
      </c>
      <c r="D7" s="982">
        <v>91.1</v>
      </c>
      <c r="E7" s="603">
        <v>8</v>
      </c>
      <c r="F7" s="614">
        <v>5</v>
      </c>
      <c r="G7" s="982">
        <v>3</v>
      </c>
      <c r="H7" s="603">
        <v>48</v>
      </c>
      <c r="I7" s="614">
        <v>26</v>
      </c>
      <c r="J7" s="982">
        <v>22</v>
      </c>
      <c r="K7" s="603">
        <v>436</v>
      </c>
      <c r="L7" s="614">
        <v>225</v>
      </c>
      <c r="M7" s="982">
        <v>211</v>
      </c>
      <c r="N7" s="603">
        <v>93.6</v>
      </c>
      <c r="O7" s="614">
        <v>91.5</v>
      </c>
      <c r="P7" s="982">
        <v>95.9</v>
      </c>
      <c r="Q7" s="603">
        <v>0</v>
      </c>
      <c r="R7" s="614">
        <v>0.1</v>
      </c>
      <c r="S7" s="982">
        <v>0</v>
      </c>
    </row>
    <row r="8" spans="1:19" x14ac:dyDescent="0.25">
      <c r="A8" s="221">
        <v>2022</v>
      </c>
      <c r="B8" s="949">
        <v>96.7</v>
      </c>
      <c r="C8" s="983">
        <v>96</v>
      </c>
      <c r="D8" s="981">
        <v>97.5</v>
      </c>
      <c r="E8" s="949">
        <v>11</v>
      </c>
      <c r="F8" s="983">
        <v>7</v>
      </c>
      <c r="G8" s="981">
        <v>4</v>
      </c>
      <c r="H8" s="949">
        <v>45</v>
      </c>
      <c r="I8" s="983">
        <v>22</v>
      </c>
      <c r="J8" s="981">
        <v>23</v>
      </c>
      <c r="K8" s="949">
        <v>422</v>
      </c>
      <c r="L8" s="983">
        <v>222</v>
      </c>
      <c r="M8" s="981">
        <v>200</v>
      </c>
      <c r="N8" s="949">
        <v>98.6</v>
      </c>
      <c r="O8" s="983">
        <v>98.7</v>
      </c>
      <c r="P8" s="981">
        <v>98.5</v>
      </c>
      <c r="Q8" s="949">
        <v>0.1</v>
      </c>
      <c r="R8" s="983">
        <v>-0.2</v>
      </c>
      <c r="S8" s="981">
        <v>0.4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4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3.6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1064847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23277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388</v>
      </c>
      <c r="C5" s="618">
        <v>246</v>
      </c>
      <c r="D5" s="618">
        <v>142</v>
      </c>
      <c r="E5" s="601">
        <v>1044</v>
      </c>
      <c r="F5" s="618">
        <v>489</v>
      </c>
      <c r="G5" s="947">
        <v>555</v>
      </c>
      <c r="H5" s="618">
        <v>331</v>
      </c>
      <c r="I5" s="618">
        <v>122</v>
      </c>
      <c r="J5" s="618">
        <v>209</v>
      </c>
      <c r="K5" s="219">
        <f>SUM(B5,E5,H5)</f>
        <v>1763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326</v>
      </c>
      <c r="C6" s="614">
        <v>201</v>
      </c>
      <c r="D6" s="948">
        <v>125</v>
      </c>
      <c r="E6" s="603">
        <v>1005</v>
      </c>
      <c r="F6" s="614">
        <v>479</v>
      </c>
      <c r="G6" s="948">
        <v>526</v>
      </c>
      <c r="H6" s="603">
        <v>317</v>
      </c>
      <c r="I6" s="614">
        <v>124</v>
      </c>
      <c r="J6" s="614">
        <v>193</v>
      </c>
      <c r="K6" s="220">
        <f>SUM(B6,E6,H6)</f>
        <v>1648</v>
      </c>
      <c r="M6" s="105" t="s">
        <v>292</v>
      </c>
      <c r="N6" s="173">
        <f>IF(ISBLANK(J7),"",J7)</f>
        <v>191</v>
      </c>
      <c r="O6" s="80">
        <f>IF(ISBLANK(I7),"",I7)</f>
        <v>129</v>
      </c>
      <c r="P6" s="213"/>
    </row>
    <row r="7" spans="1:17" ht="24.75" x14ac:dyDescent="0.25">
      <c r="A7" s="220">
        <v>2022</v>
      </c>
      <c r="B7" s="603">
        <v>272</v>
      </c>
      <c r="C7" s="614">
        <v>168</v>
      </c>
      <c r="D7" s="948">
        <v>104</v>
      </c>
      <c r="E7" s="603">
        <v>941</v>
      </c>
      <c r="F7" s="614">
        <v>449</v>
      </c>
      <c r="G7" s="948">
        <v>492</v>
      </c>
      <c r="H7" s="603">
        <v>320</v>
      </c>
      <c r="I7" s="614">
        <v>129</v>
      </c>
      <c r="J7" s="614">
        <v>191</v>
      </c>
      <c r="K7" s="220">
        <f>SUM(B7,E7,H7)</f>
        <v>1533</v>
      </c>
      <c r="M7" s="106" t="s">
        <v>293</v>
      </c>
      <c r="N7" s="222">
        <f>IF(ISBLANK(G7),"",G7)</f>
        <v>492</v>
      </c>
      <c r="O7" s="107">
        <f>IF(ISBLANK(F7),"",F7)</f>
        <v>449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104</v>
      </c>
      <c r="O8" s="83">
        <f>IF(ISBLANK(C7),"",C7)</f>
        <v>168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191</v>
      </c>
      <c r="O13" s="80">
        <f>IF(ISBLANK(I7),"",I7)</f>
        <v>129</v>
      </c>
      <c r="P13" s="213"/>
    </row>
    <row r="14" spans="1:17" ht="27.75" customHeight="1" x14ac:dyDescent="0.25">
      <c r="M14" s="106" t="s">
        <v>523</v>
      </c>
      <c r="N14" s="222">
        <f>IF(ISBLANK(G7),"",G7)</f>
        <v>492</v>
      </c>
      <c r="O14" s="107">
        <f>IF(ISBLANK(F7),"",F7)</f>
        <v>449</v>
      </c>
      <c r="P14" s="213"/>
    </row>
    <row r="15" spans="1:17" ht="26.25" customHeight="1" x14ac:dyDescent="0.25">
      <c r="M15" s="108" t="s">
        <v>524</v>
      </c>
      <c r="N15" s="172">
        <f>IF(ISBLANK(D7),"",D7)</f>
        <v>104</v>
      </c>
      <c r="O15" s="83">
        <f>IF(ISBLANK(C7),"",C7)</f>
        <v>168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107</v>
      </c>
      <c r="C21" s="618">
        <v>69</v>
      </c>
      <c r="D21" s="618">
        <v>38</v>
      </c>
      <c r="E21" s="601">
        <v>263</v>
      </c>
      <c r="F21" s="618">
        <v>135</v>
      </c>
      <c r="G21" s="947">
        <v>128</v>
      </c>
      <c r="H21" s="618">
        <v>78</v>
      </c>
      <c r="I21" s="618">
        <v>29</v>
      </c>
      <c r="J21" s="618">
        <v>49</v>
      </c>
      <c r="K21" s="219">
        <f>SUM(B21,E21,H21)</f>
        <v>448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127</v>
      </c>
      <c r="C22" s="1037">
        <v>83</v>
      </c>
      <c r="D22" s="982">
        <v>44</v>
      </c>
      <c r="E22" s="1043">
        <v>263</v>
      </c>
      <c r="F22" s="1037">
        <v>113</v>
      </c>
      <c r="G22" s="982">
        <v>150</v>
      </c>
      <c r="H22" s="1043">
        <v>92</v>
      </c>
      <c r="I22" s="1037">
        <v>34</v>
      </c>
      <c r="J22" s="1037">
        <v>58</v>
      </c>
      <c r="K22" s="220">
        <f>SUM(B22,E22,H22)</f>
        <v>482</v>
      </c>
      <c r="M22" s="105" t="s">
        <v>292</v>
      </c>
      <c r="N22" s="173">
        <f>IF(ISBLANK(J23),"",J23)</f>
        <v>48</v>
      </c>
      <c r="O22" s="80">
        <f>IF(ISBLANK(I23),"",I23)</f>
        <v>34</v>
      </c>
      <c r="P22" s="213"/>
    </row>
    <row r="23" spans="1:17" ht="24.75" x14ac:dyDescent="0.25">
      <c r="A23" s="220">
        <v>2022</v>
      </c>
      <c r="B23" s="1043">
        <v>100</v>
      </c>
      <c r="C23" s="1037">
        <v>60</v>
      </c>
      <c r="D23" s="982">
        <v>40</v>
      </c>
      <c r="E23" s="1043">
        <v>244</v>
      </c>
      <c r="F23" s="1037">
        <v>108</v>
      </c>
      <c r="G23" s="982">
        <v>136</v>
      </c>
      <c r="H23" s="1043">
        <v>82</v>
      </c>
      <c r="I23" s="1037">
        <v>34</v>
      </c>
      <c r="J23" s="1037">
        <v>48</v>
      </c>
      <c r="K23" s="220">
        <f>SUM(B23,E23,H23)</f>
        <v>426</v>
      </c>
      <c r="M23" s="106" t="s">
        <v>293</v>
      </c>
      <c r="N23" s="222">
        <f>IF(ISBLANK(G23),"",G23)</f>
        <v>136</v>
      </c>
      <c r="O23" s="107">
        <f>IF(ISBLANK(F23),"",F23)</f>
        <v>108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40</v>
      </c>
      <c r="O24" s="109">
        <f>IF(ISBLANK(C23),"",C23)</f>
        <v>60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48</v>
      </c>
      <c r="O29" s="80">
        <f>IF(ISBLANK(I23),"",I23)</f>
        <v>34</v>
      </c>
      <c r="P29" s="213"/>
    </row>
    <row r="30" spans="1:17" ht="27.75" customHeight="1" x14ac:dyDescent="0.25">
      <c r="M30" s="106" t="s">
        <v>523</v>
      </c>
      <c r="N30" s="222">
        <f>IF(ISBLANK(G23),"",G23)</f>
        <v>136</v>
      </c>
      <c r="O30" s="107">
        <f>IF(ISBLANK(F23),"",F23)</f>
        <v>108</v>
      </c>
      <c r="P30" s="213"/>
    </row>
    <row r="31" spans="1:17" ht="27.75" customHeight="1" x14ac:dyDescent="0.25">
      <c r="M31" s="108" t="s">
        <v>524</v>
      </c>
      <c r="N31" s="223">
        <f>IF(ISBLANK(D23),"",D23)</f>
        <v>40</v>
      </c>
      <c r="O31" s="109">
        <f>IF(ISBLANK(C23),"",C23)</f>
        <v>60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770214</v>
      </c>
      <c r="D5" s="255"/>
    </row>
    <row r="6" spans="1:4" ht="30" x14ac:dyDescent="0.25">
      <c r="A6" s="688" t="s">
        <v>482</v>
      </c>
      <c r="B6" s="619">
        <v>294633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4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0.1</v>
      </c>
      <c r="J6" s="460">
        <v>0.1</v>
      </c>
      <c r="K6" s="978">
        <v>0.1</v>
      </c>
      <c r="L6" s="459"/>
      <c r="M6" s="460"/>
      <c r="N6" s="978"/>
    </row>
    <row r="7" spans="1:14" x14ac:dyDescent="0.25">
      <c r="A7" s="288">
        <v>2021</v>
      </c>
      <c r="B7" s="603">
        <v>4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0.3</v>
      </c>
      <c r="J7" s="614">
        <v>0.6</v>
      </c>
      <c r="K7" s="982">
        <v>0.1</v>
      </c>
      <c r="L7" s="603"/>
      <c r="M7" s="614"/>
      <c r="N7" s="982"/>
    </row>
    <row r="8" spans="1:14" x14ac:dyDescent="0.25">
      <c r="A8" s="221">
        <v>2022</v>
      </c>
      <c r="B8" s="949">
        <v>4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3.6</v>
      </c>
      <c r="J8" s="983">
        <v>6</v>
      </c>
      <c r="K8" s="981">
        <v>1.4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88</v>
      </c>
      <c r="C5" s="209">
        <v>65</v>
      </c>
      <c r="G5" s="113"/>
      <c r="H5" s="176" t="s">
        <v>594</v>
      </c>
      <c r="I5" s="209">
        <v>36</v>
      </c>
      <c r="J5" s="209">
        <v>45</v>
      </c>
    </row>
    <row r="6" spans="1:13" ht="15" customHeight="1" x14ac:dyDescent="0.25">
      <c r="A6" s="177" t="s">
        <v>595</v>
      </c>
      <c r="B6" s="210">
        <v>1315</v>
      </c>
      <c r="C6" s="210">
        <v>275</v>
      </c>
      <c r="G6" s="113"/>
      <c r="H6" s="177" t="s">
        <v>595</v>
      </c>
      <c r="I6" s="210">
        <v>379</v>
      </c>
      <c r="J6" s="210">
        <v>116</v>
      </c>
    </row>
    <row r="7" spans="1:13" ht="15" customHeight="1" x14ac:dyDescent="0.25">
      <c r="A7" s="177" t="s">
        <v>596</v>
      </c>
      <c r="B7" s="210">
        <v>4369</v>
      </c>
      <c r="C7" s="210">
        <v>2706</v>
      </c>
      <c r="G7" s="113"/>
      <c r="H7" s="177" t="s">
        <v>596</v>
      </c>
      <c r="I7" s="210">
        <v>1977</v>
      </c>
      <c r="J7" s="210">
        <v>916</v>
      </c>
    </row>
    <row r="8" spans="1:13" ht="15" customHeight="1" x14ac:dyDescent="0.25">
      <c r="A8" s="177" t="s">
        <v>597</v>
      </c>
      <c r="B8" s="210">
        <v>6404</v>
      </c>
      <c r="C8" s="210">
        <v>6138</v>
      </c>
      <c r="G8" s="113"/>
      <c r="H8" s="177" t="s">
        <v>597</v>
      </c>
      <c r="I8" s="210">
        <v>5218</v>
      </c>
      <c r="J8" s="210">
        <v>4439</v>
      </c>
    </row>
    <row r="9" spans="1:13" ht="15" customHeight="1" x14ac:dyDescent="0.25">
      <c r="A9" s="177" t="s">
        <v>598</v>
      </c>
      <c r="B9" s="210">
        <v>9525</v>
      </c>
      <c r="C9" s="210">
        <v>10958</v>
      </c>
      <c r="G9" s="113"/>
      <c r="H9" s="177" t="s">
        <v>598</v>
      </c>
      <c r="I9" s="210">
        <v>9734</v>
      </c>
      <c r="J9" s="210">
        <v>10508</v>
      </c>
    </row>
    <row r="10" spans="1:13" ht="15" customHeight="1" x14ac:dyDescent="0.25">
      <c r="A10" s="177" t="s">
        <v>599</v>
      </c>
      <c r="B10" s="210">
        <v>951</v>
      </c>
      <c r="C10" s="210">
        <v>1082</v>
      </c>
      <c r="G10" s="113"/>
      <c r="H10" s="177" t="s">
        <v>599</v>
      </c>
      <c r="I10" s="210">
        <v>1017</v>
      </c>
      <c r="J10" s="210">
        <v>960</v>
      </c>
    </row>
    <row r="11" spans="1:13" ht="15" customHeight="1" x14ac:dyDescent="0.25">
      <c r="A11" s="178" t="s">
        <v>600</v>
      </c>
      <c r="B11" s="211">
        <v>1433</v>
      </c>
      <c r="C11" s="211">
        <v>1364</v>
      </c>
      <c r="G11" s="113"/>
      <c r="H11" s="178" t="s">
        <v>600</v>
      </c>
      <c r="I11" s="211">
        <v>2332</v>
      </c>
      <c r="J11" s="211">
        <v>1889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88</v>
      </c>
      <c r="C17" s="180">
        <f>IF(ISBLANK(C5),"0",C5)</f>
        <v>65</v>
      </c>
      <c r="G17" s="113"/>
      <c r="H17" s="176" t="s">
        <v>594</v>
      </c>
      <c r="I17" s="179">
        <f>IF(ISBLANK(I5),"0",I5)</f>
        <v>36</v>
      </c>
      <c r="J17" s="180">
        <f>IF(ISBLANK(J5),"0",J5)</f>
        <v>45</v>
      </c>
    </row>
    <row r="18" spans="1:13" ht="15" customHeight="1" x14ac:dyDescent="0.25">
      <c r="A18" s="177" t="s">
        <v>595</v>
      </c>
      <c r="B18" s="181">
        <f t="shared" ref="B18:C18" si="0">IF(ISBLANK(B6),"0",B6)</f>
        <v>1315</v>
      </c>
      <c r="C18" s="182">
        <f t="shared" si="0"/>
        <v>275</v>
      </c>
      <c r="G18" s="113"/>
      <c r="H18" s="177" t="s">
        <v>595</v>
      </c>
      <c r="I18" s="181">
        <f t="shared" ref="I18:J18" si="1">IF(ISBLANK(I6),"0",I6)</f>
        <v>379</v>
      </c>
      <c r="J18" s="182">
        <f t="shared" si="1"/>
        <v>116</v>
      </c>
    </row>
    <row r="19" spans="1:13" ht="15" customHeight="1" x14ac:dyDescent="0.25">
      <c r="A19" s="177" t="s">
        <v>596</v>
      </c>
      <c r="B19" s="181">
        <f t="shared" ref="B19:C19" si="2">IF(ISBLANK(B7),"0",B7)</f>
        <v>4369</v>
      </c>
      <c r="C19" s="182">
        <f t="shared" si="2"/>
        <v>2706</v>
      </c>
      <c r="G19" s="113"/>
      <c r="H19" s="177" t="s">
        <v>596</v>
      </c>
      <c r="I19" s="181">
        <f t="shared" ref="I19:J19" si="3">IF(ISBLANK(I7),"0",I7)</f>
        <v>1977</v>
      </c>
      <c r="J19" s="182">
        <f t="shared" si="3"/>
        <v>916</v>
      </c>
    </row>
    <row r="20" spans="1:13" ht="15" customHeight="1" x14ac:dyDescent="0.25">
      <c r="A20" s="177" t="s">
        <v>597</v>
      </c>
      <c r="B20" s="181">
        <f t="shared" ref="B20:C20" si="4">IF(ISBLANK(B8),"0",B8)</f>
        <v>6404</v>
      </c>
      <c r="C20" s="182">
        <f t="shared" si="4"/>
        <v>6138</v>
      </c>
      <c r="G20" s="113"/>
      <c r="H20" s="177" t="s">
        <v>597</v>
      </c>
      <c r="I20" s="181">
        <f t="shared" ref="I20:J20" si="5">IF(ISBLANK(I8),"0",I8)</f>
        <v>5218</v>
      </c>
      <c r="J20" s="182">
        <f t="shared" si="5"/>
        <v>4439</v>
      </c>
    </row>
    <row r="21" spans="1:13" ht="15" customHeight="1" x14ac:dyDescent="0.25">
      <c r="A21" s="177" t="s">
        <v>598</v>
      </c>
      <c r="B21" s="181">
        <f t="shared" ref="B21:C21" si="6">IF(ISBLANK(B9),"0",B9)</f>
        <v>9525</v>
      </c>
      <c r="C21" s="182">
        <f t="shared" si="6"/>
        <v>10958</v>
      </c>
      <c r="G21" s="113"/>
      <c r="H21" s="177" t="s">
        <v>598</v>
      </c>
      <c r="I21" s="181">
        <f t="shared" ref="I21:J21" si="7">IF(ISBLANK(I9),"0",I9)</f>
        <v>9734</v>
      </c>
      <c r="J21" s="182">
        <f t="shared" si="7"/>
        <v>10508</v>
      </c>
    </row>
    <row r="22" spans="1:13" ht="15" customHeight="1" x14ac:dyDescent="0.25">
      <c r="A22" s="177" t="s">
        <v>599</v>
      </c>
      <c r="B22" s="181">
        <f t="shared" ref="B22:C22" si="8">IF(ISBLANK(B10),"0",B10)</f>
        <v>951</v>
      </c>
      <c r="C22" s="182">
        <f t="shared" si="8"/>
        <v>1082</v>
      </c>
      <c r="G22" s="113"/>
      <c r="H22" s="177" t="s">
        <v>599</v>
      </c>
      <c r="I22" s="181">
        <f t="shared" ref="I22:J22" si="9">IF(ISBLANK(I10),"0",I10)</f>
        <v>1017</v>
      </c>
      <c r="J22" s="182">
        <f t="shared" si="9"/>
        <v>960</v>
      </c>
    </row>
    <row r="23" spans="1:13" ht="15" customHeight="1" x14ac:dyDescent="0.25">
      <c r="A23" s="178" t="s">
        <v>600</v>
      </c>
      <c r="B23" s="183">
        <f t="shared" ref="B23:C23" si="10">IF(ISBLANK(B11),"0",B11)</f>
        <v>1433</v>
      </c>
      <c r="C23" s="184">
        <f t="shared" si="10"/>
        <v>1364</v>
      </c>
      <c r="G23" s="113"/>
      <c r="H23" s="178" t="s">
        <v>600</v>
      </c>
      <c r="I23" s="183">
        <f t="shared" ref="I23:J23" si="11">IF(ISBLANK(I11),"0",I11)</f>
        <v>2332</v>
      </c>
      <c r="J23" s="184">
        <f t="shared" si="11"/>
        <v>1889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0.36537263857172514</v>
      </c>
      <c r="C29" s="186">
        <f>C17/SUM(C17:C23)*100</f>
        <v>0.28776341420223128</v>
      </c>
      <c r="D29" s="255"/>
      <c r="E29" s="255"/>
      <c r="G29" s="113"/>
      <c r="H29" s="176" t="s">
        <v>601</v>
      </c>
      <c r="I29" s="186">
        <f>I17/SUM(I17:I23)*100</f>
        <v>0.17397187454694824</v>
      </c>
      <c r="J29" s="186">
        <f>J17/SUM(J17:J23)*100</f>
        <v>0.2384358607534573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5.4598297695661202</v>
      </c>
      <c r="C30" s="187">
        <f>C18/SUM(C17:C23)*100</f>
        <v>1.2174605985479017</v>
      </c>
      <c r="D30" s="255"/>
      <c r="E30" s="255"/>
      <c r="G30" s="113"/>
      <c r="H30" s="177" t="s">
        <v>602</v>
      </c>
      <c r="I30" s="187">
        <f>I18/SUM(I17:I23)*100</f>
        <v>1.8315372348137051</v>
      </c>
      <c r="J30" s="187">
        <f>J18/SUM(J17:J23)*100</f>
        <v>0.61463466327557881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18.139921112725762</v>
      </c>
      <c r="C31" s="187">
        <f>C19/SUM(C17:C23)*100</f>
        <v>11.979812289711351</v>
      </c>
      <c r="D31" s="255"/>
      <c r="E31" s="255"/>
      <c r="G31" s="113"/>
      <c r="H31" s="177" t="s">
        <v>603</v>
      </c>
      <c r="I31" s="187">
        <f>I19/SUM(I17:I23)*100</f>
        <v>9.5539554438699081</v>
      </c>
      <c r="J31" s="187">
        <f>J19/SUM(J17:J23)*100</f>
        <v>4.8534944100037096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26.589163379696906</v>
      </c>
      <c r="C32" s="187">
        <f>C20/SUM(C17:C23)*100</f>
        <v>27.173720559589164</v>
      </c>
      <c r="D32" s="255"/>
      <c r="E32" s="255"/>
      <c r="G32" s="113"/>
      <c r="H32" s="177" t="s">
        <v>604</v>
      </c>
      <c r="I32" s="187">
        <f>I20/SUM(I17:I23)*100</f>
        <v>25.216256705165996</v>
      </c>
      <c r="J32" s="187">
        <f>J20/SUM(J17:J23)*100</f>
        <v>23.520373019657711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39.5474361635873</v>
      </c>
      <c r="C33" s="187">
        <f>C21/SUM(C17:C23)*100</f>
        <v>48.512484505046928</v>
      </c>
      <c r="D33" s="255"/>
      <c r="E33" s="255"/>
      <c r="G33" s="113"/>
      <c r="H33" s="177" t="s">
        <v>605</v>
      </c>
      <c r="I33" s="187">
        <f>I21/SUM(I17:I23)*100</f>
        <v>47.040061856666505</v>
      </c>
      <c r="J33" s="187">
        <f>J21/SUM(J17:J23)*100</f>
        <v>55.677422773273989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3.9485156736558022</v>
      </c>
      <c r="C34" s="187">
        <f>C22/SUM(C17:C23)*100</f>
        <v>4.7901540641048346</v>
      </c>
      <c r="D34" s="255"/>
      <c r="E34" s="255"/>
      <c r="G34" s="113"/>
      <c r="H34" s="177" t="s">
        <v>606</v>
      </c>
      <c r="I34" s="187">
        <f>I22/SUM(I17:I23)*100</f>
        <v>4.9147054559512879</v>
      </c>
      <c r="J34" s="187">
        <f>J22/SUM(J17:J23)*100</f>
        <v>5.0866316960737556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5.9497612621963878</v>
      </c>
      <c r="C35" s="188">
        <f>C23/SUM(C17:C23)*100</f>
        <v>6.0386045687975916</v>
      </c>
      <c r="D35" s="255"/>
      <c r="E35" s="255"/>
      <c r="G35" s="113"/>
      <c r="H35" s="178" t="s">
        <v>607</v>
      </c>
      <c r="I35" s="188">
        <f>I23/SUM(I17:I23)*100</f>
        <v>11.269511428985647</v>
      </c>
      <c r="J35" s="188">
        <f>J23/SUM(J17:J23)*100</f>
        <v>10.009007576961796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0.36537263857172514</v>
      </c>
      <c r="C41" s="186">
        <f t="shared" si="12"/>
        <v>0.28776341420223128</v>
      </c>
      <c r="G41" s="113"/>
      <c r="H41" s="176" t="s">
        <v>609</v>
      </c>
      <c r="I41" s="186">
        <f t="shared" ref="I41:J41" si="13">I29</f>
        <v>0.17397187454694824</v>
      </c>
      <c r="J41" s="186">
        <f t="shared" si="13"/>
        <v>0.2384358607534573</v>
      </c>
    </row>
    <row r="42" spans="1:12" x14ac:dyDescent="0.25">
      <c r="A42" s="177" t="s">
        <v>610</v>
      </c>
      <c r="B42" s="187">
        <f t="shared" si="12"/>
        <v>5.4598297695661202</v>
      </c>
      <c r="C42" s="187">
        <f t="shared" si="12"/>
        <v>1.2174605985479017</v>
      </c>
      <c r="G42" s="113"/>
      <c r="H42" s="177" t="s">
        <v>610</v>
      </c>
      <c r="I42" s="187">
        <f t="shared" ref="I42:J42" si="14">I30</f>
        <v>1.8315372348137051</v>
      </c>
      <c r="J42" s="187">
        <f t="shared" si="14"/>
        <v>0.61463466327557881</v>
      </c>
    </row>
    <row r="43" spans="1:12" x14ac:dyDescent="0.25">
      <c r="A43" s="177" t="s">
        <v>611</v>
      </c>
      <c r="B43" s="187">
        <f t="shared" si="12"/>
        <v>18.139921112725762</v>
      </c>
      <c r="C43" s="187">
        <f t="shared" si="12"/>
        <v>11.979812289711351</v>
      </c>
      <c r="G43" s="113"/>
      <c r="H43" s="177" t="s">
        <v>611</v>
      </c>
      <c r="I43" s="187">
        <f t="shared" ref="I43:J43" si="15">I31</f>
        <v>9.5539554438699081</v>
      </c>
      <c r="J43" s="187">
        <f t="shared" si="15"/>
        <v>4.8534944100037096</v>
      </c>
    </row>
    <row r="44" spans="1:12" x14ac:dyDescent="0.25">
      <c r="A44" s="177" t="s">
        <v>612</v>
      </c>
      <c r="B44" s="187">
        <f t="shared" si="12"/>
        <v>26.589163379696906</v>
      </c>
      <c r="C44" s="187">
        <f t="shared" si="12"/>
        <v>27.173720559589164</v>
      </c>
      <c r="G44" s="113"/>
      <c r="H44" s="177" t="s">
        <v>612</v>
      </c>
      <c r="I44" s="187">
        <f t="shared" ref="I44:J44" si="16">I32</f>
        <v>25.216256705165996</v>
      </c>
      <c r="J44" s="187">
        <f t="shared" si="16"/>
        <v>23.520373019657711</v>
      </c>
    </row>
    <row r="45" spans="1:12" x14ac:dyDescent="0.25">
      <c r="A45" s="177" t="s">
        <v>613</v>
      </c>
      <c r="B45" s="187">
        <f t="shared" si="12"/>
        <v>39.5474361635873</v>
      </c>
      <c r="C45" s="187">
        <f t="shared" si="12"/>
        <v>48.512484505046928</v>
      </c>
      <c r="G45" s="113"/>
      <c r="H45" s="177" t="s">
        <v>613</v>
      </c>
      <c r="I45" s="187">
        <f t="shared" ref="I45:J45" si="17">I33</f>
        <v>47.040061856666505</v>
      </c>
      <c r="J45" s="187">
        <f t="shared" si="17"/>
        <v>55.677422773273989</v>
      </c>
    </row>
    <row r="46" spans="1:12" x14ac:dyDescent="0.25">
      <c r="A46" s="177" t="s">
        <v>614</v>
      </c>
      <c r="B46" s="187">
        <f t="shared" si="12"/>
        <v>3.9485156736558022</v>
      </c>
      <c r="C46" s="187">
        <f t="shared" si="12"/>
        <v>4.7901540641048346</v>
      </c>
      <c r="G46" s="113"/>
      <c r="H46" s="177" t="s">
        <v>614</v>
      </c>
      <c r="I46" s="187">
        <f t="shared" ref="I46:J46" si="18">I34</f>
        <v>4.9147054559512879</v>
      </c>
      <c r="J46" s="187">
        <f t="shared" si="18"/>
        <v>5.0866316960737556</v>
      </c>
    </row>
    <row r="47" spans="1:12" x14ac:dyDescent="0.25">
      <c r="A47" s="178" t="s">
        <v>615</v>
      </c>
      <c r="B47" s="188">
        <f t="shared" si="12"/>
        <v>5.9497612621963878</v>
      </c>
      <c r="C47" s="188">
        <f t="shared" si="12"/>
        <v>6.0386045687975916</v>
      </c>
      <c r="G47" s="113"/>
      <c r="H47" s="178" t="s">
        <v>615</v>
      </c>
      <c r="I47" s="188">
        <f t="shared" ref="I47:J47" si="19">I35</f>
        <v>11.269511428985647</v>
      </c>
      <c r="J47" s="188">
        <f t="shared" si="19"/>
        <v>10.009007576961796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14812</v>
      </c>
      <c r="C5" s="209">
        <v>12511</v>
      </c>
      <c r="D5" s="255"/>
      <c r="E5" s="255"/>
      <c r="F5" s="1012"/>
      <c r="H5" s="176" t="s">
        <v>632</v>
      </c>
      <c r="I5" s="209">
        <v>6482</v>
      </c>
      <c r="J5" s="209">
        <v>5019</v>
      </c>
    </row>
    <row r="6" spans="1:10" ht="15" customHeight="1" x14ac:dyDescent="0.25">
      <c r="A6" s="177" t="s">
        <v>633</v>
      </c>
      <c r="B6" s="210">
        <v>3386</v>
      </c>
      <c r="C6" s="210">
        <v>3512</v>
      </c>
      <c r="D6" s="255"/>
      <c r="E6" s="255"/>
      <c r="F6" s="1012"/>
      <c r="H6" s="177" t="s">
        <v>633</v>
      </c>
      <c r="I6" s="210">
        <v>6343</v>
      </c>
      <c r="J6" s="210">
        <v>6895</v>
      </c>
    </row>
    <row r="7" spans="1:10" ht="15" customHeight="1" x14ac:dyDescent="0.25">
      <c r="A7" s="178" t="s">
        <v>634</v>
      </c>
      <c r="B7" s="211">
        <v>5887</v>
      </c>
      <c r="C7" s="211">
        <v>6565</v>
      </c>
      <c r="D7" s="255"/>
      <c r="E7" s="255"/>
      <c r="F7" s="1012"/>
      <c r="H7" s="177" t="s">
        <v>634</v>
      </c>
      <c r="I7" s="210">
        <v>7819</v>
      </c>
      <c r="J7" s="210">
        <v>6902</v>
      </c>
    </row>
    <row r="8" spans="1:10" x14ac:dyDescent="0.25">
      <c r="D8" s="255"/>
      <c r="E8" s="255"/>
      <c r="F8" s="1012"/>
      <c r="H8" s="178" t="s">
        <v>2452</v>
      </c>
      <c r="I8" s="211">
        <v>49</v>
      </c>
      <c r="J8" s="211">
        <v>57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14812</v>
      </c>
      <c r="C13" s="180">
        <f>IF(ISBLANK(C5),"0",C5)</f>
        <v>12511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3386</v>
      </c>
      <c r="C14" s="182">
        <f t="shared" si="0"/>
        <v>3512</v>
      </c>
      <c r="D14" s="255"/>
      <c r="E14" s="255"/>
      <c r="F14" s="1012"/>
      <c r="H14" s="176" t="s">
        <v>632</v>
      </c>
      <c r="I14" s="179">
        <f>IF(ISBLANK(I5),"0",I5)</f>
        <v>6482</v>
      </c>
      <c r="J14" s="180">
        <f>IF(ISBLANK(J5),"0",J5)</f>
        <v>5019</v>
      </c>
    </row>
    <row r="15" spans="1:10" ht="15" customHeight="1" x14ac:dyDescent="0.25">
      <c r="A15" s="178" t="s">
        <v>634</v>
      </c>
      <c r="B15" s="183">
        <f t="shared" si="0"/>
        <v>5887</v>
      </c>
      <c r="C15" s="184">
        <f t="shared" si="0"/>
        <v>6565</v>
      </c>
      <c r="D15" s="255"/>
      <c r="E15" s="255"/>
      <c r="F15" s="1012"/>
      <c r="H15" s="177" t="s">
        <v>633</v>
      </c>
      <c r="I15" s="181">
        <f t="shared" ref="I15:J15" si="1">IF(ISBLANK(I6),"0",I6)</f>
        <v>6343</v>
      </c>
      <c r="J15" s="182">
        <f t="shared" si="1"/>
        <v>6895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7819</v>
      </c>
      <c r="J16" s="182">
        <f t="shared" si="2"/>
        <v>6902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49</v>
      </c>
      <c r="J17" s="184">
        <f t="shared" si="3"/>
        <v>57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61.498858210504459</v>
      </c>
      <c r="C21" s="186">
        <f>C13/SUM(C13:C15)*100</f>
        <v>55.387816539755619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14.058542661407515</v>
      </c>
      <c r="C22" s="187">
        <f>C14/SUM(C13:C15)*100</f>
        <v>15.54807862581902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24.442599128088023</v>
      </c>
      <c r="C23" s="188">
        <f>C15/SUM(C13:C15)*100</f>
        <v>29.064104834425358</v>
      </c>
      <c r="D23" s="255"/>
      <c r="E23" s="255"/>
      <c r="F23" s="1012"/>
      <c r="H23" s="176" t="s">
        <v>637</v>
      </c>
      <c r="I23" s="186">
        <f>I14/SUM(I14:I17)*100</f>
        <v>31.324602522592183</v>
      </c>
      <c r="J23" s="186">
        <f>J14/SUM(J14:J17)*100</f>
        <v>26.593546336035605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30.652877784758132</v>
      </c>
      <c r="J24" s="187">
        <f>J15/SUM(J14:J17)*100</f>
        <v>36.533672442113073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37.785724641183009</v>
      </c>
      <c r="J25" s="187">
        <f>J16/SUM(J14:J17)*100</f>
        <v>36.570762464896944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0.23679505146667953</v>
      </c>
      <c r="J26" s="188">
        <f>J17/SUM(J14:J17)*100</f>
        <v>0.3020187569543793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61.498858210504459</v>
      </c>
      <c r="C29" s="191">
        <f t="shared" si="4"/>
        <v>55.387816539755619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14.058542661407515</v>
      </c>
      <c r="C30" s="194">
        <f t="shared" si="4"/>
        <v>15.54807862581902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24.442599128088023</v>
      </c>
      <c r="C31" s="197">
        <f t="shared" si="4"/>
        <v>29.064104834425358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31.324602522592183</v>
      </c>
      <c r="J32" s="191">
        <f>J23</f>
        <v>26.593546336035605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30.652877784758132</v>
      </c>
      <c r="J33" s="194">
        <f t="shared" si="5"/>
        <v>36.533672442113073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37.785724641183009</v>
      </c>
      <c r="J34" s="194">
        <f t="shared" si="6"/>
        <v>36.570762464896944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0.23679505146667953</v>
      </c>
      <c r="J35" s="197">
        <f t="shared" si="7"/>
        <v>0.3020187569543793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542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35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45746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84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7.9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19.2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-11.3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72.400000000000006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183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8</v>
      </c>
      <c r="C5" s="657">
        <v>10</v>
      </c>
      <c r="E5" s="28"/>
      <c r="J5" s="656" t="s">
        <v>550</v>
      </c>
      <c r="K5" s="671">
        <f>IF(ISBLANK(B5),"",B5)</f>
        <v>8</v>
      </c>
      <c r="L5" s="620">
        <f>IF(ISBLANK(C5),"",C5)</f>
        <v>10</v>
      </c>
      <c r="N5" s="28"/>
    </row>
    <row r="6" spans="1:15" x14ac:dyDescent="0.25">
      <c r="A6" s="658" t="s">
        <v>551</v>
      </c>
      <c r="B6" s="659">
        <v>22</v>
      </c>
      <c r="C6" s="659">
        <v>8</v>
      </c>
      <c r="E6" s="44"/>
      <c r="J6" s="658" t="s">
        <v>551</v>
      </c>
      <c r="K6" s="672">
        <f t="shared" ref="K6:K10" si="0">IF(ISBLANK(B6),"",B6)</f>
        <v>22</v>
      </c>
      <c r="L6" s="621">
        <f t="shared" ref="L6:L10" si="1">IF(ISBLANK(C6),"",C6)</f>
        <v>8</v>
      </c>
      <c r="N6" s="44"/>
    </row>
    <row r="7" spans="1:15" x14ac:dyDescent="0.25">
      <c r="A7" s="658" t="s">
        <v>649</v>
      </c>
      <c r="B7" s="659">
        <v>78</v>
      </c>
      <c r="C7" s="659">
        <v>37</v>
      </c>
      <c r="E7" s="44"/>
      <c r="J7" s="658" t="s">
        <v>649</v>
      </c>
      <c r="K7" s="672">
        <f t="shared" si="0"/>
        <v>78</v>
      </c>
      <c r="L7" s="621">
        <f t="shared" si="1"/>
        <v>37</v>
      </c>
      <c r="N7" s="44"/>
    </row>
    <row r="8" spans="1:15" x14ac:dyDescent="0.25">
      <c r="A8" s="652" t="s">
        <v>650</v>
      </c>
      <c r="B8" s="653">
        <v>75</v>
      </c>
      <c r="C8" s="653">
        <v>19</v>
      </c>
      <c r="E8" s="21"/>
      <c r="J8" s="652" t="s">
        <v>650</v>
      </c>
      <c r="K8" s="672">
        <f t="shared" si="0"/>
        <v>75</v>
      </c>
      <c r="L8" s="621">
        <f t="shared" si="1"/>
        <v>19</v>
      </c>
      <c r="N8" s="21"/>
    </row>
    <row r="9" spans="1:15" x14ac:dyDescent="0.25">
      <c r="A9" s="652" t="s">
        <v>651</v>
      </c>
      <c r="B9" s="653">
        <v>91</v>
      </c>
      <c r="C9" s="653">
        <v>28</v>
      </c>
      <c r="E9" s="21"/>
      <c r="J9" s="652" t="s">
        <v>651</v>
      </c>
      <c r="K9" s="672">
        <f t="shared" si="0"/>
        <v>91</v>
      </c>
      <c r="L9" s="621">
        <f t="shared" si="1"/>
        <v>28</v>
      </c>
      <c r="N9" s="21"/>
    </row>
    <row r="10" spans="1:15" x14ac:dyDescent="0.25">
      <c r="A10" s="654" t="s">
        <v>373</v>
      </c>
      <c r="B10" s="655">
        <v>775</v>
      </c>
      <c r="C10" s="655">
        <v>74</v>
      </c>
      <c r="J10" s="654" t="s">
        <v>373</v>
      </c>
      <c r="K10" s="673">
        <f t="shared" si="0"/>
        <v>775</v>
      </c>
      <c r="L10" s="622">
        <f t="shared" si="1"/>
        <v>74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4.13</v>
      </c>
      <c r="C15" s="199"/>
      <c r="D15" s="255"/>
      <c r="E15" s="213"/>
      <c r="F15" s="255"/>
      <c r="G15" s="255"/>
      <c r="J15" s="675" t="s">
        <v>496</v>
      </c>
      <c r="K15" s="676">
        <f>B15</f>
        <v>4.13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0.73</v>
      </c>
      <c r="C16" s="199"/>
      <c r="D16" s="255"/>
      <c r="E16" s="256"/>
      <c r="F16" s="255"/>
      <c r="G16" s="255"/>
      <c r="J16" s="677" t="s">
        <v>497</v>
      </c>
      <c r="K16" s="678">
        <f>B16</f>
        <v>0.73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1.2</v>
      </c>
      <c r="C18" s="199"/>
      <c r="D18" s="257"/>
      <c r="E18" s="258"/>
      <c r="F18" s="255"/>
      <c r="G18" s="255"/>
      <c r="J18" s="680" t="s">
        <v>509</v>
      </c>
      <c r="K18" s="676">
        <f>B18</f>
        <v>1.2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3.57</v>
      </c>
      <c r="C19" s="200"/>
      <c r="D19" s="257"/>
      <c r="E19" s="258"/>
      <c r="F19" s="255"/>
      <c r="G19" s="255"/>
      <c r="J19" s="674" t="s">
        <v>510</v>
      </c>
      <c r="K19" s="678">
        <f>B19</f>
        <v>3.57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2.48</v>
      </c>
      <c r="C21" s="255"/>
      <c r="D21" s="255"/>
      <c r="E21" s="255"/>
      <c r="F21" s="255"/>
      <c r="G21" s="255"/>
      <c r="J21" s="663" t="s">
        <v>506</v>
      </c>
      <c r="K21" s="681">
        <f>B21</f>
        <v>2.48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3</v>
      </c>
      <c r="C32" s="657">
        <v>4</v>
      </c>
      <c r="E32" s="28"/>
      <c r="J32" s="656" t="s">
        <v>550</v>
      </c>
      <c r="K32" s="671">
        <f>IF(ISBLANK(B32),"",B32)</f>
        <v>3</v>
      </c>
      <c r="L32" s="620">
        <f>IF(ISBLANK(C32),"",C32)</f>
        <v>4</v>
      </c>
      <c r="N32" s="28"/>
    </row>
    <row r="33" spans="1:15" x14ac:dyDescent="0.25">
      <c r="A33" s="658" t="s">
        <v>551</v>
      </c>
      <c r="B33" s="659">
        <v>5</v>
      </c>
      <c r="C33" s="659">
        <v>2</v>
      </c>
      <c r="E33" s="44"/>
      <c r="J33" s="658" t="s">
        <v>551</v>
      </c>
      <c r="K33" s="672">
        <f t="shared" ref="K33:K37" si="2">IF(ISBLANK(B33),"",B33)</f>
        <v>5</v>
      </c>
      <c r="L33" s="621">
        <f t="shared" ref="L33:L37" si="3">IF(ISBLANK(C33),"",C33)</f>
        <v>2</v>
      </c>
      <c r="N33" s="44"/>
    </row>
    <row r="34" spans="1:15" x14ac:dyDescent="0.25">
      <c r="A34" s="658" t="s">
        <v>649</v>
      </c>
      <c r="B34" s="659">
        <v>27</v>
      </c>
      <c r="C34" s="659">
        <v>17</v>
      </c>
      <c r="E34" s="44"/>
      <c r="J34" s="658" t="s">
        <v>649</v>
      </c>
      <c r="K34" s="672">
        <f t="shared" si="2"/>
        <v>27</v>
      </c>
      <c r="L34" s="621">
        <f t="shared" si="3"/>
        <v>17</v>
      </c>
      <c r="N34" s="44"/>
    </row>
    <row r="35" spans="1:15" x14ac:dyDescent="0.25">
      <c r="A35" s="652" t="s">
        <v>650</v>
      </c>
      <c r="B35" s="653">
        <v>44</v>
      </c>
      <c r="C35" s="653">
        <v>8</v>
      </c>
      <c r="E35" s="21"/>
      <c r="J35" s="652" t="s">
        <v>650</v>
      </c>
      <c r="K35" s="672">
        <f t="shared" si="2"/>
        <v>44</v>
      </c>
      <c r="L35" s="621">
        <f t="shared" si="3"/>
        <v>8</v>
      </c>
      <c r="N35" s="21"/>
    </row>
    <row r="36" spans="1:15" x14ac:dyDescent="0.25">
      <c r="A36" s="652" t="s">
        <v>651</v>
      </c>
      <c r="B36" s="653">
        <v>48</v>
      </c>
      <c r="C36" s="653">
        <v>15</v>
      </c>
      <c r="E36" s="21"/>
      <c r="J36" s="652" t="s">
        <v>651</v>
      </c>
      <c r="K36" s="672">
        <f t="shared" si="2"/>
        <v>48</v>
      </c>
      <c r="L36" s="621">
        <f t="shared" si="3"/>
        <v>15</v>
      </c>
      <c r="N36" s="21"/>
    </row>
    <row r="37" spans="1:15" x14ac:dyDescent="0.25">
      <c r="A37" s="654" t="s">
        <v>373</v>
      </c>
      <c r="B37" s="655">
        <v>142</v>
      </c>
      <c r="C37" s="655">
        <v>22</v>
      </c>
      <c r="J37" s="654" t="s">
        <v>373</v>
      </c>
      <c r="K37" s="673">
        <f t="shared" si="2"/>
        <v>142</v>
      </c>
      <c r="L37" s="622">
        <f t="shared" si="3"/>
        <v>22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1.24</v>
      </c>
      <c r="C42" s="199"/>
      <c r="D42" s="255"/>
      <c r="E42" s="213"/>
      <c r="F42" s="255"/>
      <c r="G42" s="255"/>
      <c r="J42" s="675" t="s">
        <v>496</v>
      </c>
      <c r="K42" s="676">
        <f>B42</f>
        <v>1.24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0.34</v>
      </c>
      <c r="C43" s="199"/>
      <c r="D43" s="255"/>
      <c r="E43" s="256"/>
      <c r="F43" s="255"/>
      <c r="G43" s="255"/>
      <c r="J43" s="677" t="s">
        <v>497</v>
      </c>
      <c r="K43" s="678">
        <f>B43</f>
        <v>0.34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0.77</v>
      </c>
      <c r="C45" s="199"/>
      <c r="D45" s="257"/>
      <c r="E45" s="258"/>
      <c r="F45" s="255"/>
      <c r="G45" s="255"/>
      <c r="J45" s="680" t="s">
        <v>509</v>
      </c>
      <c r="K45" s="676">
        <f>B45</f>
        <v>0.77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0.84</v>
      </c>
      <c r="C46" s="200"/>
      <c r="D46" s="257"/>
      <c r="E46" s="258"/>
      <c r="F46" s="255"/>
      <c r="G46" s="255"/>
      <c r="J46" s="674" t="s">
        <v>510</v>
      </c>
      <c r="K46" s="678">
        <f>B46</f>
        <v>0.84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0.81</v>
      </c>
      <c r="C48" s="255"/>
      <c r="D48" s="255"/>
      <c r="E48" s="255"/>
      <c r="F48" s="255"/>
      <c r="G48" s="255"/>
      <c r="J48" s="663" t="s">
        <v>506</v>
      </c>
      <c r="K48" s="681">
        <f>B48</f>
        <v>0.81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3700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27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4050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2200</v>
      </c>
      <c r="F4" s="645">
        <v>1</v>
      </c>
      <c r="G4" s="645">
        <v>27</v>
      </c>
      <c r="H4" s="645">
        <v>4050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3200</v>
      </c>
      <c r="F5" s="604">
        <v>1</v>
      </c>
      <c r="G5" s="604">
        <v>27</v>
      </c>
      <c r="H5" s="604">
        <v>4050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1</v>
      </c>
      <c r="E6" s="619">
        <v>3700</v>
      </c>
      <c r="F6" s="619">
        <v>1</v>
      </c>
      <c r="G6" s="619">
        <v>27</v>
      </c>
      <c r="H6" s="619">
        <v>4050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120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2.6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1.2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0.19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120.6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0.68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3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6.6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92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86.9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859358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18785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8</v>
      </c>
      <c r="C4" s="602">
        <v>20.9</v>
      </c>
      <c r="D4" s="602">
        <v>99.7</v>
      </c>
      <c r="E4" s="602">
        <v>0.52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5</v>
      </c>
      <c r="C5" s="604">
        <v>14.9</v>
      </c>
      <c r="D5" s="753">
        <v>100.3</v>
      </c>
      <c r="E5" s="753">
        <v>0.56000000000000005</v>
      </c>
      <c r="G5" s="649" t="s">
        <v>454</v>
      </c>
      <c r="H5" s="650">
        <f>IF(ISBLANK(B4),"",B4)</f>
        <v>8</v>
      </c>
      <c r="I5" s="650">
        <f>IF(ISBLANK(B5),"",B5)</f>
        <v>5</v>
      </c>
      <c r="J5" s="651">
        <f>IF(ISBLANK(B6),"",B6)</f>
        <v>9</v>
      </c>
      <c r="K5" s="571"/>
    </row>
    <row r="6" spans="1:11" x14ac:dyDescent="0.25">
      <c r="A6" s="220">
        <v>2022</v>
      </c>
      <c r="B6" s="603">
        <v>9</v>
      </c>
      <c r="C6" s="604">
        <v>25.4</v>
      </c>
      <c r="D6" s="961">
        <v>120.6</v>
      </c>
      <c r="E6" s="961">
        <v>0.68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20.9</v>
      </c>
      <c r="I9" s="650">
        <f>IF(ISBLANK(C5),"",C5)</f>
        <v>14.9</v>
      </c>
      <c r="J9" s="651">
        <f>IF(ISBLANK(C6),"",C6)</f>
        <v>25.4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120</v>
      </c>
      <c r="C4" s="645">
        <v>2.4</v>
      </c>
      <c r="D4" s="645"/>
      <c r="E4" s="645">
        <v>0.18</v>
      </c>
      <c r="F4" s="645">
        <v>0.4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124</v>
      </c>
      <c r="C5" s="604">
        <v>2.5</v>
      </c>
      <c r="D5" s="604"/>
      <c r="E5" s="604">
        <v>0.18</v>
      </c>
      <c r="F5" s="604">
        <v>0.4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120</v>
      </c>
      <c r="C6" s="604">
        <v>2.6</v>
      </c>
      <c r="D6" s="604">
        <v>1.2</v>
      </c>
      <c r="E6" s="604">
        <v>0.19</v>
      </c>
      <c r="F6" s="604">
        <v>0.5</v>
      </c>
      <c r="G6" s="604">
        <v>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96.1</v>
      </c>
      <c r="C5" s="604">
        <v>83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92.9</v>
      </c>
      <c r="C6" s="604">
        <v>91.7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92</v>
      </c>
      <c r="C7" s="1076">
        <v>86.9</v>
      </c>
      <c r="D7" s="1076">
        <v>3</v>
      </c>
      <c r="E7" s="1076">
        <v>6.6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6.6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10282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22.5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13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791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3496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281134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6146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9728</v>
      </c>
      <c r="C5" s="1043">
        <v>4512</v>
      </c>
      <c r="D5" s="602">
        <v>5216</v>
      </c>
      <c r="G5" s="873" t="s">
        <v>126</v>
      </c>
      <c r="H5" s="639">
        <f>IF(ISBLANK(D7),"",D7)</f>
        <v>5281</v>
      </c>
    </row>
    <row r="6" spans="1:17" x14ac:dyDescent="0.25">
      <c r="A6" s="643">
        <v>2021</v>
      </c>
      <c r="B6" s="1043">
        <v>10538</v>
      </c>
      <c r="C6" s="1043">
        <v>5166</v>
      </c>
      <c r="D6" s="604">
        <v>5372</v>
      </c>
      <c r="G6" s="637" t="s">
        <v>127</v>
      </c>
      <c r="H6" s="625">
        <f>IF(ISBLANK(C7),"",C7)</f>
        <v>5001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10282</v>
      </c>
      <c r="C7" s="1043">
        <v>5001</v>
      </c>
      <c r="D7" s="619">
        <v>5281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5281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5001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40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5.5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0.3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5.2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2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27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0.2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38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2895</v>
      </c>
      <c r="C6" s="55">
        <v>1463</v>
      </c>
      <c r="D6" s="55">
        <v>1432</v>
      </c>
      <c r="E6" s="70">
        <v>3723</v>
      </c>
      <c r="F6" s="55">
        <v>1919</v>
      </c>
      <c r="G6" s="110">
        <v>1804</v>
      </c>
      <c r="H6" s="55">
        <v>2058</v>
      </c>
      <c r="I6" s="55">
        <v>1025</v>
      </c>
      <c r="J6" s="55">
        <v>1033</v>
      </c>
      <c r="K6" s="70">
        <v>8130</v>
      </c>
      <c r="L6" s="55">
        <v>4132</v>
      </c>
      <c r="M6" s="110">
        <v>3998</v>
      </c>
      <c r="N6" s="70">
        <v>8297</v>
      </c>
      <c r="O6" s="55">
        <v>4255</v>
      </c>
      <c r="P6" s="110">
        <v>4042</v>
      </c>
      <c r="Q6" s="70">
        <v>31636</v>
      </c>
      <c r="R6" s="55">
        <v>15824</v>
      </c>
      <c r="S6" s="110">
        <v>15812</v>
      </c>
      <c r="T6" s="70">
        <v>49596</v>
      </c>
      <c r="U6" s="55">
        <v>24113</v>
      </c>
      <c r="V6" s="162">
        <v>25483</v>
      </c>
    </row>
    <row r="7" spans="1:22" x14ac:dyDescent="0.25">
      <c r="A7" s="288">
        <v>2021</v>
      </c>
      <c r="B7" s="169">
        <v>2770</v>
      </c>
      <c r="C7" s="94">
        <v>1404</v>
      </c>
      <c r="D7" s="94">
        <v>1366</v>
      </c>
      <c r="E7" s="169">
        <v>3699</v>
      </c>
      <c r="F7" s="94">
        <v>1916</v>
      </c>
      <c r="G7" s="171">
        <v>1783</v>
      </c>
      <c r="H7" s="94">
        <v>1995</v>
      </c>
      <c r="I7" s="94">
        <v>987</v>
      </c>
      <c r="J7" s="94">
        <v>1008</v>
      </c>
      <c r="K7" s="169">
        <v>7929</v>
      </c>
      <c r="L7" s="94">
        <v>4043</v>
      </c>
      <c r="M7" s="171">
        <v>3886</v>
      </c>
      <c r="N7" s="169">
        <v>8134</v>
      </c>
      <c r="O7" s="94">
        <v>4169</v>
      </c>
      <c r="P7" s="171">
        <v>3965</v>
      </c>
      <c r="Q7" s="169">
        <v>31055</v>
      </c>
      <c r="R7" s="94">
        <v>15508</v>
      </c>
      <c r="S7" s="171">
        <v>15547</v>
      </c>
      <c r="T7" s="214">
        <v>48756</v>
      </c>
      <c r="U7" s="58">
        <v>23699</v>
      </c>
      <c r="V7" s="162">
        <v>25057</v>
      </c>
    </row>
    <row r="8" spans="1:22" x14ac:dyDescent="0.25">
      <c r="A8" s="221">
        <v>2022</v>
      </c>
      <c r="B8" s="72">
        <v>2541</v>
      </c>
      <c r="C8" s="61">
        <v>1293</v>
      </c>
      <c r="D8" s="61">
        <v>1248</v>
      </c>
      <c r="E8" s="72">
        <v>3455</v>
      </c>
      <c r="F8" s="61">
        <v>1787</v>
      </c>
      <c r="G8" s="111">
        <v>1668</v>
      </c>
      <c r="H8" s="61">
        <v>1801</v>
      </c>
      <c r="I8" s="61">
        <v>916</v>
      </c>
      <c r="J8" s="61">
        <v>885</v>
      </c>
      <c r="K8" s="72">
        <v>7349</v>
      </c>
      <c r="L8" s="61">
        <v>3771</v>
      </c>
      <c r="M8" s="111">
        <v>3578</v>
      </c>
      <c r="N8" s="72">
        <v>7005</v>
      </c>
      <c r="O8" s="61">
        <v>3567</v>
      </c>
      <c r="P8" s="111">
        <v>3438</v>
      </c>
      <c r="Q8" s="72">
        <v>28300</v>
      </c>
      <c r="R8" s="61">
        <v>13926</v>
      </c>
      <c r="S8" s="111">
        <v>14374</v>
      </c>
      <c r="T8" s="72">
        <v>45746</v>
      </c>
      <c r="U8" s="61">
        <v>22034</v>
      </c>
      <c r="V8" s="111">
        <v>23712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2541</v>
      </c>
      <c r="C15" s="174">
        <f>E8</f>
        <v>3455</v>
      </c>
      <c r="D15" s="174">
        <f>H8</f>
        <v>1801</v>
      </c>
      <c r="E15" s="174">
        <f>K8</f>
        <v>7349</v>
      </c>
      <c r="F15" s="174">
        <f>N8</f>
        <v>7005</v>
      </c>
      <c r="G15" s="174">
        <f>Q8</f>
        <v>28300</v>
      </c>
      <c r="H15" s="336">
        <f>T8</f>
        <v>45746</v>
      </c>
      <c r="M15" s="174">
        <f>K8</f>
        <v>7349</v>
      </c>
      <c r="N15" s="174">
        <f>H15-E15-O15</f>
        <v>26947</v>
      </c>
      <c r="O15" s="174">
        <f>H15-(B15+C15+G15)</f>
        <v>11450</v>
      </c>
      <c r="P15" s="29"/>
      <c r="Q15" s="100">
        <f>M15/H15*100</f>
        <v>16.06479255016832</v>
      </c>
      <c r="R15" s="100">
        <f>N15/H15*100</f>
        <v>58.905696672933146</v>
      </c>
      <c r="S15" s="100">
        <f>O15/H15*100</f>
        <v>25.02951077689853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16.06479255016832</v>
      </c>
      <c r="R18" s="100">
        <f>N15/H15*100</f>
        <v>58.905696672933146</v>
      </c>
      <c r="S18" s="100">
        <f>O15/H15*100</f>
        <v>25.02951077689853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2.6</v>
      </c>
      <c r="C23" s="363"/>
      <c r="D23" s="363"/>
      <c r="E23" s="169">
        <v>10.5</v>
      </c>
      <c r="F23" s="363"/>
      <c r="G23" s="364"/>
      <c r="H23" s="169">
        <v>2.64</v>
      </c>
      <c r="I23" s="94">
        <v>5.38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9</v>
      </c>
      <c r="C24" s="363"/>
      <c r="D24" s="363"/>
      <c r="E24" s="169">
        <v>11.9</v>
      </c>
      <c r="F24" s="363"/>
      <c r="G24" s="364"/>
      <c r="H24" s="169">
        <v>8.9600000000000009</v>
      </c>
      <c r="I24" s="94">
        <v>11.17</v>
      </c>
      <c r="J24" s="171">
        <v>6.41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8.1999999999999993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5.38</v>
      </c>
      <c r="F32" s="702">
        <f>A23</f>
        <v>2020</v>
      </c>
      <c r="G32" s="676">
        <f>IF(ISBLANK(J23),"",J23)</f>
        <v>0</v>
      </c>
      <c r="H32" s="676">
        <f>IF(ISBLANK(I23),"",I23)</f>
        <v>5.38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6.41</v>
      </c>
      <c r="C33" s="855">
        <f t="shared" ref="C33:C34" si="2">IF(ISBLANK(I24),"",I24)</f>
        <v>11.17</v>
      </c>
      <c r="F33" s="703">
        <f t="shared" ref="F33:F34" si="3">A24</f>
        <v>2021</v>
      </c>
      <c r="G33" s="855">
        <f t="shared" ref="G33:G34" si="4">IF(ISBLANK(J24),"",J24)</f>
        <v>6.41</v>
      </c>
      <c r="H33" s="855">
        <f t="shared" ref="H33:H34" si="5">IF(ISBLANK(I24),"",I24)</f>
        <v>11.17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47</v>
      </c>
      <c r="C4" s="602">
        <v>2</v>
      </c>
      <c r="D4" s="602">
        <v>1</v>
      </c>
      <c r="E4" s="601">
        <v>1</v>
      </c>
      <c r="F4" s="602">
        <v>6</v>
      </c>
      <c r="G4" s="602">
        <v>0.1</v>
      </c>
    </row>
    <row r="5" spans="1:10" x14ac:dyDescent="0.25">
      <c r="A5" s="288">
        <v>2021</v>
      </c>
      <c r="B5" s="753">
        <v>40</v>
      </c>
      <c r="C5" s="753">
        <v>2</v>
      </c>
      <c r="D5" s="753">
        <v>1</v>
      </c>
      <c r="E5" s="755">
        <v>1</v>
      </c>
      <c r="F5" s="753">
        <v>5.2</v>
      </c>
      <c r="G5" s="753">
        <v>0.1</v>
      </c>
    </row>
    <row r="6" spans="1:10" x14ac:dyDescent="0.25">
      <c r="A6" s="220">
        <v>2022</v>
      </c>
      <c r="B6" s="754">
        <v>38</v>
      </c>
      <c r="C6" s="754">
        <v>1</v>
      </c>
      <c r="D6" s="754">
        <v>2</v>
      </c>
      <c r="E6" s="756">
        <v>1</v>
      </c>
      <c r="F6" s="754">
        <v>5.5</v>
      </c>
      <c r="G6" s="754">
        <v>0.3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47</v>
      </c>
      <c r="C11" s="80">
        <f>IF(ISBLANK(D4),"",D4)</f>
        <v>1</v>
      </c>
      <c r="E11" s="103">
        <f>A4</f>
        <v>2020</v>
      </c>
      <c r="F11" s="80">
        <f>IF(ISBLANK(B4),"",B4)</f>
        <v>47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40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40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38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38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2</v>
      </c>
      <c r="C18" s="80">
        <f>IF(ISBLANK(E4),"",E4)</f>
        <v>1</v>
      </c>
      <c r="E18" s="605">
        <f>A4</f>
        <v>2020</v>
      </c>
      <c r="F18" s="100">
        <f>IF(ISBLANK(C4),"",C4)</f>
        <v>2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2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2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</v>
      </c>
      <c r="C20" s="83">
        <f>IF(ISBLANK(E6),"",E6)</f>
        <v>1</v>
      </c>
      <c r="E20" s="156">
        <f t="shared" si="5"/>
        <v>2022</v>
      </c>
      <c r="F20" s="83">
        <f>IF(ISBLANK(C6),"",C6)</f>
        <v>1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391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0.9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484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6.6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296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4.0999999999999996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276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673</v>
      </c>
    </row>
    <row r="17" spans="2:3" x14ac:dyDescent="0.25">
      <c r="B17" s="255">
        <v>2021</v>
      </c>
      <c r="C17" s="1010">
        <v>590</v>
      </c>
    </row>
    <row r="18" spans="2:3" x14ac:dyDescent="0.25">
      <c r="B18" s="255">
        <v>2022</v>
      </c>
      <c r="C18" s="1010">
        <v>484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673</v>
      </c>
    </row>
    <row r="22" spans="2:3" x14ac:dyDescent="0.25">
      <c r="B22" s="638">
        <f>B17</f>
        <v>2021</v>
      </c>
      <c r="C22" s="638">
        <f t="shared" ref="C22:C23" si="0">IF(ISBLANK(C17),"",C17)</f>
        <v>590</v>
      </c>
    </row>
    <row r="23" spans="2:3" x14ac:dyDescent="0.25">
      <c r="B23" s="638">
        <f>B18</f>
        <v>2022</v>
      </c>
      <c r="C23" s="638">
        <f t="shared" si="0"/>
        <v>484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36</v>
      </c>
      <c r="C5" s="55">
        <v>41</v>
      </c>
      <c r="D5" s="55">
        <v>47</v>
      </c>
      <c r="E5" s="271">
        <f>SUM(B5:D5)</f>
        <v>124</v>
      </c>
      <c r="F5" s="71">
        <v>598</v>
      </c>
      <c r="G5" s="70">
        <v>0.4</v>
      </c>
      <c r="H5" s="55">
        <v>0.1</v>
      </c>
      <c r="I5" s="110">
        <v>0.4</v>
      </c>
      <c r="J5" s="71">
        <v>1.2</v>
      </c>
    </row>
    <row r="6" spans="1:10" x14ac:dyDescent="0.25">
      <c r="A6" s="288">
        <v>2021</v>
      </c>
      <c r="B6" s="759">
        <v>33</v>
      </c>
      <c r="C6" s="760">
        <v>41</v>
      </c>
      <c r="D6" s="760">
        <v>46</v>
      </c>
      <c r="E6" s="272">
        <f>SUM(B6:D6)</f>
        <v>120</v>
      </c>
      <c r="F6" s="216">
        <v>566</v>
      </c>
      <c r="G6" s="459">
        <v>0.4</v>
      </c>
      <c r="H6" s="460">
        <v>0.1</v>
      </c>
      <c r="I6" s="765">
        <v>0.4</v>
      </c>
      <c r="J6" s="216">
        <v>1.2</v>
      </c>
    </row>
    <row r="7" spans="1:10" x14ac:dyDescent="0.25">
      <c r="A7" s="220">
        <v>2022</v>
      </c>
      <c r="B7" s="169">
        <v>43</v>
      </c>
      <c r="C7" s="94">
        <v>41</v>
      </c>
      <c r="D7" s="94">
        <v>37</v>
      </c>
      <c r="E7" s="449">
        <f>SUM(B7:D7)</f>
        <v>121</v>
      </c>
      <c r="F7" s="170">
        <v>391</v>
      </c>
      <c r="G7" s="169">
        <v>0.6</v>
      </c>
      <c r="H7" s="94">
        <v>0.2</v>
      </c>
      <c r="I7" s="171">
        <v>0.3</v>
      </c>
      <c r="J7" s="170">
        <v>0.9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598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566</v>
      </c>
      <c r="C14" s="28"/>
      <c r="D14" s="28"/>
      <c r="F14" s="627" t="s">
        <v>1534</v>
      </c>
      <c r="G14" s="623">
        <f>IF(ISBLANK(B7),"",B7)</f>
        <v>43</v>
      </c>
      <c r="I14" s="627" t="s">
        <v>1537</v>
      </c>
      <c r="J14" s="623">
        <f>IF(ISBLANK(B7),"",B7)</f>
        <v>43</v>
      </c>
    </row>
    <row r="15" spans="1:10" x14ac:dyDescent="0.25">
      <c r="A15" s="626">
        <f t="shared" ref="A15" si="1">A7</f>
        <v>2022</v>
      </c>
      <c r="B15" s="625">
        <f t="shared" si="0"/>
        <v>391</v>
      </c>
      <c r="C15" s="28"/>
      <c r="D15" s="28"/>
      <c r="F15" s="628" t="s">
        <v>1535</v>
      </c>
      <c r="G15" s="624">
        <f>IF(ISBLANK(C7),"",C7)</f>
        <v>41</v>
      </c>
      <c r="I15" s="628" t="s">
        <v>1546</v>
      </c>
      <c r="J15" s="624">
        <f>IF(ISBLANK(C7),"",C7)</f>
        <v>41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37</v>
      </c>
      <c r="I16" s="629" t="s">
        <v>1547</v>
      </c>
      <c r="J16" s="625">
        <f>IF(ISBLANK(D7),"",D7)</f>
        <v>37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8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237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245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47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197</v>
      </c>
      <c r="C6" s="761"/>
      <c r="D6" s="761"/>
      <c r="E6" s="459">
        <v>34.5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224</v>
      </c>
      <c r="C7" s="761"/>
      <c r="D7" s="761"/>
      <c r="E7" s="459">
        <v>39.9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245</v>
      </c>
      <c r="C8" s="762"/>
      <c r="D8" s="762"/>
      <c r="E8" s="603">
        <v>47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197</v>
      </c>
      <c r="C16" s="757"/>
      <c r="I16" s="702">
        <f>A6</f>
        <v>2020</v>
      </c>
      <c r="J16" s="676">
        <f>IF(ISBLANK(E6),"",E6)</f>
        <v>34.5</v>
      </c>
      <c r="K16" s="758"/>
    </row>
    <row r="17" spans="1:10" x14ac:dyDescent="0.25">
      <c r="A17" s="703">
        <f>A7</f>
        <v>2021</v>
      </c>
      <c r="B17" s="855">
        <f>IF(ISBLANK(B7),"",B7)</f>
        <v>224</v>
      </c>
      <c r="C17" s="757"/>
      <c r="I17" s="703">
        <f>A7</f>
        <v>2021</v>
      </c>
      <c r="J17" s="855">
        <f>IF(ISBLANK(E7),"",E7)</f>
        <v>39.9</v>
      </c>
    </row>
    <row r="18" spans="1:10" x14ac:dyDescent="0.25">
      <c r="A18" s="704">
        <f>A8</f>
        <v>2022</v>
      </c>
      <c r="B18" s="678">
        <f>IF(ISBLANK(B8),"",B8)</f>
        <v>245</v>
      </c>
      <c r="C18" s="757"/>
      <c r="I18" s="704">
        <f>A8</f>
        <v>2022</v>
      </c>
      <c r="J18" s="678">
        <f>IF(ISBLANK(E8),"",E8)</f>
        <v>47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47</v>
      </c>
      <c r="D5" s="451">
        <f>IF(ISBLANK(B5),"",A5)</f>
        <v>2020</v>
      </c>
      <c r="E5" s="620">
        <f>IF(ISBLANK(B5),"",B5)</f>
        <v>47</v>
      </c>
      <c r="K5" s="219">
        <v>2020</v>
      </c>
      <c r="L5" s="657">
        <v>5.9</v>
      </c>
    </row>
    <row r="6" spans="1:12" x14ac:dyDescent="0.25">
      <c r="A6" s="231">
        <v>2021</v>
      </c>
      <c r="B6" s="604">
        <v>45</v>
      </c>
      <c r="D6" s="452">
        <f>IF(ISBLANK(B6),"",A6)</f>
        <v>2021</v>
      </c>
      <c r="E6" s="621">
        <f>IF(ISBLANK(B6),"",B6)</f>
        <v>45</v>
      </c>
      <c r="K6" s="288">
        <v>2021</v>
      </c>
      <c r="L6" s="659">
        <v>5.0999999999999996</v>
      </c>
    </row>
    <row r="7" spans="1:12" x14ac:dyDescent="0.25">
      <c r="A7" s="123">
        <v>2022</v>
      </c>
      <c r="B7" s="619">
        <v>43</v>
      </c>
      <c r="D7" s="381">
        <f>IF(ISBLANK(B7),"",A7)</f>
        <v>2022</v>
      </c>
      <c r="E7" s="622">
        <f>IF(ISBLANK(B7),"",B7)</f>
        <v>43</v>
      </c>
      <c r="K7" s="221">
        <v>2022</v>
      </c>
      <c r="L7" s="619">
        <v>5.2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24</v>
      </c>
      <c r="C4" s="645">
        <v>165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21</v>
      </c>
      <c r="C5" s="604">
        <v>225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8</v>
      </c>
      <c r="C6" s="604">
        <v>237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17</v>
      </c>
      <c r="C5" s="645">
        <v>2896</v>
      </c>
      <c r="D5" s="645">
        <v>572</v>
      </c>
      <c r="E5" s="871">
        <v>19.600000000000001</v>
      </c>
      <c r="F5" s="1048">
        <v>18.7</v>
      </c>
      <c r="G5" s="1048">
        <v>20.5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15</v>
      </c>
      <c r="C6" s="659">
        <v>3219</v>
      </c>
      <c r="D6" s="659">
        <v>703</v>
      </c>
      <c r="E6" s="659">
        <v>21.6</v>
      </c>
      <c r="F6" s="659">
        <v>21.8</v>
      </c>
      <c r="G6" s="659">
        <v>21.4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13</v>
      </c>
      <c r="C7" s="619">
        <v>3496</v>
      </c>
      <c r="D7" s="619">
        <v>791</v>
      </c>
      <c r="E7" s="619">
        <v>22.5</v>
      </c>
      <c r="F7" s="619">
        <v>22.7</v>
      </c>
      <c r="G7" s="619">
        <v>22.3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8.4</v>
      </c>
      <c r="C4" s="657">
        <v>318</v>
      </c>
      <c r="D4" s="657">
        <v>4</v>
      </c>
      <c r="E4" s="657">
        <v>291</v>
      </c>
      <c r="F4" s="657">
        <v>0.6</v>
      </c>
      <c r="G4" s="657">
        <v>48</v>
      </c>
      <c r="H4" s="657">
        <v>3</v>
      </c>
      <c r="I4" s="657">
        <v>32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7.5</v>
      </c>
      <c r="C5" s="604">
        <v>282</v>
      </c>
      <c r="D5" s="604">
        <v>3.6</v>
      </c>
      <c r="E5" s="604">
        <v>279</v>
      </c>
      <c r="F5" s="604">
        <v>0.6</v>
      </c>
      <c r="G5" s="604">
        <v>41</v>
      </c>
      <c r="H5" s="604">
        <v>3</v>
      </c>
      <c r="I5" s="604">
        <v>19</v>
      </c>
      <c r="J5" s="604">
        <v>0.2</v>
      </c>
      <c r="K5" s="255"/>
      <c r="L5" s="255"/>
      <c r="M5" s="255"/>
    </row>
    <row r="6" spans="1:13" x14ac:dyDescent="0.25">
      <c r="A6" s="483">
        <v>2022</v>
      </c>
      <c r="B6" s="619">
        <v>6.6</v>
      </c>
      <c r="C6" s="619">
        <v>296</v>
      </c>
      <c r="D6" s="619">
        <v>4.0999999999999996</v>
      </c>
      <c r="E6" s="619">
        <v>276</v>
      </c>
      <c r="F6" s="619">
        <v>0.6</v>
      </c>
      <c r="G6" s="619">
        <v>40</v>
      </c>
      <c r="H6" s="619">
        <v>2</v>
      </c>
      <c r="I6" s="619">
        <v>27</v>
      </c>
      <c r="J6" s="619">
        <v>0.2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130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24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379</v>
      </c>
      <c r="C4" s="1015">
        <v>186</v>
      </c>
      <c r="D4" s="1015">
        <v>193</v>
      </c>
      <c r="E4" s="1014">
        <v>1004</v>
      </c>
      <c r="F4" s="1015">
        <v>499</v>
      </c>
      <c r="G4" s="1015">
        <v>505</v>
      </c>
      <c r="H4" s="1016">
        <v>7.6</v>
      </c>
      <c r="I4" s="1016">
        <v>20.2</v>
      </c>
      <c r="J4" s="1016">
        <v>-12.6</v>
      </c>
      <c r="K4" s="70">
        <v>540</v>
      </c>
      <c r="L4" s="55">
        <v>221</v>
      </c>
      <c r="M4" s="110">
        <v>319</v>
      </c>
      <c r="N4" s="55">
        <v>643</v>
      </c>
      <c r="O4" s="55">
        <v>256</v>
      </c>
      <c r="P4" s="110">
        <v>387</v>
      </c>
    </row>
    <row r="5" spans="1:17" x14ac:dyDescent="0.25">
      <c r="A5" s="288">
        <v>2021</v>
      </c>
      <c r="B5" s="1017">
        <v>335</v>
      </c>
      <c r="C5" s="1018">
        <v>179</v>
      </c>
      <c r="D5" s="1018">
        <v>156</v>
      </c>
      <c r="E5" s="1017">
        <v>1266</v>
      </c>
      <c r="F5" s="1018">
        <v>644</v>
      </c>
      <c r="G5" s="1018">
        <v>622</v>
      </c>
      <c r="H5" s="1019">
        <v>6.9</v>
      </c>
      <c r="I5" s="1019">
        <v>26</v>
      </c>
      <c r="J5" s="1019">
        <v>-19.100000000000001</v>
      </c>
      <c r="K5" s="214">
        <v>741</v>
      </c>
      <c r="L5" s="58">
        <v>288</v>
      </c>
      <c r="M5" s="162">
        <v>453</v>
      </c>
      <c r="N5" s="58">
        <v>761</v>
      </c>
      <c r="O5" s="58">
        <v>302</v>
      </c>
      <c r="P5" s="162">
        <v>459</v>
      </c>
    </row>
    <row r="6" spans="1:17" x14ac:dyDescent="0.25">
      <c r="A6" s="221">
        <v>2022</v>
      </c>
      <c r="B6" s="1020">
        <v>362</v>
      </c>
      <c r="C6" s="1021">
        <v>200</v>
      </c>
      <c r="D6" s="1021">
        <v>162</v>
      </c>
      <c r="E6" s="1020">
        <v>877</v>
      </c>
      <c r="F6" s="1021">
        <v>407</v>
      </c>
      <c r="G6" s="1021">
        <v>470</v>
      </c>
      <c r="H6" s="1022">
        <v>7.9</v>
      </c>
      <c r="I6" s="1022">
        <v>19.2</v>
      </c>
      <c r="J6" s="1022">
        <v>-11.3</v>
      </c>
      <c r="K6" s="1023">
        <v>863</v>
      </c>
      <c r="L6" s="1024">
        <v>353</v>
      </c>
      <c r="M6" s="1025">
        <v>510</v>
      </c>
      <c r="N6" s="1024">
        <v>942</v>
      </c>
      <c r="O6" s="1024">
        <v>371</v>
      </c>
      <c r="P6" s="1025">
        <v>571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193</v>
      </c>
      <c r="C13" s="321">
        <f>IF(ISBLANK(C4),"",C4)</f>
        <v>186</v>
      </c>
      <c r="D13" s="366"/>
      <c r="E13" s="324">
        <f>A4</f>
        <v>2020</v>
      </c>
      <c r="F13" s="321">
        <f>IF(ISBLANK(G4),"",G4)</f>
        <v>505</v>
      </c>
      <c r="G13" s="321">
        <f>IF(ISBLANK(F4),"",F4)</f>
        <v>499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156</v>
      </c>
      <c r="C14" s="322">
        <f t="shared" ref="C14:C15" si="2">IF(ISBLANK(C5),"",C5)</f>
        <v>179</v>
      </c>
      <c r="D14" s="366"/>
      <c r="E14" s="325">
        <f t="shared" ref="E14:E15" si="3">A5</f>
        <v>2021</v>
      </c>
      <c r="F14" s="322">
        <f t="shared" ref="F14:F15" si="4">IF(ISBLANK(G5),"",G5)</f>
        <v>622</v>
      </c>
      <c r="G14" s="322">
        <f t="shared" ref="G14:G15" si="5">IF(ISBLANK(F5),"",F5)</f>
        <v>644</v>
      </c>
      <c r="H14" s="391"/>
      <c r="I14" s="391"/>
      <c r="J14" s="48"/>
      <c r="K14" s="327" t="s">
        <v>544</v>
      </c>
      <c r="L14" s="330">
        <f>IF(ISBLANK(K4),"",K4)</f>
        <v>540</v>
      </c>
      <c r="M14" s="330">
        <f>IF(ISBLANK(K5),"",K5)</f>
        <v>741</v>
      </c>
      <c r="N14" s="330">
        <f>IF(ISBLANK(K6),"",K6)</f>
        <v>863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162</v>
      </c>
      <c r="C15" s="323">
        <f t="shared" si="2"/>
        <v>200</v>
      </c>
      <c r="E15" s="326">
        <f t="shared" si="3"/>
        <v>2022</v>
      </c>
      <c r="F15" s="323">
        <f t="shared" si="4"/>
        <v>470</v>
      </c>
      <c r="G15" s="323">
        <f t="shared" si="5"/>
        <v>407</v>
      </c>
      <c r="H15" s="213"/>
      <c r="I15" s="213"/>
      <c r="J15" s="28"/>
      <c r="K15" s="328" t="s">
        <v>543</v>
      </c>
      <c r="L15" s="331">
        <f>IF(ISBLANK(N4),"",N4)</f>
        <v>643</v>
      </c>
      <c r="M15" s="331">
        <f>IF(ISBLANK(N5),"",N5)</f>
        <v>761</v>
      </c>
      <c r="N15" s="331">
        <f>IF(ISBLANK(N6),"",N6)</f>
        <v>942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540</v>
      </c>
      <c r="M19" s="330">
        <f>IF(ISBLANK(K5),"",K5)</f>
        <v>741</v>
      </c>
      <c r="N19" s="330">
        <f>IF(ISBLANK(K6),"",K6)</f>
        <v>863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643</v>
      </c>
      <c r="M20" s="331">
        <f>IF(ISBLANK(N5),"",N5)</f>
        <v>761</v>
      </c>
      <c r="N20" s="331">
        <f>IF(ISBLANK(N6),"",N6)</f>
        <v>942</v>
      </c>
      <c r="O20" s="366"/>
    </row>
    <row r="21" spans="1:15" x14ac:dyDescent="0.25">
      <c r="A21" s="324">
        <f>A4</f>
        <v>2020</v>
      </c>
      <c r="B21" s="321">
        <f>IF(ISBLANK(D4),"",D4)</f>
        <v>193</v>
      </c>
      <c r="C21" s="321">
        <f>IF(ISBLANK(C4),"",C4)</f>
        <v>186</v>
      </c>
      <c r="E21" s="324">
        <f>A4</f>
        <v>2020</v>
      </c>
      <c r="F21" s="321">
        <f>IF(ISBLANK(G4),"",G4)</f>
        <v>505</v>
      </c>
      <c r="G21" s="321">
        <f>IF(ISBLANK(F4),"",F4)</f>
        <v>499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156</v>
      </c>
      <c r="C22" s="322">
        <f t="shared" ref="C22:C23" si="8">IF(ISBLANK(C5),"",C5)</f>
        <v>179</v>
      </c>
      <c r="E22" s="325">
        <f t="shared" ref="E22:E23" si="9">A5</f>
        <v>2021</v>
      </c>
      <c r="F22" s="322">
        <f t="shared" ref="F22:F23" si="10">IF(ISBLANK(G5),"",G5)</f>
        <v>622</v>
      </c>
      <c r="G22" s="322">
        <f t="shared" ref="G22:G23" si="11">IF(ISBLANK(F5),"",F5)</f>
        <v>644</v>
      </c>
    </row>
    <row r="23" spans="1:15" x14ac:dyDescent="0.25">
      <c r="A23" s="326">
        <f t="shared" si="6"/>
        <v>2022</v>
      </c>
      <c r="B23" s="323">
        <f t="shared" si="7"/>
        <v>162</v>
      </c>
      <c r="C23" s="323">
        <f t="shared" si="8"/>
        <v>200</v>
      </c>
      <c r="E23" s="326">
        <f t="shared" si="9"/>
        <v>2022</v>
      </c>
      <c r="F23" s="323">
        <f t="shared" si="10"/>
        <v>470</v>
      </c>
      <c r="G23" s="323">
        <f t="shared" si="11"/>
        <v>407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5</v>
      </c>
      <c r="C5" s="613"/>
      <c r="D5" s="613"/>
      <c r="E5" s="601">
        <v>62</v>
      </c>
      <c r="F5" s="618"/>
      <c r="G5" s="947"/>
      <c r="H5" s="601">
        <v>242</v>
      </c>
      <c r="I5" s="618">
        <v>78</v>
      </c>
      <c r="J5" s="618">
        <v>164</v>
      </c>
      <c r="K5" s="618"/>
      <c r="L5" s="947"/>
    </row>
    <row r="6" spans="1:12" x14ac:dyDescent="0.25">
      <c r="A6" s="288">
        <v>2021</v>
      </c>
      <c r="B6" s="603">
        <v>18</v>
      </c>
      <c r="C6" s="614"/>
      <c r="D6" s="614"/>
      <c r="E6" s="1043">
        <v>37</v>
      </c>
      <c r="F6" s="1037"/>
      <c r="G6" s="982"/>
      <c r="H6" s="1043">
        <v>230</v>
      </c>
      <c r="I6" s="1037">
        <v>58</v>
      </c>
      <c r="J6" s="1037">
        <v>172</v>
      </c>
      <c r="K6" s="1037"/>
      <c r="L6" s="982"/>
    </row>
    <row r="7" spans="1:12" x14ac:dyDescent="0.25">
      <c r="A7" s="220">
        <v>2022</v>
      </c>
      <c r="B7" s="603">
        <v>10</v>
      </c>
      <c r="C7" s="614"/>
      <c r="D7" s="614"/>
      <c r="E7" s="1043">
        <v>24</v>
      </c>
      <c r="F7" s="1037"/>
      <c r="G7" s="982"/>
      <c r="H7" s="1043">
        <v>130</v>
      </c>
      <c r="I7" s="1037">
        <v>42</v>
      </c>
      <c r="J7" s="1037">
        <v>88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42</v>
      </c>
    </row>
    <row r="15" spans="1:12" ht="30" x14ac:dyDescent="0.25">
      <c r="A15" s="835" t="s">
        <v>1551</v>
      </c>
      <c r="B15" s="625">
        <f>IF(ISBLANK(J7),"",J7)</f>
        <v>88</v>
      </c>
    </row>
    <row r="17" spans="1:2" x14ac:dyDescent="0.25">
      <c r="A17" s="627" t="s">
        <v>1548</v>
      </c>
      <c r="B17" s="623">
        <f>IF(ISBLANK(I7),"",I7)</f>
        <v>42</v>
      </c>
    </row>
    <row r="18" spans="1:2" x14ac:dyDescent="0.25">
      <c r="A18" s="629" t="s">
        <v>1549</v>
      </c>
      <c r="B18" s="625">
        <f>IF(ISBLANK(J7),"",J7)</f>
        <v>88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61.2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43.6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62.4</v>
      </c>
      <c r="C6" s="616">
        <v>27.3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61.4</v>
      </c>
      <c r="C10" s="616">
        <v>32.700000000000003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61.2</v>
      </c>
      <c r="C14" s="73">
        <v>43.6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231.68100000000001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336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14700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227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12500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22761.84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42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4.5999999999999996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24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228.381</v>
      </c>
      <c r="C5" s="613">
        <v>185.309</v>
      </c>
      <c r="D5" s="753">
        <v>12116</v>
      </c>
      <c r="E5" s="753">
        <v>25</v>
      </c>
      <c r="G5" s="360">
        <v>2014</v>
      </c>
      <c r="H5" s="70">
        <v>22636.07</v>
      </c>
      <c r="I5" s="55">
        <v>11476.73</v>
      </c>
      <c r="J5" s="55">
        <v>11159.34</v>
      </c>
      <c r="K5" s="71">
        <v>42</v>
      </c>
    </row>
    <row r="6" spans="1:12" x14ac:dyDescent="0.25">
      <c r="A6" s="288">
        <v>2021</v>
      </c>
      <c r="B6" s="603">
        <v>231.68100000000001</v>
      </c>
      <c r="C6" s="614">
        <v>191.23099999999999</v>
      </c>
      <c r="D6" s="961">
        <v>11271</v>
      </c>
      <c r="E6" s="961">
        <v>24</v>
      </c>
      <c r="G6" s="482">
        <v>2017</v>
      </c>
      <c r="H6" s="214">
        <v>22739.279999999999</v>
      </c>
      <c r="I6" s="58">
        <v>11477.7</v>
      </c>
      <c r="J6" s="58">
        <v>11261.58</v>
      </c>
      <c r="K6" s="216">
        <v>42</v>
      </c>
    </row>
    <row r="7" spans="1:12" x14ac:dyDescent="0.25">
      <c r="A7" s="220">
        <v>2022</v>
      </c>
      <c r="B7" s="603">
        <v>231.68100000000001</v>
      </c>
      <c r="C7" s="614">
        <v>189.59299999999999</v>
      </c>
      <c r="D7" s="961">
        <v>10923</v>
      </c>
      <c r="E7" s="961">
        <v>24</v>
      </c>
      <c r="G7" s="484">
        <v>2020</v>
      </c>
      <c r="H7" s="72">
        <v>22761.84</v>
      </c>
      <c r="I7" s="61">
        <v>11477.7</v>
      </c>
      <c r="J7" s="61">
        <v>11284.14</v>
      </c>
      <c r="K7" s="73">
        <v>42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189.59299999999999</v>
      </c>
      <c r="D14" s="633">
        <f>A5</f>
        <v>2020</v>
      </c>
      <c r="E14" s="627">
        <f>IF(ISBLANK(D5),"",D5)</f>
        <v>12116</v>
      </c>
      <c r="F14" s="213"/>
      <c r="G14" s="636" t="s">
        <v>933</v>
      </c>
      <c r="H14" s="623">
        <f>IF(ISBLANK(J7),"",J7)</f>
        <v>11284.14</v>
      </c>
      <c r="I14" s="213"/>
      <c r="J14" s="213"/>
    </row>
    <row r="15" spans="1:12" x14ac:dyDescent="0.25">
      <c r="A15" s="872" t="s">
        <v>16</v>
      </c>
      <c r="B15" s="632">
        <f>IF(ISBLANK(B7),"",B7)</f>
        <v>231.68100000000001</v>
      </c>
      <c r="D15" s="634">
        <f t="shared" ref="D15:D16" si="0">A6</f>
        <v>2021</v>
      </c>
      <c r="E15" s="628">
        <f>IF(ISBLANK(D6),"",D6)</f>
        <v>11271</v>
      </c>
      <c r="F15" s="213"/>
      <c r="G15" s="637" t="s">
        <v>934</v>
      </c>
      <c r="H15" s="625">
        <f>IF(ISBLANK(I7),"",I7)</f>
        <v>11477.7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10923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189.59299999999999</v>
      </c>
      <c r="F19" s="255"/>
      <c r="G19" s="636" t="s">
        <v>537</v>
      </c>
      <c r="H19" s="623">
        <f>IF(ISBLANK(J7),"",J7)</f>
        <v>11284.14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231.68100000000001</v>
      </c>
      <c r="F20" s="255"/>
      <c r="G20" s="637" t="s">
        <v>536</v>
      </c>
      <c r="H20" s="625">
        <f>IF(ISBLANK(I7),"",I7)</f>
        <v>11477.7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2</v>
      </c>
      <c r="C5" s="1101">
        <v>14600</v>
      </c>
      <c r="D5" s="1102">
        <v>336</v>
      </c>
      <c r="E5" s="1101">
        <v>12500</v>
      </c>
      <c r="F5" s="1102">
        <v>217</v>
      </c>
    </row>
    <row r="6" spans="1:9" x14ac:dyDescent="0.25">
      <c r="A6" s="220">
        <v>2021</v>
      </c>
      <c r="B6" s="1101">
        <v>3.8</v>
      </c>
      <c r="C6" s="1101">
        <v>14630</v>
      </c>
      <c r="D6" s="1102">
        <v>336</v>
      </c>
      <c r="E6" s="1101">
        <v>12500</v>
      </c>
      <c r="F6" s="1102">
        <v>227</v>
      </c>
    </row>
    <row r="7" spans="1:9" x14ac:dyDescent="0.25">
      <c r="A7" s="221">
        <v>2022</v>
      </c>
      <c r="B7" s="73">
        <v>4.5999999999999996</v>
      </c>
      <c r="C7" s="73">
        <v>14700</v>
      </c>
      <c r="D7" s="73">
        <v>336</v>
      </c>
      <c r="E7" s="73">
        <v>12500</v>
      </c>
      <c r="F7" s="73">
        <v>227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16635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6965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9670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44651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20490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24161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2.9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4561</v>
      </c>
      <c r="C5" s="460">
        <v>3542</v>
      </c>
      <c r="D5" s="460">
        <v>1019</v>
      </c>
      <c r="E5" s="459">
        <v>11320</v>
      </c>
      <c r="F5" s="460">
        <v>8691</v>
      </c>
      <c r="G5" s="460">
        <v>2629</v>
      </c>
      <c r="H5" s="459">
        <v>2.5</v>
      </c>
      <c r="I5" s="765">
        <v>2.6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7765</v>
      </c>
      <c r="C6" s="460">
        <v>3756</v>
      </c>
      <c r="D6" s="460">
        <v>4009</v>
      </c>
      <c r="E6" s="459">
        <v>16260</v>
      </c>
      <c r="F6" s="460">
        <v>7062</v>
      </c>
      <c r="G6" s="460">
        <v>9198</v>
      </c>
      <c r="H6" s="459">
        <v>1.9</v>
      </c>
      <c r="I6" s="765">
        <v>2.2999999999999998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16635</v>
      </c>
      <c r="C7" s="614">
        <v>6965</v>
      </c>
      <c r="D7" s="614">
        <v>9670</v>
      </c>
      <c r="E7" s="603">
        <v>44651</v>
      </c>
      <c r="F7" s="614">
        <v>20490</v>
      </c>
      <c r="G7" s="614">
        <v>24161</v>
      </c>
      <c r="H7" s="949">
        <v>2.9</v>
      </c>
      <c r="I7" s="950">
        <v>2.5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4561</v>
      </c>
      <c r="C14" s="676">
        <f t="shared" ref="C14:D14" si="0">IF(ISBLANK(C5),"",C5)</f>
        <v>3542</v>
      </c>
      <c r="D14" s="671">
        <f t="shared" si="0"/>
        <v>1019</v>
      </c>
      <c r="F14" s="886">
        <f>A5</f>
        <v>2020</v>
      </c>
      <c r="G14" s="676">
        <f>IF(ISBLANK(E5),"",E5)</f>
        <v>11320</v>
      </c>
      <c r="H14" s="676">
        <f t="shared" ref="H14:I16" si="1">IF(ISBLANK(F5),"",F5)</f>
        <v>8691</v>
      </c>
      <c r="I14" s="671">
        <f t="shared" si="1"/>
        <v>2629</v>
      </c>
      <c r="J14" s="758"/>
      <c r="K14" s="886">
        <f>A5</f>
        <v>2020</v>
      </c>
      <c r="L14" s="676">
        <f>IF(ISBLANK(H5),"",H5)</f>
        <v>2.5</v>
      </c>
      <c r="M14" s="671">
        <f>IF(ISBLANK(I5),"",I5)</f>
        <v>2.6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7765</v>
      </c>
      <c r="C15" s="881">
        <f t="shared" si="3"/>
        <v>3756</v>
      </c>
      <c r="D15" s="888">
        <f t="shared" si="3"/>
        <v>4009</v>
      </c>
      <c r="F15" s="892">
        <f t="shared" ref="F15:F16" si="4">A6</f>
        <v>2021</v>
      </c>
      <c r="G15" s="855">
        <f t="shared" ref="G15:G16" si="5">IF(ISBLANK(E6),"",E6)</f>
        <v>16260</v>
      </c>
      <c r="H15" s="855">
        <f t="shared" si="1"/>
        <v>7062</v>
      </c>
      <c r="I15" s="672">
        <f t="shared" si="1"/>
        <v>9198</v>
      </c>
      <c r="J15" s="213"/>
      <c r="K15" s="892">
        <f t="shared" ref="K15:K16" si="6">A6</f>
        <v>2021</v>
      </c>
      <c r="L15" s="855">
        <f t="shared" ref="L15:M16" si="7">IF(ISBLANK(H6),"",H6)</f>
        <v>1.9</v>
      </c>
      <c r="M15" s="672">
        <f t="shared" si="7"/>
        <v>2.2999999999999998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16635</v>
      </c>
      <c r="C16" s="890">
        <f t="shared" si="3"/>
        <v>6965</v>
      </c>
      <c r="D16" s="891">
        <f t="shared" si="3"/>
        <v>9670</v>
      </c>
      <c r="F16" s="893">
        <f t="shared" si="4"/>
        <v>2022</v>
      </c>
      <c r="G16" s="678">
        <f t="shared" si="5"/>
        <v>44651</v>
      </c>
      <c r="H16" s="678">
        <f t="shared" si="1"/>
        <v>20490</v>
      </c>
      <c r="I16" s="673">
        <f t="shared" si="1"/>
        <v>24161</v>
      </c>
      <c r="J16" s="213"/>
      <c r="K16" s="893">
        <f t="shared" si="6"/>
        <v>2022</v>
      </c>
      <c r="L16" s="678">
        <f t="shared" si="7"/>
        <v>2.9</v>
      </c>
      <c r="M16" s="673">
        <f t="shared" si="7"/>
        <v>2.5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4561</v>
      </c>
      <c r="C22" s="676">
        <f t="shared" ref="C22:D22" si="8">IF(ISBLANK(C5),"",C5)</f>
        <v>3542</v>
      </c>
      <c r="D22" s="671">
        <f t="shared" si="8"/>
        <v>1019</v>
      </c>
      <c r="F22" s="886">
        <f>A5</f>
        <v>2020</v>
      </c>
      <c r="G22" s="676">
        <f>IF(ISBLANK(E5),"",E5)</f>
        <v>11320</v>
      </c>
      <c r="H22" s="676">
        <f t="shared" ref="H22:I24" si="9">IF(ISBLANK(F5),"",F5)</f>
        <v>8691</v>
      </c>
      <c r="I22" s="671">
        <f t="shared" si="9"/>
        <v>2629</v>
      </c>
      <c r="J22" s="758"/>
      <c r="K22" s="886">
        <f>A5</f>
        <v>2020</v>
      </c>
      <c r="L22" s="676">
        <f>IF(ISBLANK(H5),"",H5)</f>
        <v>2.5</v>
      </c>
      <c r="M22" s="671">
        <f>IF(ISBLANK(I5),"",I5)</f>
        <v>2.6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7765</v>
      </c>
      <c r="C23" s="855">
        <f t="shared" si="11"/>
        <v>3756</v>
      </c>
      <c r="D23" s="672">
        <f t="shared" si="11"/>
        <v>4009</v>
      </c>
      <c r="F23" s="892">
        <f t="shared" ref="F23:F24" si="12">A6</f>
        <v>2021</v>
      </c>
      <c r="G23" s="855">
        <f t="shared" ref="G23:G24" si="13">IF(ISBLANK(E6),"",E6)</f>
        <v>16260</v>
      </c>
      <c r="H23" s="855">
        <f t="shared" si="9"/>
        <v>7062</v>
      </c>
      <c r="I23" s="672">
        <f t="shared" si="9"/>
        <v>9198</v>
      </c>
      <c r="J23" s="213"/>
      <c r="K23" s="892">
        <f t="shared" ref="K23:K24" si="14">A6</f>
        <v>2021</v>
      </c>
      <c r="L23" s="855">
        <f t="shared" ref="L23:M24" si="15">IF(ISBLANK(H6),"",H6)</f>
        <v>1.9</v>
      </c>
      <c r="M23" s="672">
        <f t="shared" si="15"/>
        <v>2.2999999999999998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16635</v>
      </c>
      <c r="C24" s="678">
        <f t="shared" si="11"/>
        <v>6965</v>
      </c>
      <c r="D24" s="673">
        <f t="shared" si="11"/>
        <v>9670</v>
      </c>
      <c r="F24" s="893">
        <f t="shared" si="12"/>
        <v>2022</v>
      </c>
      <c r="G24" s="678">
        <f t="shared" si="13"/>
        <v>44651</v>
      </c>
      <c r="H24" s="678">
        <f t="shared" si="9"/>
        <v>20490</v>
      </c>
      <c r="I24" s="673">
        <f t="shared" si="9"/>
        <v>24161</v>
      </c>
      <c r="J24" s="213"/>
      <c r="K24" s="893">
        <f t="shared" si="14"/>
        <v>2022</v>
      </c>
      <c r="L24" s="678">
        <f t="shared" si="15"/>
        <v>2.9</v>
      </c>
      <c r="M24" s="673">
        <f t="shared" si="15"/>
        <v>2.5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144</v>
      </c>
      <c r="C3" s="71">
        <v>38</v>
      </c>
      <c r="D3" s="71">
        <v>13</v>
      </c>
      <c r="F3" s="105" t="s">
        <v>545</v>
      </c>
      <c r="G3" s="97">
        <f>IF(ISBLANK(B3),"",B3)</f>
        <v>144</v>
      </c>
      <c r="H3" s="97">
        <f>IF(ISBLANK(B4),"",B4)</f>
        <v>208</v>
      </c>
      <c r="I3" s="97">
        <f>IF(ISBLANK(B5),"",B5)</f>
        <v>230</v>
      </c>
      <c r="J3" s="367"/>
    </row>
    <row r="4" spans="1:12" x14ac:dyDescent="0.25">
      <c r="A4" s="288">
        <v>2021</v>
      </c>
      <c r="B4" s="216">
        <v>208</v>
      </c>
      <c r="C4" s="216">
        <v>34</v>
      </c>
      <c r="D4" s="216">
        <v>13.1</v>
      </c>
      <c r="F4" s="130" t="s">
        <v>546</v>
      </c>
      <c r="G4" s="98">
        <f>IF(ISBLANK(C3),"",C3)</f>
        <v>38</v>
      </c>
      <c r="H4" s="98">
        <f>IF(ISBLANK(C4),"",C4)</f>
        <v>34</v>
      </c>
      <c r="I4" s="98">
        <f>IF(ISBLANK(C5),"",C5)</f>
        <v>40</v>
      </c>
      <c r="J4" s="367"/>
    </row>
    <row r="5" spans="1:12" x14ac:dyDescent="0.25">
      <c r="A5" s="220">
        <v>2022</v>
      </c>
      <c r="B5" s="170">
        <v>230</v>
      </c>
      <c r="C5" s="170">
        <v>40</v>
      </c>
      <c r="D5" s="170">
        <v>12.8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144</v>
      </c>
      <c r="H8" s="97">
        <f>IF(ISBLANK(B4),"",B4)</f>
        <v>208</v>
      </c>
      <c r="I8" s="97">
        <f>IF(ISBLANK(B5),"",B5)</f>
        <v>230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38</v>
      </c>
      <c r="H9" s="98">
        <f>IF(ISBLANK(C4),"",C4)</f>
        <v>34</v>
      </c>
      <c r="I9" s="98">
        <f>IF(ISBLANK(C5),"",C5)</f>
        <v>40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13.1</v>
      </c>
      <c r="I13" s="132">
        <f>IF(ISBLANK(D5),"",D5)</f>
        <v>12.8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869</v>
      </c>
      <c r="C4" s="110">
        <v>884</v>
      </c>
      <c r="E4" s="29" t="s">
        <v>548</v>
      </c>
      <c r="F4" s="165">
        <f>B4/($B$22+$C$22)*100</f>
        <v>1.8996196388755302</v>
      </c>
      <c r="G4" s="165">
        <f>C4/($B$22+$C$22)*100</f>
        <v>1.9324093909850042</v>
      </c>
      <c r="J4" s="29" t="s">
        <v>548</v>
      </c>
      <c r="K4" s="165">
        <f>G4</f>
        <v>1.9324093909850042</v>
      </c>
    </row>
    <row r="5" spans="1:11" x14ac:dyDescent="0.25">
      <c r="A5" s="204" t="s">
        <v>549</v>
      </c>
      <c r="B5" s="214">
        <v>1003</v>
      </c>
      <c r="C5" s="162">
        <v>1072</v>
      </c>
      <c r="E5" s="29" t="s">
        <v>549</v>
      </c>
      <c r="F5" s="165">
        <f t="shared" ref="F5:G21" si="0">B5/($B$22+$C$22)*100</f>
        <v>2.1925414243868313</v>
      </c>
      <c r="G5" s="165">
        <f t="shared" si="0"/>
        <v>2.3433742840904119</v>
      </c>
      <c r="J5" s="29" t="s">
        <v>549</v>
      </c>
      <c r="K5" s="165">
        <f t="shared" ref="K5:K21" si="1">G5</f>
        <v>2.3433742840904119</v>
      </c>
    </row>
    <row r="6" spans="1:11" x14ac:dyDescent="0.25">
      <c r="A6" s="204" t="s">
        <v>550</v>
      </c>
      <c r="B6" s="214">
        <v>1044</v>
      </c>
      <c r="C6" s="162">
        <v>1124</v>
      </c>
      <c r="E6" s="29" t="s">
        <v>550</v>
      </c>
      <c r="F6" s="165">
        <f t="shared" si="0"/>
        <v>2.282166746819394</v>
      </c>
      <c r="G6" s="165">
        <f t="shared" si="0"/>
        <v>2.4570454247365889</v>
      </c>
      <c r="J6" s="29" t="s">
        <v>550</v>
      </c>
      <c r="K6" s="165">
        <f t="shared" si="1"/>
        <v>2.4570454247365889</v>
      </c>
    </row>
    <row r="7" spans="1:11" x14ac:dyDescent="0.25">
      <c r="A7" s="204" t="s">
        <v>551</v>
      </c>
      <c r="B7" s="214">
        <v>1124</v>
      </c>
      <c r="C7" s="162">
        <v>1145</v>
      </c>
      <c r="E7" s="29" t="s">
        <v>551</v>
      </c>
      <c r="F7" s="165">
        <f t="shared" si="0"/>
        <v>2.4570454247365889</v>
      </c>
      <c r="G7" s="165">
        <f t="shared" si="0"/>
        <v>2.5029510776898527</v>
      </c>
      <c r="J7" s="29" t="s">
        <v>551</v>
      </c>
      <c r="K7" s="165">
        <f t="shared" si="1"/>
        <v>2.5029510776898527</v>
      </c>
    </row>
    <row r="8" spans="1:11" x14ac:dyDescent="0.25">
      <c r="A8" s="204" t="s">
        <v>552</v>
      </c>
      <c r="B8" s="214">
        <v>1142</v>
      </c>
      <c r="C8" s="162">
        <v>1170</v>
      </c>
      <c r="E8" s="29" t="s">
        <v>552</v>
      </c>
      <c r="F8" s="165">
        <f t="shared" si="0"/>
        <v>2.4963931272679578</v>
      </c>
      <c r="G8" s="165">
        <f t="shared" si="0"/>
        <v>2.5576006645389762</v>
      </c>
      <c r="J8" s="29" t="s">
        <v>552</v>
      </c>
      <c r="K8" s="165">
        <f t="shared" si="1"/>
        <v>2.5576006645389762</v>
      </c>
    </row>
    <row r="9" spans="1:11" x14ac:dyDescent="0.25">
      <c r="A9" s="204" t="s">
        <v>553</v>
      </c>
      <c r="B9" s="214">
        <v>1172</v>
      </c>
      <c r="C9" s="162">
        <v>1252</v>
      </c>
      <c r="E9" s="29" t="s">
        <v>553</v>
      </c>
      <c r="F9" s="165">
        <f t="shared" si="0"/>
        <v>2.5619726314869062</v>
      </c>
      <c r="G9" s="165">
        <f t="shared" si="0"/>
        <v>2.7368513094041007</v>
      </c>
      <c r="J9" s="29" t="s">
        <v>553</v>
      </c>
      <c r="K9" s="165">
        <f t="shared" si="1"/>
        <v>2.7368513094041007</v>
      </c>
    </row>
    <row r="10" spans="1:11" x14ac:dyDescent="0.25">
      <c r="A10" s="204" t="s">
        <v>554</v>
      </c>
      <c r="B10" s="214">
        <v>1260</v>
      </c>
      <c r="C10" s="162">
        <v>1333</v>
      </c>
      <c r="E10" s="29" t="s">
        <v>554</v>
      </c>
      <c r="F10" s="165">
        <f t="shared" si="0"/>
        <v>2.7543391771958201</v>
      </c>
      <c r="G10" s="165">
        <f t="shared" si="0"/>
        <v>2.9139159707952609</v>
      </c>
      <c r="J10" s="29" t="s">
        <v>554</v>
      </c>
      <c r="K10" s="165">
        <f t="shared" si="1"/>
        <v>2.9139159707952609</v>
      </c>
    </row>
    <row r="11" spans="1:11" x14ac:dyDescent="0.25">
      <c r="A11" s="204" t="s">
        <v>555</v>
      </c>
      <c r="B11" s="214">
        <v>1459</v>
      </c>
      <c r="C11" s="162">
        <v>1457</v>
      </c>
      <c r="E11" s="29" t="s">
        <v>555</v>
      </c>
      <c r="F11" s="165">
        <f t="shared" si="0"/>
        <v>3.1893498885148426</v>
      </c>
      <c r="G11" s="165">
        <f t="shared" si="0"/>
        <v>3.184977921566913</v>
      </c>
      <c r="J11" s="29" t="s">
        <v>555</v>
      </c>
      <c r="K11" s="165">
        <f t="shared" si="1"/>
        <v>3.184977921566913</v>
      </c>
    </row>
    <row r="12" spans="1:11" x14ac:dyDescent="0.25">
      <c r="A12" s="204" t="s">
        <v>556</v>
      </c>
      <c r="B12" s="214">
        <v>1451</v>
      </c>
      <c r="C12" s="162">
        <v>1423</v>
      </c>
      <c r="E12" s="29" t="s">
        <v>556</v>
      </c>
      <c r="F12" s="165">
        <f t="shared" si="0"/>
        <v>3.1718620207231236</v>
      </c>
      <c r="G12" s="165">
        <f t="shared" si="0"/>
        <v>3.1106544834521048</v>
      </c>
      <c r="J12" s="29" t="s">
        <v>556</v>
      </c>
      <c r="K12" s="165">
        <f t="shared" si="1"/>
        <v>3.1106544834521048</v>
      </c>
    </row>
    <row r="13" spans="1:11" x14ac:dyDescent="0.25">
      <c r="A13" s="204" t="s">
        <v>557</v>
      </c>
      <c r="B13" s="214">
        <v>1548</v>
      </c>
      <c r="C13" s="162">
        <v>1540</v>
      </c>
      <c r="E13" s="29" t="s">
        <v>557</v>
      </c>
      <c r="F13" s="165">
        <f t="shared" si="0"/>
        <v>3.3839024176977222</v>
      </c>
      <c r="G13" s="165">
        <f t="shared" si="0"/>
        <v>3.3664145499060028</v>
      </c>
      <c r="J13" s="29" t="s">
        <v>557</v>
      </c>
      <c r="K13" s="165">
        <f t="shared" si="1"/>
        <v>3.3664145499060028</v>
      </c>
    </row>
    <row r="14" spans="1:11" x14ac:dyDescent="0.25">
      <c r="A14" s="204" t="s">
        <v>558</v>
      </c>
      <c r="B14" s="214">
        <v>1612</v>
      </c>
      <c r="C14" s="162">
        <v>1382</v>
      </c>
      <c r="E14" s="29" t="s">
        <v>558</v>
      </c>
      <c r="F14" s="165">
        <f t="shared" si="0"/>
        <v>3.5238053600314783</v>
      </c>
      <c r="G14" s="165">
        <f t="shared" si="0"/>
        <v>3.0210291610195426</v>
      </c>
      <c r="J14" s="29" t="s">
        <v>558</v>
      </c>
      <c r="K14" s="165">
        <f t="shared" si="1"/>
        <v>3.0210291610195426</v>
      </c>
    </row>
    <row r="15" spans="1:11" x14ac:dyDescent="0.25">
      <c r="A15" s="204" t="s">
        <v>559</v>
      </c>
      <c r="B15" s="214">
        <v>1670</v>
      </c>
      <c r="C15" s="162">
        <v>1488</v>
      </c>
      <c r="E15" s="29" t="s">
        <v>559</v>
      </c>
      <c r="F15" s="165">
        <f t="shared" si="0"/>
        <v>3.6505924015214442</v>
      </c>
      <c r="G15" s="165">
        <f t="shared" si="0"/>
        <v>3.2527434092598262</v>
      </c>
      <c r="J15" s="29" t="s">
        <v>559</v>
      </c>
      <c r="K15" s="165">
        <f t="shared" si="1"/>
        <v>3.2527434092598262</v>
      </c>
    </row>
    <row r="16" spans="1:11" x14ac:dyDescent="0.25">
      <c r="A16" s="204" t="s">
        <v>560</v>
      </c>
      <c r="B16" s="214">
        <v>1936</v>
      </c>
      <c r="C16" s="162">
        <v>1736</v>
      </c>
      <c r="E16" s="29" t="s">
        <v>560</v>
      </c>
      <c r="F16" s="165">
        <f t="shared" si="0"/>
        <v>4.2320640055961176</v>
      </c>
      <c r="G16" s="165">
        <f t="shared" si="0"/>
        <v>3.7948673108031303</v>
      </c>
      <c r="J16" s="29" t="s">
        <v>560</v>
      </c>
      <c r="K16" s="165">
        <f t="shared" si="1"/>
        <v>3.7948673108031303</v>
      </c>
    </row>
    <row r="17" spans="1:11" x14ac:dyDescent="0.25">
      <c r="A17" s="204" t="s">
        <v>561</v>
      </c>
      <c r="B17" s="214">
        <v>2144</v>
      </c>
      <c r="C17" s="162">
        <v>1908</v>
      </c>
      <c r="E17" s="29" t="s">
        <v>561</v>
      </c>
      <c r="F17" s="165">
        <f t="shared" si="0"/>
        <v>4.6867485681808239</v>
      </c>
      <c r="G17" s="165">
        <f t="shared" si="0"/>
        <v>4.1708564683250993</v>
      </c>
      <c r="J17" s="29" t="s">
        <v>561</v>
      </c>
      <c r="K17" s="165">
        <f t="shared" si="1"/>
        <v>4.1708564683250993</v>
      </c>
    </row>
    <row r="18" spans="1:11" x14ac:dyDescent="0.25">
      <c r="A18" s="204" t="s">
        <v>562</v>
      </c>
      <c r="B18" s="214">
        <v>1798</v>
      </c>
      <c r="C18" s="162">
        <v>1538</v>
      </c>
      <c r="E18" s="29" t="s">
        <v>562</v>
      </c>
      <c r="F18" s="165">
        <f t="shared" si="0"/>
        <v>3.9303982861889559</v>
      </c>
      <c r="G18" s="165">
        <f t="shared" si="0"/>
        <v>3.3620425829580727</v>
      </c>
      <c r="J18" s="29" t="s">
        <v>562</v>
      </c>
      <c r="K18" s="165">
        <f t="shared" si="1"/>
        <v>3.3620425829580727</v>
      </c>
    </row>
    <row r="19" spans="1:11" x14ac:dyDescent="0.25">
      <c r="A19" s="204" t="s">
        <v>563</v>
      </c>
      <c r="B19" s="214">
        <v>1052</v>
      </c>
      <c r="C19" s="162">
        <v>764</v>
      </c>
      <c r="E19" s="29" t="s">
        <v>563</v>
      </c>
      <c r="F19" s="165">
        <f t="shared" si="0"/>
        <v>2.2996546146111139</v>
      </c>
      <c r="G19" s="165">
        <f t="shared" si="0"/>
        <v>1.6700913741092116</v>
      </c>
      <c r="J19" s="29" t="s">
        <v>563</v>
      </c>
      <c r="K19" s="165">
        <f t="shared" si="1"/>
        <v>1.6700913741092116</v>
      </c>
    </row>
    <row r="20" spans="1:11" x14ac:dyDescent="0.25">
      <c r="A20" s="204" t="s">
        <v>564</v>
      </c>
      <c r="B20" s="214">
        <v>847</v>
      </c>
      <c r="C20" s="162">
        <v>505</v>
      </c>
      <c r="E20" s="29" t="s">
        <v>564</v>
      </c>
      <c r="F20" s="165">
        <f t="shared" si="0"/>
        <v>1.8515280024483014</v>
      </c>
      <c r="G20" s="165">
        <f t="shared" si="0"/>
        <v>1.1039216543522932</v>
      </c>
      <c r="J20" s="29" t="s">
        <v>564</v>
      </c>
      <c r="K20" s="165">
        <f t="shared" si="1"/>
        <v>1.1039216543522932</v>
      </c>
    </row>
    <row r="21" spans="1:11" x14ac:dyDescent="0.25">
      <c r="A21" s="205" t="s">
        <v>565</v>
      </c>
      <c r="B21" s="72">
        <v>581</v>
      </c>
      <c r="C21" s="111">
        <v>313</v>
      </c>
      <c r="E21" s="31" t="s">
        <v>565</v>
      </c>
      <c r="F21" s="165">
        <f t="shared" si="0"/>
        <v>1.2700563983736284</v>
      </c>
      <c r="G21" s="165">
        <f t="shared" si="0"/>
        <v>0.68421282735102518</v>
      </c>
      <c r="J21" s="31" t="s">
        <v>565</v>
      </c>
      <c r="K21" s="212">
        <f t="shared" si="1"/>
        <v>0.68421282735102518</v>
      </c>
    </row>
    <row r="22" spans="1:11" x14ac:dyDescent="0.25">
      <c r="A22" s="311" t="s">
        <v>16</v>
      </c>
      <c r="B22" s="121">
        <f>SUM(B4:B21)</f>
        <v>23712</v>
      </c>
      <c r="C22" s="124">
        <f>SUM(C4:C21)</f>
        <v>22034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1730</v>
      </c>
      <c r="C3" s="110">
        <v>1510</v>
      </c>
      <c r="E3" s="299" t="s">
        <v>717</v>
      </c>
      <c r="F3" s="71">
        <v>51.19</v>
      </c>
      <c r="G3" s="71">
        <v>55.18</v>
      </c>
      <c r="K3" s="122" t="s">
        <v>16</v>
      </c>
      <c r="L3" s="71">
        <v>3.24</v>
      </c>
      <c r="M3" s="71">
        <v>2.76</v>
      </c>
    </row>
    <row r="4" spans="1:16" x14ac:dyDescent="0.25">
      <c r="A4" s="204" t="s">
        <v>712</v>
      </c>
      <c r="B4" s="214">
        <v>2009</v>
      </c>
      <c r="C4" s="162">
        <v>1813</v>
      </c>
      <c r="E4" s="300" t="s">
        <v>718</v>
      </c>
      <c r="F4" s="216">
        <v>41.41</v>
      </c>
      <c r="G4" s="216">
        <v>36.74</v>
      </c>
      <c r="K4" s="217" t="s">
        <v>212</v>
      </c>
      <c r="L4" s="216">
        <v>2.99</v>
      </c>
      <c r="M4" s="216">
        <v>2.58</v>
      </c>
      <c r="N4" s="213"/>
    </row>
    <row r="5" spans="1:16" x14ac:dyDescent="0.25">
      <c r="A5" s="204" t="s">
        <v>713</v>
      </c>
      <c r="B5" s="214">
        <v>1649</v>
      </c>
      <c r="C5" s="162">
        <v>1125</v>
      </c>
      <c r="E5" s="300" t="s">
        <v>719</v>
      </c>
      <c r="F5" s="216">
        <v>6.1</v>
      </c>
      <c r="G5" s="216">
        <v>6.69</v>
      </c>
      <c r="K5" s="123" t="s">
        <v>213</v>
      </c>
      <c r="L5" s="73">
        <v>3.5</v>
      </c>
      <c r="M5" s="73">
        <v>2.94</v>
      </c>
      <c r="N5" s="213"/>
    </row>
    <row r="6" spans="1:16" x14ac:dyDescent="0.25">
      <c r="A6" s="204" t="s">
        <v>714</v>
      </c>
      <c r="B6" s="214">
        <v>1620</v>
      </c>
      <c r="C6" s="162">
        <v>1202</v>
      </c>
      <c r="E6" s="300" t="s">
        <v>720</v>
      </c>
      <c r="F6" s="216">
        <v>0.93</v>
      </c>
      <c r="G6" s="216">
        <v>0.93</v>
      </c>
      <c r="K6" s="228"/>
      <c r="L6" s="166"/>
      <c r="M6" s="213"/>
    </row>
    <row r="7" spans="1:16" x14ac:dyDescent="0.25">
      <c r="A7" s="204" t="s">
        <v>715</v>
      </c>
      <c r="B7" s="214">
        <v>796</v>
      </c>
      <c r="C7" s="162">
        <v>1075</v>
      </c>
      <c r="E7" s="301" t="s">
        <v>721</v>
      </c>
      <c r="F7" s="73">
        <v>0.37</v>
      </c>
      <c r="G7" s="73">
        <v>0.47</v>
      </c>
      <c r="K7" s="229"/>
      <c r="L7" s="213"/>
      <c r="M7" s="213"/>
    </row>
    <row r="8" spans="1:16" x14ac:dyDescent="0.25">
      <c r="A8" s="205" t="s">
        <v>716</v>
      </c>
      <c r="B8" s="72">
        <v>598</v>
      </c>
      <c r="C8" s="111">
        <v>1552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18.243324876162863</v>
      </c>
      <c r="C13" s="303">
        <f>B3/SUM(B3:B8)*100</f>
        <v>20.590335634372771</v>
      </c>
      <c r="E13" s="219" t="s">
        <v>844</v>
      </c>
      <c r="F13" s="291">
        <f>IF(ISBLANK(F3),"",F3)</f>
        <v>51.19</v>
      </c>
      <c r="G13" s="291">
        <f>IF(ISBLANK(G3),"",G3)</f>
        <v>55.18</v>
      </c>
    </row>
    <row r="14" spans="1:16" x14ac:dyDescent="0.25">
      <c r="A14" s="222" t="s">
        <v>833</v>
      </c>
      <c r="B14" s="307">
        <f>C4/SUM(C3:C8)*100</f>
        <v>21.904071523498853</v>
      </c>
      <c r="C14" s="304">
        <f>B4/SUM(B3:B8)*100</f>
        <v>23.910973577719592</v>
      </c>
      <c r="E14" s="288" t="s">
        <v>845</v>
      </c>
      <c r="F14" s="292">
        <f t="shared" ref="F14:G17" si="0">IF(ISBLANK(F4),"",F4)</f>
        <v>41.41</v>
      </c>
      <c r="G14" s="292">
        <f t="shared" si="0"/>
        <v>36.74</v>
      </c>
    </row>
    <row r="15" spans="1:16" x14ac:dyDescent="0.25">
      <c r="A15" s="222" t="s">
        <v>834</v>
      </c>
      <c r="B15" s="307">
        <f>C5/SUM(C3:C8)*100</f>
        <v>13.591881116346501</v>
      </c>
      <c r="C15" s="304">
        <f>B5/SUM(B3:B8)*100</f>
        <v>19.626279457272076</v>
      </c>
      <c r="E15" s="288" t="s">
        <v>846</v>
      </c>
      <c r="F15" s="292">
        <f t="shared" si="0"/>
        <v>6.1</v>
      </c>
      <c r="G15" s="292">
        <f t="shared" si="0"/>
        <v>6.69</v>
      </c>
    </row>
    <row r="16" spans="1:16" x14ac:dyDescent="0.25">
      <c r="A16" s="222" t="s">
        <v>835</v>
      </c>
      <c r="B16" s="307">
        <f>C6/SUM(C3:C8)*100</f>
        <v>14.522169868309772</v>
      </c>
      <c r="C16" s="304">
        <f>B6/SUM(B3:B8)*100</f>
        <v>19.281123542013805</v>
      </c>
      <c r="E16" s="288" t="s">
        <v>847</v>
      </c>
      <c r="F16" s="292">
        <f t="shared" si="0"/>
        <v>0.93</v>
      </c>
      <c r="G16" s="292">
        <f t="shared" si="0"/>
        <v>0.93</v>
      </c>
    </row>
    <row r="17" spans="1:18" x14ac:dyDescent="0.25">
      <c r="A17" s="222" t="s">
        <v>836</v>
      </c>
      <c r="B17" s="307">
        <f>C7/SUM(C3:C8)*100</f>
        <v>12.987797511175547</v>
      </c>
      <c r="C17" s="304">
        <f>B7/SUM(B3:B8)*100</f>
        <v>9.4739347774339446</v>
      </c>
      <c r="E17" s="221" t="s">
        <v>848</v>
      </c>
      <c r="F17" s="293">
        <f t="shared" si="0"/>
        <v>0.37</v>
      </c>
      <c r="G17" s="293">
        <f t="shared" si="0"/>
        <v>0.47</v>
      </c>
    </row>
    <row r="18" spans="1:18" x14ac:dyDescent="0.25">
      <c r="A18" s="223" t="s">
        <v>837</v>
      </c>
      <c r="B18" s="308">
        <f>C8/SUM(C3:C8)*100</f>
        <v>18.750755104506464</v>
      </c>
      <c r="C18" s="305">
        <f>B8/SUM(B3:B8)*100</f>
        <v>7.1173530111878129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18.243324876162863</v>
      </c>
      <c r="C22" s="303">
        <f>C13</f>
        <v>20.590335634372771</v>
      </c>
    </row>
    <row r="23" spans="1:18" x14ac:dyDescent="0.25">
      <c r="A23" s="222" t="s">
        <v>839</v>
      </c>
      <c r="B23" s="307">
        <f t="shared" ref="B23:C27" si="1">B14</f>
        <v>21.904071523498853</v>
      </c>
      <c r="C23" s="304">
        <f t="shared" si="1"/>
        <v>23.910973577719592</v>
      </c>
    </row>
    <row r="24" spans="1:18" x14ac:dyDescent="0.25">
      <c r="A24" s="309" t="s">
        <v>840</v>
      </c>
      <c r="B24" s="307">
        <f t="shared" si="1"/>
        <v>13.591881116346501</v>
      </c>
      <c r="C24" s="304">
        <f t="shared" si="1"/>
        <v>19.626279457272076</v>
      </c>
    </row>
    <row r="25" spans="1:18" x14ac:dyDescent="0.25">
      <c r="A25" s="222" t="s">
        <v>841</v>
      </c>
      <c r="B25" s="307">
        <f t="shared" si="1"/>
        <v>14.522169868309772</v>
      </c>
      <c r="C25" s="304">
        <f t="shared" si="1"/>
        <v>19.281123542013805</v>
      </c>
    </row>
    <row r="26" spans="1:18" x14ac:dyDescent="0.25">
      <c r="A26" s="222" t="s">
        <v>842</v>
      </c>
      <c r="B26" s="307">
        <f t="shared" si="1"/>
        <v>12.987797511175547</v>
      </c>
      <c r="C26" s="304">
        <f t="shared" si="1"/>
        <v>9.4739347774339446</v>
      </c>
    </row>
    <row r="27" spans="1:18" x14ac:dyDescent="0.25">
      <c r="A27" s="310" t="s">
        <v>843</v>
      </c>
      <c r="B27" s="308">
        <f t="shared" si="1"/>
        <v>18.750755104506464</v>
      </c>
      <c r="C27" s="305">
        <f t="shared" si="1"/>
        <v>7.1173530111878129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2462</v>
      </c>
      <c r="C34" s="110">
        <v>1974</v>
      </c>
      <c r="E34" s="299" t="s">
        <v>717</v>
      </c>
      <c r="F34" s="71">
        <v>55.18</v>
      </c>
      <c r="G34" s="213"/>
      <c r="K34" s="122" t="s">
        <v>16</v>
      </c>
      <c r="L34" s="71">
        <v>2.76</v>
      </c>
      <c r="M34" s="213"/>
    </row>
    <row r="35" spans="1:16" x14ac:dyDescent="0.25">
      <c r="A35" s="204" t="s">
        <v>712</v>
      </c>
      <c r="B35" s="214">
        <v>2394</v>
      </c>
      <c r="C35" s="162">
        <v>2027</v>
      </c>
      <c r="E35" s="300" t="s">
        <v>718</v>
      </c>
      <c r="F35" s="216">
        <v>36.74</v>
      </c>
      <c r="G35" s="213"/>
      <c r="K35" s="217" t="s">
        <v>212</v>
      </c>
      <c r="L35" s="216">
        <v>2.58</v>
      </c>
      <c r="M35" s="213"/>
      <c r="N35" s="29" t="s">
        <v>884</v>
      </c>
    </row>
    <row r="36" spans="1:16" x14ac:dyDescent="0.25">
      <c r="A36" s="204" t="s">
        <v>713</v>
      </c>
      <c r="B36" s="214">
        <v>1527</v>
      </c>
      <c r="C36" s="162">
        <v>1242</v>
      </c>
      <c r="E36" s="300" t="s">
        <v>719</v>
      </c>
      <c r="F36" s="216">
        <v>6.69</v>
      </c>
      <c r="G36" s="213"/>
      <c r="K36" s="123" t="s">
        <v>213</v>
      </c>
      <c r="L36" s="73">
        <v>2.94</v>
      </c>
      <c r="M36" s="213"/>
      <c r="N36" s="290">
        <v>2022</v>
      </c>
    </row>
    <row r="37" spans="1:16" x14ac:dyDescent="0.25">
      <c r="A37" s="204" t="s">
        <v>714</v>
      </c>
      <c r="B37" s="214">
        <v>1279</v>
      </c>
      <c r="C37" s="162">
        <v>1045</v>
      </c>
      <c r="E37" s="300" t="s">
        <v>720</v>
      </c>
      <c r="F37" s="216">
        <v>0.93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588</v>
      </c>
      <c r="C38" s="162">
        <v>734</v>
      </c>
      <c r="E38" s="301" t="s">
        <v>721</v>
      </c>
      <c r="F38" s="73">
        <v>0.47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369</v>
      </c>
      <c r="C39" s="111">
        <v>844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25.095347063310452</v>
      </c>
      <c r="C44" s="303">
        <f>B34/SUM(B34:B39)*100</f>
        <v>28.564798700545307</v>
      </c>
      <c r="E44" s="219" t="s">
        <v>844</v>
      </c>
      <c r="F44" s="291">
        <f>IF(ISBLANK(F34),"",F34)</f>
        <v>55.18</v>
      </c>
    </row>
    <row r="45" spans="1:16" x14ac:dyDescent="0.25">
      <c r="A45" s="222" t="s">
        <v>833</v>
      </c>
      <c r="B45" s="307">
        <f>C35/SUM(C34:C39)*100</f>
        <v>25.769132977370962</v>
      </c>
      <c r="C45" s="304">
        <f>B35/SUM(B34:B39)*100</f>
        <v>27.775844065436829</v>
      </c>
      <c r="E45" s="288" t="s">
        <v>845</v>
      </c>
      <c r="F45" s="292">
        <f t="shared" ref="F45:F48" si="2">IF(ISBLANK(F35),"",F35)</f>
        <v>36.74</v>
      </c>
    </row>
    <row r="46" spans="1:16" x14ac:dyDescent="0.25">
      <c r="A46" s="222" t="s">
        <v>834</v>
      </c>
      <c r="B46" s="307">
        <f>C36/SUM(C34:C39)*100</f>
        <v>15.789473684210526</v>
      </c>
      <c r="C46" s="304">
        <f>B36/SUM(B34:B39)*100</f>
        <v>17.71667246780369</v>
      </c>
      <c r="E46" s="288" t="s">
        <v>846</v>
      </c>
      <c r="F46" s="292">
        <f t="shared" si="2"/>
        <v>6.69</v>
      </c>
    </row>
    <row r="47" spans="1:16" x14ac:dyDescent="0.25">
      <c r="A47" s="222" t="s">
        <v>835</v>
      </c>
      <c r="B47" s="307">
        <f>C37/SUM(C34:C39)*100</f>
        <v>13.285024154589372</v>
      </c>
      <c r="C47" s="304">
        <f>B37/SUM(B34:B39)*100</f>
        <v>14.839308504466874</v>
      </c>
      <c r="E47" s="288" t="s">
        <v>847</v>
      </c>
      <c r="F47" s="292">
        <f t="shared" si="2"/>
        <v>0.93</v>
      </c>
    </row>
    <row r="48" spans="1:16" x14ac:dyDescent="0.25">
      <c r="A48" s="222" t="s">
        <v>836</v>
      </c>
      <c r="B48" s="307">
        <f>C38/SUM(C34:C39)*100</f>
        <v>9.3312992626493774</v>
      </c>
      <c r="C48" s="304">
        <f>B38/SUM(B34:B39)*100</f>
        <v>6.8221371388792207</v>
      </c>
      <c r="E48" s="221" t="s">
        <v>848</v>
      </c>
      <c r="F48" s="293">
        <f t="shared" si="2"/>
        <v>0.47</v>
      </c>
    </row>
    <row r="49" spans="1:3" x14ac:dyDescent="0.25">
      <c r="A49" s="223" t="s">
        <v>837</v>
      </c>
      <c r="B49" s="308">
        <f>C39/SUM(C34:C39)*100</f>
        <v>10.729722857869312</v>
      </c>
      <c r="C49" s="305">
        <f>B39/SUM(B34:B39)*100</f>
        <v>4.2812391228680822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25.095347063310452</v>
      </c>
      <c r="C53" s="303">
        <f>C44</f>
        <v>28.564798700545307</v>
      </c>
    </row>
    <row r="54" spans="1:3" x14ac:dyDescent="0.25">
      <c r="A54" s="222" t="s">
        <v>839</v>
      </c>
      <c r="B54" s="307">
        <f t="shared" ref="B54:C54" si="3">B45</f>
        <v>25.769132977370962</v>
      </c>
      <c r="C54" s="304">
        <f t="shared" si="3"/>
        <v>27.775844065436829</v>
      </c>
    </row>
    <row r="55" spans="1:3" x14ac:dyDescent="0.25">
      <c r="A55" s="309" t="s">
        <v>840</v>
      </c>
      <c r="B55" s="307">
        <f t="shared" ref="B55:C55" si="4">B46</f>
        <v>15.789473684210526</v>
      </c>
      <c r="C55" s="304">
        <f t="shared" si="4"/>
        <v>17.71667246780369</v>
      </c>
    </row>
    <row r="56" spans="1:3" x14ac:dyDescent="0.25">
      <c r="A56" s="222" t="s">
        <v>841</v>
      </c>
      <c r="B56" s="307">
        <f t="shared" ref="B56:C56" si="5">B47</f>
        <v>13.285024154589372</v>
      </c>
      <c r="C56" s="304">
        <f t="shared" si="5"/>
        <v>14.839308504466874</v>
      </c>
    </row>
    <row r="57" spans="1:3" x14ac:dyDescent="0.25">
      <c r="A57" s="222" t="s">
        <v>842</v>
      </c>
      <c r="B57" s="307">
        <f t="shared" ref="B57:C57" si="6">B48</f>
        <v>9.3312992626493774</v>
      </c>
      <c r="C57" s="304">
        <f t="shared" si="6"/>
        <v>6.8221371388792207</v>
      </c>
    </row>
    <row r="58" spans="1:3" x14ac:dyDescent="0.25">
      <c r="A58" s="310" t="s">
        <v>843</v>
      </c>
      <c r="B58" s="308">
        <f t="shared" ref="B58:C58" si="7">B49</f>
        <v>10.729722857869312</v>
      </c>
      <c r="C58" s="305">
        <f t="shared" si="7"/>
        <v>4.2812391228680822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2024-01-30T09:24:34Z</dcterms:modified>
</cp:coreProperties>
</file>